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Petra Ďurkovičová\Desktop\TREBIŠOV - obnova mestskej plavárne - technologická časť\SP a prílohy k nim\"/>
    </mc:Choice>
  </mc:AlternateContent>
  <xr:revisionPtr revIDLastSave="0" documentId="13_ncr:1_{99CDD1BF-0430-47FA-933D-BEE5124771C1}" xr6:coauthVersionLast="45" xr6:coauthVersionMax="45" xr10:uidLastSave="{00000000-0000-0000-0000-000000000000}"/>
  <bookViews>
    <workbookView xWindow="-108" yWindow="-108" windowWidth="23256" windowHeight="12576" firstSheet="5" activeTab="5" xr2:uid="{00000000-000D-0000-FFFF-FFFF00000000}"/>
  </bookViews>
  <sheets>
    <sheet name="Rekapitulácia stavby" sheetId="1" r:id="rId1"/>
    <sheet name="01 - 0101.13 - 13. Dopoče..." sheetId="2" r:id="rId2"/>
    <sheet name="02 - Bazenova technológia..." sheetId="3" r:id="rId3"/>
    <sheet name="03 - Bazenova technologia..." sheetId="4" r:id="rId4"/>
    <sheet name="04 - Bazenova technologia..." sheetId="5" r:id="rId5"/>
    <sheet name="05 - Bezenova technologia..." sheetId="6" r:id="rId6"/>
    <sheet name="06 - Bazenova technologia..." sheetId="7" r:id="rId7"/>
    <sheet name="07 - Bazenova technologia..." sheetId="8" r:id="rId8"/>
    <sheet name="08 - Bazenova technologia..." sheetId="9" r:id="rId9"/>
  </sheets>
  <definedNames>
    <definedName name="_xlnm._FilterDatabase" localSheetId="1" hidden="1">'01 - 0101.13 - 13. Dopoče...'!$C$128:$K$169</definedName>
    <definedName name="_xlnm._FilterDatabase" localSheetId="2" hidden="1">'02 - Bazenova technológia...'!$C$122:$K$177</definedName>
    <definedName name="_xlnm._FilterDatabase" localSheetId="3" hidden="1">'03 - Bazenova technologia...'!$C$134:$K$278</definedName>
    <definedName name="_xlnm._FilterDatabase" localSheetId="4" hidden="1">'04 - Bazenova technologia...'!$C$126:$K$178</definedName>
    <definedName name="_xlnm._FilterDatabase" localSheetId="5" hidden="1">'05 - Bezenova technologia...'!$C$120:$K$198</definedName>
    <definedName name="_xlnm._FilterDatabase" localSheetId="6" hidden="1">'06 - Bazenova technologia...'!$C$120:$K$173</definedName>
    <definedName name="_xlnm._FilterDatabase" localSheetId="7" hidden="1">'07 - Bazenova technologia...'!$C$120:$K$131</definedName>
    <definedName name="_xlnm._FilterDatabase" localSheetId="8" hidden="1">'08 - Bazenova technologia...'!$C$120:$K$131</definedName>
    <definedName name="_xlnm.Print_Titles" localSheetId="1">'01 - 0101.13 - 13. Dopoče...'!$128:$128</definedName>
    <definedName name="_xlnm.Print_Titles" localSheetId="2">'02 - Bazenova technológia...'!$122:$122</definedName>
    <definedName name="_xlnm.Print_Titles" localSheetId="3">'03 - Bazenova technologia...'!$134:$134</definedName>
    <definedName name="_xlnm.Print_Titles" localSheetId="4">'04 - Bazenova technologia...'!$126:$126</definedName>
    <definedName name="_xlnm.Print_Titles" localSheetId="5">'05 - Bezenova technologia...'!$120:$120</definedName>
    <definedName name="_xlnm.Print_Titles" localSheetId="6">'06 - Bazenova technologia...'!$120:$120</definedName>
    <definedName name="_xlnm.Print_Titles" localSheetId="7">'07 - Bazenova technologia...'!$120:$120</definedName>
    <definedName name="_xlnm.Print_Titles" localSheetId="8">'08 - Bazenova technologia...'!$120:$120</definedName>
    <definedName name="_xlnm.Print_Titles" localSheetId="0">'Rekapitulácia stavby'!$92:$92</definedName>
    <definedName name="_xlnm.Print_Area" localSheetId="1">'01 - 0101.13 - 13. Dopoče...'!$C$4:$J$76,'01 - 0101.13 - 13. Dopoče...'!$C$82:$J$110,'01 - 0101.13 - 13. Dopoče...'!$C$116:$K$169</definedName>
    <definedName name="_xlnm.Print_Area" localSheetId="2">'02 - Bazenova technológia...'!$C$4:$J$76,'02 - Bazenova technológia...'!$C$82:$J$104,'02 - Bazenova technológia...'!$C$110:$K$177</definedName>
    <definedName name="_xlnm.Print_Area" localSheetId="3">'03 - Bazenova technologia...'!$C$4:$J$76,'03 - Bazenova technologia...'!$C$82:$J$116,'03 - Bazenova technologia...'!$C$122:$K$278</definedName>
    <definedName name="_xlnm.Print_Area" localSheetId="4">'04 - Bazenova technologia...'!$C$4:$J$76,'04 - Bazenova technologia...'!$C$82:$J$108,'04 - Bazenova technologia...'!$C$114:$K$178</definedName>
    <definedName name="_xlnm.Print_Area" localSheetId="5">'05 - Bezenova technologia...'!$C$4:$J$76,'05 - Bezenova technologia...'!$C$82:$J$102,'05 - Bezenova technologia...'!$C$108:$K$198</definedName>
    <definedName name="_xlnm.Print_Area" localSheetId="6">'06 - Bazenova technologia...'!$C$4:$J$76,'06 - Bazenova technologia...'!$C$82:$J$102,'06 - Bazenova technologia...'!$C$108:$K$173</definedName>
    <definedName name="_xlnm.Print_Area" localSheetId="7">'07 - Bazenova technologia...'!$C$4:$J$76,'07 - Bazenova technologia...'!$C$82:$J$102,'07 - Bazenova technologia...'!$C$108:$K$131</definedName>
    <definedName name="_xlnm.Print_Area" localSheetId="8">'08 - Bazenova technologia...'!$C$4:$J$76,'08 - Bazenova technologia...'!$C$82:$J$102,'08 - Bazenova technologia...'!$C$108:$K$131</definedName>
    <definedName name="_xlnm.Print_Area" localSheetId="0">'Rekapitulácia stavby'!$D$4:$AO$76,'Rekapitulácia stavby'!$C$82:$AQ$103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9" i="9" l="1"/>
  <c r="J38" i="9"/>
  <c r="AY102" i="1" s="1"/>
  <c r="J37" i="9"/>
  <c r="AX102" i="1" s="1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BI124" i="9"/>
  <c r="BH124" i="9"/>
  <c r="BG124" i="9"/>
  <c r="BE124" i="9"/>
  <c r="T124" i="9"/>
  <c r="R124" i="9"/>
  <c r="P124" i="9"/>
  <c r="BI123" i="9"/>
  <c r="BH123" i="9"/>
  <c r="BG123" i="9"/>
  <c r="BE123" i="9"/>
  <c r="T123" i="9"/>
  <c r="R123" i="9"/>
  <c r="P123" i="9"/>
  <c r="F117" i="9"/>
  <c r="F115" i="9"/>
  <c r="E113" i="9"/>
  <c r="J31" i="9"/>
  <c r="F91" i="9"/>
  <c r="F89" i="9"/>
  <c r="E87" i="9"/>
  <c r="J24" i="9"/>
  <c r="E24" i="9"/>
  <c r="J118" i="9" s="1"/>
  <c r="J23" i="9"/>
  <c r="J21" i="9"/>
  <c r="E21" i="9"/>
  <c r="J117" i="9" s="1"/>
  <c r="J20" i="9"/>
  <c r="J18" i="9"/>
  <c r="E18" i="9"/>
  <c r="F118" i="9" s="1"/>
  <c r="J17" i="9"/>
  <c r="J12" i="9"/>
  <c r="J115" i="9"/>
  <c r="E7" i="9"/>
  <c r="E111" i="9" s="1"/>
  <c r="J39" i="8"/>
  <c r="J38" i="8"/>
  <c r="AY101" i="1" s="1"/>
  <c r="J37" i="8"/>
  <c r="AX101" i="1" s="1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BI124" i="8"/>
  <c r="BH124" i="8"/>
  <c r="BG124" i="8"/>
  <c r="BE124" i="8"/>
  <c r="T124" i="8"/>
  <c r="R124" i="8"/>
  <c r="P124" i="8"/>
  <c r="BI123" i="8"/>
  <c r="BH123" i="8"/>
  <c r="BG123" i="8"/>
  <c r="BE123" i="8"/>
  <c r="T123" i="8"/>
  <c r="R123" i="8"/>
  <c r="P123" i="8"/>
  <c r="F117" i="8"/>
  <c r="F115" i="8"/>
  <c r="E113" i="8"/>
  <c r="J31" i="8"/>
  <c r="F91" i="8"/>
  <c r="F89" i="8"/>
  <c r="E87" i="8"/>
  <c r="J24" i="8"/>
  <c r="E24" i="8"/>
  <c r="J118" i="8"/>
  <c r="J23" i="8"/>
  <c r="J21" i="8"/>
  <c r="E21" i="8"/>
  <c r="J91" i="8" s="1"/>
  <c r="J20" i="8"/>
  <c r="J18" i="8"/>
  <c r="E18" i="8"/>
  <c r="F118" i="8"/>
  <c r="J17" i="8"/>
  <c r="J12" i="8"/>
  <c r="J89" i="8"/>
  <c r="E7" i="8"/>
  <c r="E85" i="8" s="1"/>
  <c r="J39" i="7"/>
  <c r="J38" i="7"/>
  <c r="AY100" i="1"/>
  <c r="J37" i="7"/>
  <c r="AX100" i="1" s="1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BI124" i="7"/>
  <c r="BH124" i="7"/>
  <c r="BG124" i="7"/>
  <c r="BE124" i="7"/>
  <c r="T124" i="7"/>
  <c r="R124" i="7"/>
  <c r="P124" i="7"/>
  <c r="BI123" i="7"/>
  <c r="BH123" i="7"/>
  <c r="BG123" i="7"/>
  <c r="BE123" i="7"/>
  <c r="T123" i="7"/>
  <c r="R123" i="7"/>
  <c r="P123" i="7"/>
  <c r="F117" i="7"/>
  <c r="F115" i="7"/>
  <c r="E113" i="7"/>
  <c r="J31" i="7"/>
  <c r="F91" i="7"/>
  <c r="F89" i="7"/>
  <c r="E87" i="7"/>
  <c r="J24" i="7"/>
  <c r="E24" i="7"/>
  <c r="J118" i="7" s="1"/>
  <c r="J23" i="7"/>
  <c r="J21" i="7"/>
  <c r="E21" i="7"/>
  <c r="J91" i="7" s="1"/>
  <c r="J20" i="7"/>
  <c r="J18" i="7"/>
  <c r="E18" i="7"/>
  <c r="F118" i="7" s="1"/>
  <c r="J17" i="7"/>
  <c r="J12" i="7"/>
  <c r="J89" i="7" s="1"/>
  <c r="E7" i="7"/>
  <c r="E111" i="7"/>
  <c r="J39" i="6"/>
  <c r="J38" i="6"/>
  <c r="AY99" i="1" s="1"/>
  <c r="J37" i="6"/>
  <c r="AX99" i="1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BI123" i="6"/>
  <c r="BH123" i="6"/>
  <c r="BG123" i="6"/>
  <c r="BE123" i="6"/>
  <c r="T123" i="6"/>
  <c r="R123" i="6"/>
  <c r="P123" i="6"/>
  <c r="F117" i="6"/>
  <c r="F115" i="6"/>
  <c r="E113" i="6"/>
  <c r="J31" i="6"/>
  <c r="F91" i="6"/>
  <c r="F89" i="6"/>
  <c r="E87" i="6"/>
  <c r="J24" i="6"/>
  <c r="E24" i="6"/>
  <c r="J118" i="6" s="1"/>
  <c r="J23" i="6"/>
  <c r="J21" i="6"/>
  <c r="E21" i="6"/>
  <c r="J117" i="6" s="1"/>
  <c r="J20" i="6"/>
  <c r="J18" i="6"/>
  <c r="E18" i="6"/>
  <c r="F118" i="6" s="1"/>
  <c r="J17" i="6"/>
  <c r="J12" i="6"/>
  <c r="J115" i="6" s="1"/>
  <c r="E7" i="6"/>
  <c r="E85" i="6" s="1"/>
  <c r="J39" i="5"/>
  <c r="J38" i="5"/>
  <c r="AY98" i="1" s="1"/>
  <c r="J37" i="5"/>
  <c r="AX98" i="1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F124" i="5"/>
  <c r="F123" i="5"/>
  <c r="F121" i="5"/>
  <c r="E119" i="5"/>
  <c r="J31" i="5"/>
  <c r="F92" i="5"/>
  <c r="F91" i="5"/>
  <c r="F89" i="5"/>
  <c r="E87" i="5"/>
  <c r="J24" i="5"/>
  <c r="E24" i="5"/>
  <c r="J124" i="5"/>
  <c r="J23" i="5"/>
  <c r="J21" i="5"/>
  <c r="E21" i="5"/>
  <c r="J123" i="5"/>
  <c r="J20" i="5"/>
  <c r="J12" i="5"/>
  <c r="J121" i="5"/>
  <c r="E7" i="5"/>
  <c r="E85" i="5" s="1"/>
  <c r="J39" i="4"/>
  <c r="J38" i="4"/>
  <c r="AY97" i="1"/>
  <c r="J37" i="4"/>
  <c r="AX97" i="1" s="1"/>
  <c r="BI278" i="4"/>
  <c r="BH278" i="4"/>
  <c r="BG278" i="4"/>
  <c r="BE278" i="4"/>
  <c r="T278" i="4"/>
  <c r="R278" i="4"/>
  <c r="P278" i="4"/>
  <c r="BI277" i="4"/>
  <c r="BH277" i="4"/>
  <c r="BG277" i="4"/>
  <c r="BE277" i="4"/>
  <c r="T277" i="4"/>
  <c r="R277" i="4"/>
  <c r="P277" i="4"/>
  <c r="BI275" i="4"/>
  <c r="BH275" i="4"/>
  <c r="BG275" i="4"/>
  <c r="BE275" i="4"/>
  <c r="T275" i="4"/>
  <c r="R275" i="4"/>
  <c r="P275" i="4"/>
  <c r="BI274" i="4"/>
  <c r="BH274" i="4"/>
  <c r="BG274" i="4"/>
  <c r="BE274" i="4"/>
  <c r="T274" i="4"/>
  <c r="R274" i="4"/>
  <c r="P274" i="4"/>
  <c r="BI272" i="4"/>
  <c r="BH272" i="4"/>
  <c r="BG272" i="4"/>
  <c r="BE272" i="4"/>
  <c r="T272" i="4"/>
  <c r="R272" i="4"/>
  <c r="P272" i="4"/>
  <c r="BI271" i="4"/>
  <c r="BH271" i="4"/>
  <c r="BG271" i="4"/>
  <c r="BE271" i="4"/>
  <c r="T271" i="4"/>
  <c r="R271" i="4"/>
  <c r="P271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8" i="4"/>
  <c r="BH248" i="4"/>
  <c r="BG248" i="4"/>
  <c r="BE248" i="4"/>
  <c r="T248" i="4"/>
  <c r="R248" i="4"/>
  <c r="P248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F132" i="4"/>
  <c r="F131" i="4"/>
  <c r="F129" i="4"/>
  <c r="E127" i="4"/>
  <c r="J31" i="4"/>
  <c r="F92" i="4"/>
  <c r="F91" i="4"/>
  <c r="F89" i="4"/>
  <c r="E87" i="4"/>
  <c r="J24" i="4"/>
  <c r="E24" i="4"/>
  <c r="J132" i="4" s="1"/>
  <c r="J23" i="4"/>
  <c r="J21" i="4"/>
  <c r="E21" i="4"/>
  <c r="J131" i="4" s="1"/>
  <c r="J20" i="4"/>
  <c r="J12" i="4"/>
  <c r="J89" i="4" s="1"/>
  <c r="E7" i="4"/>
  <c r="E85" i="4" s="1"/>
  <c r="J39" i="3"/>
  <c r="J38" i="3"/>
  <c r="AY96" i="1" s="1"/>
  <c r="J37" i="3"/>
  <c r="AX96" i="1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F119" i="3"/>
  <c r="F117" i="3"/>
  <c r="E115" i="3"/>
  <c r="J31" i="3"/>
  <c r="F91" i="3"/>
  <c r="F89" i="3"/>
  <c r="E87" i="3"/>
  <c r="J24" i="3"/>
  <c r="E24" i="3"/>
  <c r="J120" i="3"/>
  <c r="J23" i="3"/>
  <c r="J21" i="3"/>
  <c r="E21" i="3"/>
  <c r="J119" i="3" s="1"/>
  <c r="J20" i="3"/>
  <c r="J18" i="3"/>
  <c r="E18" i="3"/>
  <c r="F92" i="3"/>
  <c r="J17" i="3"/>
  <c r="J12" i="3"/>
  <c r="J117" i="3" s="1"/>
  <c r="E7" i="3"/>
  <c r="E113" i="3"/>
  <c r="J104" i="2"/>
  <c r="J131" i="2"/>
  <c r="J39" i="2"/>
  <c r="J38" i="2"/>
  <c r="AY95" i="1" s="1"/>
  <c r="J37" i="2"/>
  <c r="AX95" i="1" s="1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6" i="2"/>
  <c r="BH156" i="2"/>
  <c r="BG156" i="2"/>
  <c r="BE156" i="2"/>
  <c r="T156" i="2"/>
  <c r="T155" i="2" s="1"/>
  <c r="R156" i="2"/>
  <c r="R155" i="2" s="1"/>
  <c r="P156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J98" i="2"/>
  <c r="F125" i="2"/>
  <c r="F123" i="2"/>
  <c r="E121" i="2"/>
  <c r="J31" i="2"/>
  <c r="F91" i="2"/>
  <c r="F89" i="2"/>
  <c r="E87" i="2"/>
  <c r="J24" i="2"/>
  <c r="E24" i="2"/>
  <c r="J126" i="2" s="1"/>
  <c r="J23" i="2"/>
  <c r="J21" i="2"/>
  <c r="E21" i="2"/>
  <c r="J125" i="2"/>
  <c r="J20" i="2"/>
  <c r="J18" i="2"/>
  <c r="E18" i="2"/>
  <c r="F126" i="2" s="1"/>
  <c r="J17" i="2"/>
  <c r="J12" i="2"/>
  <c r="J123" i="2" s="1"/>
  <c r="E7" i="2"/>
  <c r="E119" i="2"/>
  <c r="L90" i="1"/>
  <c r="AM90" i="1"/>
  <c r="AM89" i="1"/>
  <c r="L89" i="1"/>
  <c r="AM87" i="1"/>
  <c r="L87" i="1"/>
  <c r="L85" i="1"/>
  <c r="L84" i="1"/>
  <c r="BK131" i="9"/>
  <c r="BK130" i="9"/>
  <c r="BK129" i="9"/>
  <c r="J128" i="9"/>
  <c r="J127" i="9"/>
  <c r="J126" i="9"/>
  <c r="BK125" i="9"/>
  <c r="BK124" i="9"/>
  <c r="BK123" i="9"/>
  <c r="BK130" i="8"/>
  <c r="BK129" i="8"/>
  <c r="BK125" i="8"/>
  <c r="BK124" i="8"/>
  <c r="BK123" i="8"/>
  <c r="BK172" i="7"/>
  <c r="BK170" i="7"/>
  <c r="BK167" i="7"/>
  <c r="BK165" i="7"/>
  <c r="BK164" i="7"/>
  <c r="BK159" i="7"/>
  <c r="BK158" i="7"/>
  <c r="BK153" i="7"/>
  <c r="BK151" i="7"/>
  <c r="BK150" i="7"/>
  <c r="BK144" i="7"/>
  <c r="BK143" i="7"/>
  <c r="BK142" i="7"/>
  <c r="BK137" i="7"/>
  <c r="BK134" i="7"/>
  <c r="BK133" i="7"/>
  <c r="BK131" i="7"/>
  <c r="BK130" i="7"/>
  <c r="BK126" i="7"/>
  <c r="BK125" i="7"/>
  <c r="BK123" i="7"/>
  <c r="BK196" i="6"/>
  <c r="BK194" i="6"/>
  <c r="BK193" i="6"/>
  <c r="BK190" i="6"/>
  <c r="BK180" i="6"/>
  <c r="BK179" i="6"/>
  <c r="BK178" i="6"/>
  <c r="BK177" i="6"/>
  <c r="BK176" i="6"/>
  <c r="BK175" i="6"/>
  <c r="BK173" i="6"/>
  <c r="BK171" i="6"/>
  <c r="BK170" i="6"/>
  <c r="BK169" i="6"/>
  <c r="BK167" i="6"/>
  <c r="BK157" i="6"/>
  <c r="BK154" i="6"/>
  <c r="BK153" i="6"/>
  <c r="BK152" i="6"/>
  <c r="BK151" i="6"/>
  <c r="BK150" i="6"/>
  <c r="BK148" i="6"/>
  <c r="BK147" i="6"/>
  <c r="BK146" i="6"/>
  <c r="BK137" i="6"/>
  <c r="J131" i="9"/>
  <c r="J130" i="9"/>
  <c r="J129" i="9"/>
  <c r="BK128" i="9"/>
  <c r="BK127" i="9"/>
  <c r="BK126" i="9"/>
  <c r="J125" i="9"/>
  <c r="J124" i="9"/>
  <c r="J123" i="9"/>
  <c r="BK131" i="8"/>
  <c r="BK128" i="8"/>
  <c r="BK127" i="8"/>
  <c r="BK126" i="8"/>
  <c r="BK173" i="7"/>
  <c r="BK171" i="7"/>
  <c r="BK169" i="7"/>
  <c r="BK168" i="7"/>
  <c r="BK166" i="7"/>
  <c r="BK163" i="7"/>
  <c r="BK162" i="7"/>
  <c r="BK161" i="7"/>
  <c r="BK160" i="7"/>
  <c r="BK157" i="7"/>
  <c r="BK156" i="7"/>
  <c r="BK155" i="7"/>
  <c r="BK154" i="7"/>
  <c r="BK152" i="7"/>
  <c r="BK149" i="7"/>
  <c r="BK148" i="7"/>
  <c r="BK147" i="7"/>
  <c r="BK146" i="7"/>
  <c r="BK145" i="7"/>
  <c r="BK141" i="7"/>
  <c r="BK140" i="7"/>
  <c r="BK139" i="7"/>
  <c r="BK138" i="7"/>
  <c r="BK136" i="7"/>
  <c r="BK135" i="7"/>
  <c r="BK132" i="7"/>
  <c r="BK129" i="7"/>
  <c r="BK128" i="7"/>
  <c r="BK127" i="7"/>
  <c r="BK124" i="7"/>
  <c r="BK198" i="6"/>
  <c r="BK197" i="6"/>
  <c r="BK195" i="6"/>
  <c r="BK192" i="6"/>
  <c r="BK191" i="6"/>
  <c r="BK189" i="6"/>
  <c r="BK188" i="6"/>
  <c r="BK187" i="6"/>
  <c r="BK186" i="6"/>
  <c r="BK185" i="6"/>
  <c r="BK184" i="6"/>
  <c r="BK183" i="6"/>
  <c r="BK182" i="6"/>
  <c r="BK181" i="6"/>
  <c r="BK174" i="6"/>
  <c r="BK172" i="6"/>
  <c r="BK168" i="6"/>
  <c r="BK166" i="6"/>
  <c r="BK165" i="6"/>
  <c r="BK164" i="6"/>
  <c r="BK163" i="6"/>
  <c r="BK162" i="6"/>
  <c r="BK161" i="6"/>
  <c r="BK160" i="6"/>
  <c r="BK159" i="6"/>
  <c r="BK158" i="6"/>
  <c r="BK156" i="6"/>
  <c r="BK155" i="6"/>
  <c r="BK149" i="6"/>
  <c r="BK145" i="6"/>
  <c r="BK144" i="6"/>
  <c r="BK143" i="6"/>
  <c r="BK142" i="6"/>
  <c r="BK141" i="6"/>
  <c r="BK140" i="6"/>
  <c r="BK139" i="6"/>
  <c r="BK138" i="6"/>
  <c r="BK136" i="6"/>
  <c r="BK134" i="6"/>
  <c r="BK133" i="6"/>
  <c r="BK132" i="6"/>
  <c r="BK131" i="6"/>
  <c r="BK130" i="6"/>
  <c r="BK129" i="6"/>
  <c r="BK128" i="6"/>
  <c r="BK127" i="6"/>
  <c r="BK126" i="6"/>
  <c r="BK124" i="6"/>
  <c r="BK123" i="6"/>
  <c r="BK175" i="5"/>
  <c r="BK174" i="5"/>
  <c r="BK173" i="5"/>
  <c r="BK172" i="5"/>
  <c r="BK169" i="5"/>
  <c r="BK168" i="5"/>
  <c r="BK167" i="5"/>
  <c r="BK166" i="5"/>
  <c r="BK162" i="5"/>
  <c r="BK161" i="5"/>
  <c r="BK160" i="5"/>
  <c r="BK157" i="5"/>
  <c r="BK155" i="5"/>
  <c r="BK154" i="5"/>
  <c r="BK148" i="5"/>
  <c r="BK145" i="5"/>
  <c r="BK137" i="5"/>
  <c r="BK136" i="5"/>
  <c r="BK135" i="5"/>
  <c r="BK133" i="5"/>
  <c r="BK132" i="5"/>
  <c r="BK131" i="5"/>
  <c r="BK278" i="4"/>
  <c r="BK274" i="4"/>
  <c r="BK272" i="4"/>
  <c r="BK271" i="4"/>
  <c r="BK267" i="4"/>
  <c r="BK266" i="4"/>
  <c r="BK265" i="4"/>
  <c r="BK264" i="4"/>
  <c r="BK263" i="4"/>
  <c r="BK262" i="4"/>
  <c r="BK260" i="4"/>
  <c r="BK257" i="4"/>
  <c r="BK256" i="4"/>
  <c r="BK251" i="4"/>
  <c r="BK250" i="4"/>
  <c r="BK244" i="4"/>
  <c r="BK243" i="4"/>
  <c r="BK240" i="4"/>
  <c r="BK234" i="4"/>
  <c r="BK231" i="4"/>
  <c r="BK230" i="4"/>
  <c r="BK229" i="4"/>
  <c r="BK228" i="4"/>
  <c r="BK225" i="4"/>
  <c r="BK224" i="4"/>
  <c r="BK223" i="4"/>
  <c r="BK222" i="4"/>
  <c r="BK221" i="4"/>
  <c r="BK220" i="4"/>
  <c r="BK217" i="4"/>
  <c r="BK213" i="4"/>
  <c r="BK208" i="4"/>
  <c r="BK206" i="4"/>
  <c r="BK204" i="4"/>
  <c r="BK203" i="4"/>
  <c r="BK202" i="4"/>
  <c r="BK201" i="4"/>
  <c r="BK197" i="4"/>
  <c r="BK196" i="4"/>
  <c r="BK195" i="4"/>
  <c r="BK188" i="4"/>
  <c r="BK186" i="4"/>
  <c r="BK184" i="4"/>
  <c r="BK179" i="4"/>
  <c r="BK178" i="4"/>
  <c r="BK174" i="4"/>
  <c r="BK171" i="4"/>
  <c r="BK161" i="4"/>
  <c r="BK159" i="4"/>
  <c r="BK158" i="4"/>
  <c r="BK155" i="4"/>
  <c r="BK154" i="4"/>
  <c r="BK150" i="4"/>
  <c r="BK148" i="4"/>
  <c r="BK147" i="4"/>
  <c r="BK144" i="4"/>
  <c r="BK143" i="4"/>
  <c r="BK142" i="4"/>
  <c r="BK141" i="4"/>
  <c r="BK138" i="4"/>
  <c r="BK177" i="3"/>
  <c r="BK175" i="3"/>
  <c r="BK172" i="3"/>
  <c r="BK167" i="3"/>
  <c r="BK166" i="3"/>
  <c r="BK163" i="3"/>
  <c r="BK161" i="3"/>
  <c r="BK159" i="3"/>
  <c r="BK157" i="3"/>
  <c r="BK156" i="3"/>
  <c r="BK152" i="3"/>
  <c r="BK151" i="3"/>
  <c r="BK150" i="3"/>
  <c r="BK147" i="3"/>
  <c r="BK146" i="3"/>
  <c r="BK145" i="3"/>
  <c r="BK143" i="3"/>
  <c r="BK142" i="3"/>
  <c r="BK139" i="3"/>
  <c r="BK138" i="3"/>
  <c r="BK137" i="3"/>
  <c r="BK136" i="3"/>
  <c r="BK135" i="3"/>
  <c r="BK134" i="3"/>
  <c r="BK133" i="3"/>
  <c r="BK132" i="3"/>
  <c r="BK129" i="3"/>
  <c r="BK126" i="3"/>
  <c r="BK169" i="2"/>
  <c r="BK165" i="2"/>
  <c r="BK164" i="2"/>
  <c r="BK163" i="2"/>
  <c r="BK161" i="2"/>
  <c r="BK154" i="2"/>
  <c r="BK153" i="2"/>
  <c r="BK152" i="2"/>
  <c r="BK150" i="2"/>
  <c r="BK149" i="2"/>
  <c r="BK148" i="2"/>
  <c r="BK147" i="2"/>
  <c r="BK146" i="2"/>
  <c r="BK144" i="2"/>
  <c r="BK136" i="2"/>
  <c r="BK135" i="2"/>
  <c r="BK135" i="6"/>
  <c r="BK125" i="6"/>
  <c r="BK178" i="5"/>
  <c r="BK177" i="5"/>
  <c r="BK176" i="5"/>
  <c r="BK165" i="5"/>
  <c r="BK163" i="5"/>
  <c r="BK158" i="5"/>
  <c r="BK156" i="5"/>
  <c r="BK152" i="5"/>
  <c r="BK151" i="5"/>
  <c r="BK150" i="5"/>
  <c r="BK149" i="5"/>
  <c r="BK147" i="5"/>
  <c r="BK146" i="5"/>
  <c r="BK144" i="5"/>
  <c r="BK143" i="5"/>
  <c r="BK142" i="5"/>
  <c r="BK141" i="5"/>
  <c r="BK140" i="5"/>
  <c r="BK139" i="5"/>
  <c r="BK138" i="5"/>
  <c r="BK134" i="5"/>
  <c r="BK130" i="5"/>
  <c r="BK277" i="4"/>
  <c r="BK275" i="4"/>
  <c r="BK268" i="4"/>
  <c r="BK261" i="4"/>
  <c r="BK259" i="4"/>
  <c r="BK255" i="4"/>
  <c r="BK254" i="4"/>
  <c r="BK252" i="4"/>
  <c r="BK249" i="4"/>
  <c r="BK248" i="4"/>
  <c r="BK246" i="4"/>
  <c r="BK245" i="4"/>
  <c r="BK242" i="4"/>
  <c r="BK241" i="4"/>
  <c r="BK239" i="4"/>
  <c r="BK238" i="4"/>
  <c r="BK237" i="4"/>
  <c r="BK236" i="4"/>
  <c r="BK235" i="4"/>
  <c r="BK233" i="4"/>
  <c r="BK232" i="4"/>
  <c r="BK227" i="4"/>
  <c r="BK226" i="4"/>
  <c r="BK219" i="4"/>
  <c r="BK218" i="4"/>
  <c r="BK216" i="4"/>
  <c r="BK215" i="4"/>
  <c r="BK214" i="4"/>
  <c r="BK211" i="4"/>
  <c r="BK210" i="4"/>
  <c r="BK209" i="4"/>
  <c r="BK207" i="4"/>
  <c r="BK205" i="4"/>
  <c r="BK200" i="4"/>
  <c r="BK199" i="4"/>
  <c r="BK194" i="4"/>
  <c r="BK193" i="4"/>
  <c r="BK192" i="4"/>
  <c r="BK191" i="4"/>
  <c r="BK190" i="4"/>
  <c r="BK189" i="4"/>
  <c r="BK187" i="4"/>
  <c r="BK185" i="4"/>
  <c r="BK183" i="4"/>
  <c r="BK182" i="4"/>
  <c r="BK181" i="4"/>
  <c r="BK180" i="4"/>
  <c r="BK177" i="4"/>
  <c r="BK176" i="4"/>
  <c r="BK175" i="4"/>
  <c r="BK172" i="4"/>
  <c r="BK170" i="4"/>
  <c r="BK169" i="4"/>
  <c r="BK168" i="4"/>
  <c r="BK166" i="4"/>
  <c r="BK165" i="4"/>
  <c r="BK164" i="4"/>
  <c r="BK163" i="4"/>
  <c r="BK162" i="4"/>
  <c r="BK160" i="4"/>
  <c r="BK157" i="4"/>
  <c r="BK156" i="4"/>
  <c r="BK152" i="4"/>
  <c r="BK151" i="4"/>
  <c r="BK146" i="4"/>
  <c r="BK145" i="4"/>
  <c r="BK140" i="4"/>
  <c r="BK139" i="4"/>
  <c r="BK176" i="3"/>
  <c r="BK174" i="3"/>
  <c r="BK171" i="3"/>
  <c r="BK170" i="3"/>
  <c r="BK169" i="3"/>
  <c r="BK168" i="3"/>
  <c r="BK165" i="3"/>
  <c r="BK164" i="3"/>
  <c r="BK162" i="3"/>
  <c r="BK160" i="3"/>
  <c r="BK158" i="3"/>
  <c r="BK155" i="3"/>
  <c r="BK154" i="3"/>
  <c r="BK153" i="3"/>
  <c r="BK149" i="3"/>
  <c r="BK148" i="3"/>
  <c r="BK144" i="3"/>
  <c r="BK141" i="3"/>
  <c r="BK140" i="3"/>
  <c r="BK131" i="3"/>
  <c r="BK130" i="3"/>
  <c r="BK128" i="3"/>
  <c r="BK127" i="3"/>
  <c r="BK168" i="2"/>
  <c r="BK162" i="2"/>
  <c r="BK160" i="2"/>
  <c r="BK159" i="2"/>
  <c r="BK156" i="2"/>
  <c r="BK151" i="2"/>
  <c r="BK145" i="2"/>
  <c r="BK142" i="2"/>
  <c r="BK141" i="2"/>
  <c r="BK140" i="2"/>
  <c r="BK139" i="2"/>
  <c r="BK138" i="2"/>
  <c r="BK137" i="2"/>
  <c r="BK134" i="2"/>
  <c r="BK133" i="2"/>
  <c r="AS94" i="1"/>
  <c r="BK132" i="2" l="1"/>
  <c r="J132" i="2" s="1"/>
  <c r="J99" i="2" s="1"/>
  <c r="R132" i="2"/>
  <c r="BK143" i="2"/>
  <c r="J100" i="2" s="1"/>
  <c r="R143" i="2"/>
  <c r="BK158" i="2"/>
  <c r="R158" i="2"/>
  <c r="BK167" i="2"/>
  <c r="J105" i="2"/>
  <c r="T167" i="2"/>
  <c r="P125" i="3"/>
  <c r="P124" i="3"/>
  <c r="P123" i="3" s="1"/>
  <c r="AU96" i="1" s="1"/>
  <c r="T125" i="3"/>
  <c r="T124" i="3" s="1"/>
  <c r="T123" i="3" s="1"/>
  <c r="P173" i="3"/>
  <c r="T173" i="3"/>
  <c r="BK137" i="4"/>
  <c r="R137" i="4"/>
  <c r="BK149" i="4"/>
  <c r="J99" i="4"/>
  <c r="R149" i="4"/>
  <c r="T149" i="4"/>
  <c r="P153" i="4"/>
  <c r="T153" i="4"/>
  <c r="BK173" i="4"/>
  <c r="J102" i="4" s="1"/>
  <c r="R173" i="4"/>
  <c r="BK198" i="4"/>
  <c r="J103" i="4"/>
  <c r="R198" i="4"/>
  <c r="BK212" i="4"/>
  <c r="J104" i="4" s="1"/>
  <c r="R212" i="4"/>
  <c r="BK247" i="4"/>
  <c r="J105" i="4"/>
  <c r="P247" i="4"/>
  <c r="T247" i="4"/>
  <c r="P253" i="4"/>
  <c r="T253" i="4"/>
  <c r="P258" i="4"/>
  <c r="R258" i="4"/>
  <c r="BK270" i="4"/>
  <c r="J109" i="4"/>
  <c r="P270" i="4"/>
  <c r="T270" i="4"/>
  <c r="P273" i="4"/>
  <c r="T273" i="4"/>
  <c r="P276" i="4"/>
  <c r="R276" i="4"/>
  <c r="BK129" i="5"/>
  <c r="J129" i="5"/>
  <c r="J98" i="5"/>
  <c r="R129" i="5"/>
  <c r="BK153" i="5"/>
  <c r="J99" i="5"/>
  <c r="P153" i="5"/>
  <c r="T153" i="5"/>
  <c r="R159" i="5"/>
  <c r="BK164" i="5"/>
  <c r="J101" i="5" s="1"/>
  <c r="R164" i="5"/>
  <c r="BK171" i="5"/>
  <c r="J103" i="5"/>
  <c r="R171" i="5"/>
  <c r="R170" i="5"/>
  <c r="P132" i="2"/>
  <c r="T132" i="2"/>
  <c r="P143" i="2"/>
  <c r="T143" i="2"/>
  <c r="P158" i="2"/>
  <c r="T158" i="2"/>
  <c r="T157" i="2"/>
  <c r="P167" i="2"/>
  <c r="R167" i="2"/>
  <c r="BK125" i="3"/>
  <c r="BK124" i="3" s="1"/>
  <c r="J124" i="3" s="1"/>
  <c r="J97" i="3" s="1"/>
  <c r="R125" i="3"/>
  <c r="R124" i="3"/>
  <c r="BK173" i="3"/>
  <c r="J99" i="3" s="1"/>
  <c r="R173" i="3"/>
  <c r="P137" i="4"/>
  <c r="T137" i="4"/>
  <c r="P149" i="4"/>
  <c r="BK153" i="4"/>
  <c r="J100" i="4"/>
  <c r="R153" i="4"/>
  <c r="BK167" i="4"/>
  <c r="J101" i="4" s="1"/>
  <c r="P167" i="4"/>
  <c r="R167" i="4"/>
  <c r="T167" i="4"/>
  <c r="P173" i="4"/>
  <c r="T173" i="4"/>
  <c r="P198" i="4"/>
  <c r="T198" i="4"/>
  <c r="P212" i="4"/>
  <c r="T212" i="4"/>
  <c r="R247" i="4"/>
  <c r="BK253" i="4"/>
  <c r="J106" i="4" s="1"/>
  <c r="R253" i="4"/>
  <c r="BK258" i="4"/>
  <c r="J107" i="4"/>
  <c r="T258" i="4"/>
  <c r="R270" i="4"/>
  <c r="BK273" i="4"/>
  <c r="J110" i="4"/>
  <c r="R273" i="4"/>
  <c r="BK276" i="4"/>
  <c r="J111" i="4"/>
  <c r="T276" i="4"/>
  <c r="P129" i="5"/>
  <c r="T129" i="5"/>
  <c r="R153" i="5"/>
  <c r="BK159" i="5"/>
  <c r="J100" i="5"/>
  <c r="P159" i="5"/>
  <c r="T159" i="5"/>
  <c r="P164" i="5"/>
  <c r="T164" i="5"/>
  <c r="P171" i="5"/>
  <c r="P170" i="5" s="1"/>
  <c r="T171" i="5"/>
  <c r="T170" i="5"/>
  <c r="BK122" i="6"/>
  <c r="BK121" i="6" s="1"/>
  <c r="J121" i="6" s="1"/>
  <c r="J96" i="6" s="1"/>
  <c r="J102" i="6" s="1"/>
  <c r="R122" i="6"/>
  <c r="R121" i="6" s="1"/>
  <c r="P122" i="7"/>
  <c r="P121" i="7"/>
  <c r="AU100" i="1"/>
  <c r="R122" i="7"/>
  <c r="R121" i="7" s="1"/>
  <c r="P122" i="8"/>
  <c r="P121" i="8"/>
  <c r="AU101" i="1" s="1"/>
  <c r="T122" i="8"/>
  <c r="T121" i="8"/>
  <c r="R122" i="9"/>
  <c r="R121" i="9"/>
  <c r="P122" i="6"/>
  <c r="P121" i="6"/>
  <c r="AU99" i="1"/>
  <c r="T122" i="6"/>
  <c r="T121" i="6"/>
  <c r="BK122" i="7"/>
  <c r="J122" i="7" s="1"/>
  <c r="J97" i="7" s="1"/>
  <c r="T122" i="7"/>
  <c r="T121" i="7"/>
  <c r="BK122" i="8"/>
  <c r="J122" i="8" s="1"/>
  <c r="J97" i="8" s="1"/>
  <c r="R122" i="8"/>
  <c r="R121" i="8"/>
  <c r="BK122" i="9"/>
  <c r="J122" i="9" s="1"/>
  <c r="J97" i="9" s="1"/>
  <c r="P122" i="9"/>
  <c r="P121" i="9" s="1"/>
  <c r="AU102" i="1" s="1"/>
  <c r="T122" i="9"/>
  <c r="T121" i="9"/>
  <c r="J89" i="2"/>
  <c r="F92" i="2"/>
  <c r="BF134" i="2"/>
  <c r="BF135" i="2"/>
  <c r="BF144" i="2"/>
  <c r="BF145" i="2"/>
  <c r="BF146" i="2"/>
  <c r="BF147" i="2"/>
  <c r="BF148" i="2"/>
  <c r="BF149" i="2"/>
  <c r="BF152" i="2"/>
  <c r="BF153" i="2"/>
  <c r="BF156" i="2"/>
  <c r="BF159" i="2"/>
  <c r="BF162" i="2"/>
  <c r="BF163" i="2"/>
  <c r="BF164" i="2"/>
  <c r="BF168" i="2"/>
  <c r="BK155" i="2"/>
  <c r="J101" i="2"/>
  <c r="E85" i="3"/>
  <c r="J89" i="3"/>
  <c r="J91" i="3"/>
  <c r="J92" i="3"/>
  <c r="F120" i="3"/>
  <c r="BF128" i="3"/>
  <c r="BF130" i="3"/>
  <c r="BF131" i="3"/>
  <c r="BF134" i="3"/>
  <c r="BF136" i="3"/>
  <c r="BF137" i="3"/>
  <c r="BF138" i="3"/>
  <c r="BF141" i="3"/>
  <c r="BF142" i="3"/>
  <c r="BF144" i="3"/>
  <c r="BF145" i="3"/>
  <c r="BF149" i="3"/>
  <c r="BF150" i="3"/>
  <c r="BF151" i="3"/>
  <c r="BF152" i="3"/>
  <c r="BF155" i="3"/>
  <c r="BF156" i="3"/>
  <c r="BF158" i="3"/>
  <c r="BF160" i="3"/>
  <c r="BF163" i="3"/>
  <c r="BF165" i="3"/>
  <c r="BF166" i="3"/>
  <c r="BF170" i="3"/>
  <c r="BF171" i="3"/>
  <c r="BF174" i="3"/>
  <c r="E125" i="4"/>
  <c r="J129" i="4"/>
  <c r="BF141" i="4"/>
  <c r="BF142" i="4"/>
  <c r="BF146" i="4"/>
  <c r="BF147" i="4"/>
  <c r="BF148" i="4"/>
  <c r="BF154" i="4"/>
  <c r="BF157" i="4"/>
  <c r="BF160" i="4"/>
  <c r="BF165" i="4"/>
  <c r="BF170" i="4"/>
  <c r="BF177" i="4"/>
  <c r="BF178" i="4"/>
  <c r="BF183" i="4"/>
  <c r="BF185" i="4"/>
  <c r="BF186" i="4"/>
  <c r="BF187" i="4"/>
  <c r="BF194" i="4"/>
  <c r="BF195" i="4"/>
  <c r="BF196" i="4"/>
  <c r="BF197" i="4"/>
  <c r="BF200" i="4"/>
  <c r="BF201" i="4"/>
  <c r="BF202" i="4"/>
  <c r="BF203" i="4"/>
  <c r="BF204" i="4"/>
  <c r="BF207" i="4"/>
  <c r="BF216" i="4"/>
  <c r="BF218" i="4"/>
  <c r="BF219" i="4"/>
  <c r="BF220" i="4"/>
  <c r="BF221" i="4"/>
  <c r="BF222" i="4"/>
  <c r="BF223" i="4"/>
  <c r="BF224" i="4"/>
  <c r="BF228" i="4"/>
  <c r="BF229" i="4"/>
  <c r="BF230" i="4"/>
  <c r="BF233" i="4"/>
  <c r="BF238" i="4"/>
  <c r="BF239" i="4"/>
  <c r="BF242" i="4"/>
  <c r="BF245" i="4"/>
  <c r="BF246" i="4"/>
  <c r="BF249" i="4"/>
  <c r="BF250" i="4"/>
  <c r="BF255" i="4"/>
  <c r="BF256" i="4"/>
  <c r="BF257" i="4"/>
  <c r="BF261" i="4"/>
  <c r="BF262" i="4"/>
  <c r="BF263" i="4"/>
  <c r="BF265" i="4"/>
  <c r="BF268" i="4"/>
  <c r="BF271" i="4"/>
  <c r="BF272" i="4"/>
  <c r="BF278" i="4"/>
  <c r="J89" i="5"/>
  <c r="J91" i="5"/>
  <c r="E117" i="5"/>
  <c r="BF130" i="5"/>
  <c r="BF134" i="5"/>
  <c r="BF135" i="5"/>
  <c r="BF136" i="5"/>
  <c r="BF139" i="5"/>
  <c r="BF140" i="5"/>
  <c r="BF143" i="5"/>
  <c r="BF144" i="5"/>
  <c r="BF155" i="5"/>
  <c r="BF156" i="5"/>
  <c r="BF160" i="5"/>
  <c r="BF161" i="5"/>
  <c r="BF163" i="5"/>
  <c r="BF165" i="5"/>
  <c r="BF166" i="5"/>
  <c r="BF167" i="5"/>
  <c r="BF168" i="5"/>
  <c r="BF172" i="5"/>
  <c r="BF173" i="5"/>
  <c r="BF176" i="5"/>
  <c r="BF178" i="5"/>
  <c r="J89" i="6"/>
  <c r="F92" i="6"/>
  <c r="J92" i="6"/>
  <c r="E111" i="6"/>
  <c r="BF123" i="6"/>
  <c r="BF125" i="6"/>
  <c r="BF126" i="6"/>
  <c r="E85" i="2"/>
  <c r="J91" i="2"/>
  <c r="J92" i="2"/>
  <c r="BF133" i="2"/>
  <c r="BF136" i="2"/>
  <c r="BF137" i="2"/>
  <c r="BF138" i="2"/>
  <c r="BF139" i="2"/>
  <c r="BF140" i="2"/>
  <c r="BF141" i="2"/>
  <c r="BF142" i="2"/>
  <c r="BF150" i="2"/>
  <c r="BF151" i="2"/>
  <c r="BF154" i="2"/>
  <c r="BF160" i="2"/>
  <c r="BF161" i="2"/>
  <c r="BF165" i="2"/>
  <c r="BF169" i="2"/>
  <c r="BF126" i="3"/>
  <c r="BF127" i="3"/>
  <c r="BF129" i="3"/>
  <c r="BF132" i="3"/>
  <c r="BF133" i="3"/>
  <c r="BF135" i="3"/>
  <c r="BF139" i="3"/>
  <c r="BF140" i="3"/>
  <c r="BF143" i="3"/>
  <c r="BF146" i="3"/>
  <c r="BF147" i="3"/>
  <c r="BF148" i="3"/>
  <c r="BF153" i="3"/>
  <c r="BF154" i="3"/>
  <c r="BF157" i="3"/>
  <c r="BF159" i="3"/>
  <c r="BF161" i="3"/>
  <c r="BF162" i="3"/>
  <c r="BF164" i="3"/>
  <c r="BF167" i="3"/>
  <c r="BF168" i="3"/>
  <c r="BF169" i="3"/>
  <c r="BF172" i="3"/>
  <c r="BF175" i="3"/>
  <c r="BF176" i="3"/>
  <c r="BF177" i="3"/>
  <c r="J91" i="4"/>
  <c r="J92" i="4"/>
  <c r="BF138" i="4"/>
  <c r="BF139" i="4"/>
  <c r="BF140" i="4"/>
  <c r="BF143" i="4"/>
  <c r="BF144" i="4"/>
  <c r="BF145" i="4"/>
  <c r="BF150" i="4"/>
  <c r="BF151" i="4"/>
  <c r="BF152" i="4"/>
  <c r="BF155" i="4"/>
  <c r="BF156" i="4"/>
  <c r="BF158" i="4"/>
  <c r="BF159" i="4"/>
  <c r="BF161" i="4"/>
  <c r="BF162" i="4"/>
  <c r="BF163" i="4"/>
  <c r="BF164" i="4"/>
  <c r="BF166" i="4"/>
  <c r="BF168" i="4"/>
  <c r="BF169" i="4"/>
  <c r="BF171" i="4"/>
  <c r="BF172" i="4"/>
  <c r="BF174" i="4"/>
  <c r="BF175" i="4"/>
  <c r="BF176" i="4"/>
  <c r="BF179" i="4"/>
  <c r="BF180" i="4"/>
  <c r="BF181" i="4"/>
  <c r="BF182" i="4"/>
  <c r="BF184" i="4"/>
  <c r="BF188" i="4"/>
  <c r="BF189" i="4"/>
  <c r="BF190" i="4"/>
  <c r="BF191" i="4"/>
  <c r="BF192" i="4"/>
  <c r="BF193" i="4"/>
  <c r="BF199" i="4"/>
  <c r="BF205" i="4"/>
  <c r="BF206" i="4"/>
  <c r="BF208" i="4"/>
  <c r="BF209" i="4"/>
  <c r="BF210" i="4"/>
  <c r="BF211" i="4"/>
  <c r="BF213" i="4"/>
  <c r="BF214" i="4"/>
  <c r="BF215" i="4"/>
  <c r="BF217" i="4"/>
  <c r="BF225" i="4"/>
  <c r="BF226" i="4"/>
  <c r="BF227" i="4"/>
  <c r="BF231" i="4"/>
  <c r="BF232" i="4"/>
  <c r="BF234" i="4"/>
  <c r="BF235" i="4"/>
  <c r="BF236" i="4"/>
  <c r="BF237" i="4"/>
  <c r="BF240" i="4"/>
  <c r="BF241" i="4"/>
  <c r="BF243" i="4"/>
  <c r="BF244" i="4"/>
  <c r="BF248" i="4"/>
  <c r="BF251" i="4"/>
  <c r="BF252" i="4"/>
  <c r="BF254" i="4"/>
  <c r="BF259" i="4"/>
  <c r="BF260" i="4"/>
  <c r="BF264" i="4"/>
  <c r="BF266" i="4"/>
  <c r="BF267" i="4"/>
  <c r="BF274" i="4"/>
  <c r="BF275" i="4"/>
  <c r="BF277" i="4"/>
  <c r="J92" i="5"/>
  <c r="BF131" i="5"/>
  <c r="BF132" i="5"/>
  <c r="BF133" i="5"/>
  <c r="BF137" i="5"/>
  <c r="BF138" i="5"/>
  <c r="BF141" i="5"/>
  <c r="BF142" i="5"/>
  <c r="BF145" i="5"/>
  <c r="BF146" i="5"/>
  <c r="BF147" i="5"/>
  <c r="BF148" i="5"/>
  <c r="BF149" i="5"/>
  <c r="BF150" i="5"/>
  <c r="BF151" i="5"/>
  <c r="BF152" i="5"/>
  <c r="BF154" i="5"/>
  <c r="BF157" i="5"/>
  <c r="BF158" i="5"/>
  <c r="BF162" i="5"/>
  <c r="BF169" i="5"/>
  <c r="BF174" i="5"/>
  <c r="BF175" i="5"/>
  <c r="BF177" i="5"/>
  <c r="J91" i="6"/>
  <c r="BF124" i="6"/>
  <c r="BF127" i="6"/>
  <c r="BF128" i="6"/>
  <c r="BF129" i="6"/>
  <c r="BF130" i="6"/>
  <c r="BF131" i="6"/>
  <c r="BF132" i="6"/>
  <c r="BF133" i="6"/>
  <c r="BF134" i="6"/>
  <c r="BF135" i="6"/>
  <c r="BF136" i="6"/>
  <c r="BF138" i="6"/>
  <c r="BF143" i="6"/>
  <c r="BF145" i="6"/>
  <c r="BF146" i="6"/>
  <c r="BF147" i="6"/>
  <c r="BF149" i="6"/>
  <c r="BF150" i="6"/>
  <c r="BF151" i="6"/>
  <c r="BF152" i="6"/>
  <c r="BF153" i="6"/>
  <c r="BF155" i="6"/>
  <c r="BF159" i="6"/>
  <c r="BF162" i="6"/>
  <c r="BF165" i="6"/>
  <c r="BF166" i="6"/>
  <c r="BF168" i="6"/>
  <c r="BF169" i="6"/>
  <c r="BF170" i="6"/>
  <c r="BF172" i="6"/>
  <c r="BF174" i="6"/>
  <c r="BF176" i="6"/>
  <c r="BF178" i="6"/>
  <c r="BF179" i="6"/>
  <c r="BF182" i="6"/>
  <c r="BF189" i="6"/>
  <c r="BF193" i="6"/>
  <c r="BF198" i="6"/>
  <c r="F92" i="7"/>
  <c r="J92" i="7"/>
  <c r="J115" i="7"/>
  <c r="J117" i="7"/>
  <c r="BF124" i="7"/>
  <c r="BF125" i="7"/>
  <c r="BF129" i="7"/>
  <c r="BF130" i="7"/>
  <c r="BF132" i="7"/>
  <c r="BF135" i="7"/>
  <c r="BF136" i="7"/>
  <c r="BF141" i="7"/>
  <c r="BF143" i="7"/>
  <c r="BF149" i="7"/>
  <c r="BF150" i="7"/>
  <c r="BF151" i="7"/>
  <c r="BF152" i="7"/>
  <c r="BF157" i="7"/>
  <c r="BF158" i="7"/>
  <c r="BF159" i="7"/>
  <c r="BF162" i="7"/>
  <c r="BF164" i="7"/>
  <c r="BF168" i="7"/>
  <c r="BF171" i="7"/>
  <c r="BF172" i="7"/>
  <c r="J92" i="8"/>
  <c r="E111" i="8"/>
  <c r="J115" i="8"/>
  <c r="J117" i="8"/>
  <c r="BF124" i="8"/>
  <c r="BF128" i="8"/>
  <c r="BF129" i="8"/>
  <c r="BF131" i="8"/>
  <c r="E85" i="9"/>
  <c r="F92" i="9"/>
  <c r="J92" i="9"/>
  <c r="BF123" i="9"/>
  <c r="BF124" i="9"/>
  <c r="BF128" i="9"/>
  <c r="BF129" i="9"/>
  <c r="BF130" i="9"/>
  <c r="BF131" i="9"/>
  <c r="BF137" i="6"/>
  <c r="BF139" i="6"/>
  <c r="BF140" i="6"/>
  <c r="BF141" i="6"/>
  <c r="BF142" i="6"/>
  <c r="BF144" i="6"/>
  <c r="BF148" i="6"/>
  <c r="BF154" i="6"/>
  <c r="BF156" i="6"/>
  <c r="BF157" i="6"/>
  <c r="BF158" i="6"/>
  <c r="BF160" i="6"/>
  <c r="BF161" i="6"/>
  <c r="BF163" i="6"/>
  <c r="BF164" i="6"/>
  <c r="BF167" i="6"/>
  <c r="BF171" i="6"/>
  <c r="BF173" i="6"/>
  <c r="BF175" i="6"/>
  <c r="BF177" i="6"/>
  <c r="BF180" i="6"/>
  <c r="BF181" i="6"/>
  <c r="BF183" i="6"/>
  <c r="BF184" i="6"/>
  <c r="BF185" i="6"/>
  <c r="BF186" i="6"/>
  <c r="BF187" i="6"/>
  <c r="BF188" i="6"/>
  <c r="BF190" i="6"/>
  <c r="BF191" i="6"/>
  <c r="BF192" i="6"/>
  <c r="BF194" i="6"/>
  <c r="BF195" i="6"/>
  <c r="BF196" i="6"/>
  <c r="BF197" i="6"/>
  <c r="E85" i="7"/>
  <c r="BF123" i="7"/>
  <c r="BF126" i="7"/>
  <c r="BF127" i="7"/>
  <c r="BF128" i="7"/>
  <c r="BF131" i="7"/>
  <c r="BF133" i="7"/>
  <c r="BF134" i="7"/>
  <c r="BF137" i="7"/>
  <c r="BF138" i="7"/>
  <c r="BF139" i="7"/>
  <c r="BF140" i="7"/>
  <c r="BF142" i="7"/>
  <c r="BF144" i="7"/>
  <c r="BF145" i="7"/>
  <c r="BF146" i="7"/>
  <c r="BF147" i="7"/>
  <c r="BF148" i="7"/>
  <c r="BF153" i="7"/>
  <c r="BF154" i="7"/>
  <c r="BF155" i="7"/>
  <c r="BF156" i="7"/>
  <c r="BF160" i="7"/>
  <c r="BF161" i="7"/>
  <c r="BF163" i="7"/>
  <c r="BF165" i="7"/>
  <c r="BF166" i="7"/>
  <c r="BF167" i="7"/>
  <c r="BF169" i="7"/>
  <c r="BF170" i="7"/>
  <c r="BF173" i="7"/>
  <c r="F92" i="8"/>
  <c r="BF123" i="8"/>
  <c r="BF125" i="8"/>
  <c r="BF126" i="8"/>
  <c r="BF127" i="8"/>
  <c r="BF130" i="8"/>
  <c r="J89" i="9"/>
  <c r="J91" i="9"/>
  <c r="BF125" i="9"/>
  <c r="BF126" i="9"/>
  <c r="BF127" i="9"/>
  <c r="J35" i="2"/>
  <c r="AV95" i="1" s="1"/>
  <c r="F39" i="4"/>
  <c r="BD97" i="1" s="1"/>
  <c r="F35" i="5"/>
  <c r="AZ98" i="1" s="1"/>
  <c r="F35" i="2"/>
  <c r="AZ95" i="1" s="1"/>
  <c r="F39" i="2"/>
  <c r="BD95" i="1" s="1"/>
  <c r="F35" i="3"/>
  <c r="AZ96" i="1" s="1"/>
  <c r="F38" i="3"/>
  <c r="BC96" i="1" s="1"/>
  <c r="F35" i="4"/>
  <c r="AZ97" i="1" s="1"/>
  <c r="F38" i="5"/>
  <c r="BC98" i="1" s="1"/>
  <c r="J35" i="6"/>
  <c r="AV99" i="1" s="1"/>
  <c r="F38" i="8"/>
  <c r="BC101" i="1" s="1"/>
  <c r="F35" i="9"/>
  <c r="AZ102" i="1" s="1"/>
  <c r="F35" i="6"/>
  <c r="AZ99" i="1" s="1"/>
  <c r="F38" i="9"/>
  <c r="BC102" i="1"/>
  <c r="F38" i="2"/>
  <c r="BC95" i="1" s="1"/>
  <c r="J35" i="4"/>
  <c r="AV97" i="1" s="1"/>
  <c r="F39" i="5"/>
  <c r="BD98" i="1" s="1"/>
  <c r="F37" i="2"/>
  <c r="BB95" i="1" s="1"/>
  <c r="J35" i="3"/>
  <c r="AV96" i="1" s="1"/>
  <c r="F39" i="3"/>
  <c r="BD96" i="1" s="1"/>
  <c r="F38" i="4"/>
  <c r="BC97" i="1" s="1"/>
  <c r="J35" i="5"/>
  <c r="AV98" i="1" s="1"/>
  <c r="F39" i="6"/>
  <c r="BD99" i="1" s="1"/>
  <c r="F35" i="7"/>
  <c r="AZ100" i="1" s="1"/>
  <c r="J35" i="8"/>
  <c r="AV101" i="1" s="1"/>
  <c r="F37" i="9"/>
  <c r="BB102" i="1" s="1"/>
  <c r="F38" i="6"/>
  <c r="BC99" i="1" s="1"/>
  <c r="J35" i="7"/>
  <c r="AV100" i="1" s="1"/>
  <c r="F39" i="7"/>
  <c r="BD100" i="1" s="1"/>
  <c r="F37" i="8"/>
  <c r="BB101" i="1" s="1"/>
  <c r="F37" i="5"/>
  <c r="BB98" i="1" s="1"/>
  <c r="F37" i="3"/>
  <c r="BB96" i="1" s="1"/>
  <c r="F37" i="4"/>
  <c r="BB97" i="1" s="1"/>
  <c r="F38" i="7"/>
  <c r="BC100" i="1" s="1"/>
  <c r="F37" i="6"/>
  <c r="BB99" i="1" s="1"/>
  <c r="F37" i="7"/>
  <c r="BB100" i="1" s="1"/>
  <c r="F35" i="8"/>
  <c r="AZ101" i="1"/>
  <c r="F39" i="8"/>
  <c r="BD101" i="1"/>
  <c r="J35" i="9"/>
  <c r="AV102" i="1" s="1"/>
  <c r="F39" i="9"/>
  <c r="BD102" i="1"/>
  <c r="P128" i="5" l="1"/>
  <c r="P127" i="5" s="1"/>
  <c r="AU98" i="1" s="1"/>
  <c r="P157" i="2"/>
  <c r="T130" i="2"/>
  <c r="T129" i="2"/>
  <c r="P130" i="2"/>
  <c r="P129" i="2"/>
  <c r="AU95" i="1" s="1"/>
  <c r="R128" i="5"/>
  <c r="R127" i="5"/>
  <c r="T269" i="4"/>
  <c r="T135" i="4" s="1"/>
  <c r="R136" i="4"/>
  <c r="BK136" i="4"/>
  <c r="J136" i="4" s="1"/>
  <c r="J97" i="4" s="1"/>
  <c r="T128" i="5"/>
  <c r="T127" i="5" s="1"/>
  <c r="R269" i="4"/>
  <c r="R130" i="2"/>
  <c r="T136" i="4"/>
  <c r="P136" i="4"/>
  <c r="R123" i="3"/>
  <c r="P269" i="4"/>
  <c r="R157" i="2"/>
  <c r="BK157" i="2"/>
  <c r="J102" i="2"/>
  <c r="BK130" i="2"/>
  <c r="J130" i="2" s="1"/>
  <c r="J97" i="2" s="1"/>
  <c r="J103" i="2"/>
  <c r="J125" i="3"/>
  <c r="J98" i="3" s="1"/>
  <c r="J137" i="4"/>
  <c r="J98" i="4" s="1"/>
  <c r="BK269" i="4"/>
  <c r="J108" i="4"/>
  <c r="BK128" i="5"/>
  <c r="J128" i="5" s="1"/>
  <c r="J97" i="5" s="1"/>
  <c r="BK170" i="5"/>
  <c r="J102" i="5"/>
  <c r="BK123" i="3"/>
  <c r="J123" i="3" s="1"/>
  <c r="J96" i="3" s="1"/>
  <c r="J30" i="3" s="1"/>
  <c r="J32" i="3" s="1"/>
  <c r="AG96" i="1" s="1"/>
  <c r="J30" i="6"/>
  <c r="J32" i="6" s="1"/>
  <c r="AG99" i="1" s="1"/>
  <c r="J122" i="6"/>
  <c r="J97" i="6"/>
  <c r="BK121" i="7"/>
  <c r="J121" i="7"/>
  <c r="J96" i="7" s="1"/>
  <c r="J102" i="7" s="1"/>
  <c r="BK121" i="8"/>
  <c r="J121" i="8" s="1"/>
  <c r="J96" i="8" s="1"/>
  <c r="J30" i="8" s="1"/>
  <c r="J32" i="8" s="1"/>
  <c r="AG101" i="1" s="1"/>
  <c r="BK121" i="9"/>
  <c r="J121" i="9" s="1"/>
  <c r="J96" i="9" s="1"/>
  <c r="J102" i="9" s="1"/>
  <c r="BD94" i="1"/>
  <c r="W33" i="1" s="1"/>
  <c r="F36" i="5"/>
  <c r="BA98" i="1" s="1"/>
  <c r="F36" i="2"/>
  <c r="BA95" i="1" s="1"/>
  <c r="J36" i="3"/>
  <c r="AW96" i="1" s="1"/>
  <c r="AT96" i="1" s="1"/>
  <c r="F36" i="7"/>
  <c r="BA100" i="1" s="1"/>
  <c r="F36" i="8"/>
  <c r="BA101" i="1" s="1"/>
  <c r="BB94" i="1"/>
  <c r="W31" i="1" s="1"/>
  <c r="J36" i="4"/>
  <c r="AW97" i="1" s="1"/>
  <c r="AT97" i="1" s="1"/>
  <c r="F36" i="4"/>
  <c r="BA97" i="1" s="1"/>
  <c r="J36" i="5"/>
  <c r="AW98" i="1" s="1"/>
  <c r="AT98" i="1" s="1"/>
  <c r="J36" i="6"/>
  <c r="AW99" i="1" s="1"/>
  <c r="AT99" i="1" s="1"/>
  <c r="J36" i="8"/>
  <c r="AW101" i="1" s="1"/>
  <c r="AT101" i="1" s="1"/>
  <c r="F36" i="9"/>
  <c r="BA102" i="1" s="1"/>
  <c r="F36" i="6"/>
  <c r="BA99" i="1" s="1"/>
  <c r="J36" i="2"/>
  <c r="AW95" i="1" s="1"/>
  <c r="AT95" i="1" s="1"/>
  <c r="AZ94" i="1"/>
  <c r="W29" i="1" s="1"/>
  <c r="BC94" i="1"/>
  <c r="W32" i="1" s="1"/>
  <c r="F36" i="3"/>
  <c r="BA96" i="1" s="1"/>
  <c r="J36" i="7"/>
  <c r="AW100" i="1" s="1"/>
  <c r="AT100" i="1" s="1"/>
  <c r="J36" i="9"/>
  <c r="AW102" i="1" s="1"/>
  <c r="AT102" i="1" s="1"/>
  <c r="AN96" i="1" l="1"/>
  <c r="P135" i="4"/>
  <c r="AU97" i="1"/>
  <c r="R135" i="4"/>
  <c r="R129" i="2"/>
  <c r="J41" i="3"/>
  <c r="J41" i="6"/>
  <c r="J41" i="8"/>
  <c r="BK129" i="2"/>
  <c r="J129" i="2" s="1"/>
  <c r="J96" i="2" s="1"/>
  <c r="J110" i="2" s="1"/>
  <c r="BK135" i="4"/>
  <c r="J135" i="4" s="1"/>
  <c r="J96" i="4" s="1"/>
  <c r="J116" i="4" s="1"/>
  <c r="BK127" i="5"/>
  <c r="J127" i="5"/>
  <c r="J96" i="5"/>
  <c r="J108" i="5" s="1"/>
  <c r="J30" i="7"/>
  <c r="J32" i="7" s="1"/>
  <c r="AG100" i="1" s="1"/>
  <c r="AN100" i="1" s="1"/>
  <c r="J30" i="9"/>
  <c r="J32" i="9" s="1"/>
  <c r="AG102" i="1" s="1"/>
  <c r="AN102" i="1" s="1"/>
  <c r="AN99" i="1"/>
  <c r="AN101" i="1"/>
  <c r="AU94" i="1"/>
  <c r="BA94" i="1"/>
  <c r="W30" i="1" s="1"/>
  <c r="AX94" i="1"/>
  <c r="AY94" i="1"/>
  <c r="J104" i="3"/>
  <c r="AV94" i="1"/>
  <c r="AK29" i="1" s="1"/>
  <c r="J102" i="8"/>
  <c r="J30" i="2" l="1"/>
  <c r="J32" i="2" s="1"/>
  <c r="AG95" i="1" s="1"/>
  <c r="AN95" i="1" s="1"/>
  <c r="J30" i="4"/>
  <c r="J32" i="4" s="1"/>
  <c r="AG97" i="1" s="1"/>
  <c r="AN97" i="1" s="1"/>
  <c r="J30" i="5"/>
  <c r="J41" i="7"/>
  <c r="J41" i="9"/>
  <c r="AW94" i="1"/>
  <c r="AK30" i="1" s="1"/>
  <c r="J32" i="5"/>
  <c r="AG98" i="1" s="1"/>
  <c r="AN98" i="1" s="1"/>
  <c r="J41" i="2" l="1"/>
  <c r="J41" i="4"/>
  <c r="J41" i="5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<sst xmlns="http://schemas.openxmlformats.org/spreadsheetml/2006/main" count="6946" uniqueCount="1118">
  <si>
    <t>Export Komplet</t>
  </si>
  <si>
    <t/>
  </si>
  <si>
    <t>2.0</t>
  </si>
  <si>
    <t>False</t>
  </si>
  <si>
    <t>{3790830d-906e-418e-973c-07c990cd3cfa}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</si>
  <si>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</si>
  <si>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</si>
  <si>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</si>
  <si>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</si>
  <si>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</si>
  <si>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</si>
  <si>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13967</t>
  </si>
  <si>
    <t>Stavba:</t>
  </si>
  <si>
    <t>Obnova Mestskej plávarne Trebišov</t>
  </si>
  <si>
    <t>JKSO:</t>
  </si>
  <si>
    <t>KS:</t>
  </si>
  <si>
    <t>Miesto:</t>
  </si>
  <si>
    <t xml:space="preserve">Trebišov </t>
  </si>
  <si>
    <t>Dátum:</t>
  </si>
  <si>
    <t>31. 1. 2020</t>
  </si>
  <si>
    <t>Objednávateľ:</t>
  </si>
  <si>
    <t>IČO:</t>
  </si>
  <si>
    <t xml:space="preserve">Mesto Trebišov </t>
  </si>
  <si>
    <t>IČ DPH:</t>
  </si>
  <si>
    <t>Zhotoviteľ:</t>
  </si>
  <si>
    <t xml:space="preserve"> 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</si>
  <si>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</si>
  <si>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</si>
  <si>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</si>
  <si>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</si>
  <si>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</si>
  <si>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</si>
  <si>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</si>
  <si>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</si>
  <si>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</si>
  <si>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</si>
  <si>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</si>
  <si>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</si>
  <si>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</si>
  <si>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</si>
  <si>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</si>
  <si>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</si>
  <si>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</si>
  <si>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</si>
  <si>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</si>
  <si>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</si>
  <si>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</si>
  <si>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</si>
  <si>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</si>
  <si>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</si>
  <si>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</si>
  <si>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</si>
  <si>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</si>
  <si>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</si>
  <si>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</si>
  <si>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</si>
  <si>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</si>
  <si>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</si>
  <si>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</si>
  <si>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</si>
  <si>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</si>
  <si>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</si>
  <si>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</si>
  <si>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</si>
  <si>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</si>
  <si>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</si>
  <si>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</si>
  <si>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</si>
  <si>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</si>
  <si>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</si>
  <si>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</si>
  <si>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</si>
  <si>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</si>
  <si>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</si>
  <si>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</si>
  <si>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</si>
  <si>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</si>
  <si>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0101.13 - 13. Dopočet prác v miestnosti č.</t>
  </si>
  <si>
    <t>STA</t>
  </si>
  <si>
    <t>1</t>
  </si>
  <si>
    <t>{b888cc1b-90ab-4f70-b58f-bd077157f2a0}</t>
  </si>
  <si>
    <t>02</t>
  </si>
  <si>
    <t xml:space="preserve">Bazenova technológia - elektroinštalácia </t>
  </si>
  <si>
    <t>{9eff6cfe-d749-40d9-a882-fe59f9d17ce0}</t>
  </si>
  <si>
    <t>03</t>
  </si>
  <si>
    <t xml:space="preserve">Bazenova technologia - ustredné kurenie </t>
  </si>
  <si>
    <t>{8519c0b4-35c6-4c9b-a84b-d268ea405c20}</t>
  </si>
  <si>
    <t>04</t>
  </si>
  <si>
    <t xml:space="preserve">Bazenova technologia - Plynofikácia </t>
  </si>
  <si>
    <t>{3a81a74b-9e21-4a2f-8e2d-2e4f967aa10e}</t>
  </si>
  <si>
    <t>05</t>
  </si>
  <si>
    <t xml:space="preserve">Bezenova technologia - Bazen 25x15 </t>
  </si>
  <si>
    <t>{2c8d03b6-a873-48db-9e50-1236489f4d54}</t>
  </si>
  <si>
    <t>06</t>
  </si>
  <si>
    <t>Bazenova technologia - Bazen 10x3</t>
  </si>
  <si>
    <t>{c440177c-bdd0-449d-8304-545e6281a4eb}</t>
  </si>
  <si>
    <t>07</t>
  </si>
  <si>
    <t>Bazenova technologia - Vírivka Caretta Club 250</t>
  </si>
  <si>
    <t>{393129d4-00ea-4ade-94a1-509c378e1379}</t>
  </si>
  <si>
    <t>08</t>
  </si>
  <si>
    <t xml:space="preserve">Bazenova technologia - Ochladzovací bazen </t>
  </si>
  <si>
    <t>{624f0042-c28f-4e33-820c-8f8e3937b481}</t>
  </si>
  <si>
    <t>KRYCÍ LIST ROZPOČTU</t>
  </si>
  <si>
    <t>Objekt:</t>
  </si>
  <si>
    <t>01 - 0101.13 - 13. Dopočet prác v miestnosti č.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</si>
  <si>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</si>
  <si>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</si>
  <si>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</si>
  <si>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</si>
  <si>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</si>
  <si>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</si>
  <si>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</si>
  <si>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</si>
  <si>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D1 - 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</si>
  <si>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</si>
  <si>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</si>
  <si>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</si>
  <si>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</si>
  <si>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766 - Konštrukcie stolárske</t>
  </si>
  <si>
    <t xml:space="preserve">    784 - Dokončovacie práce - maľby</t>
  </si>
  <si>
    <t>2) Ostatné náklady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</si>
  <si>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</si>
  <si>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</si>
  <si>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</si>
  <si>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</si>
  <si>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</si>
  <si>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</si>
  <si>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</si>
  <si>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</si>
  <si>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</si>
  <si>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</si>
  <si>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</si>
  <si>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</si>
  <si>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</si>
  <si>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</si>
  <si>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</si>
  <si>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</si>
  <si>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D1</t>
  </si>
  <si>
    <t>6</t>
  </si>
  <si>
    <t>Úpravy povrchov, podlahy, osadenie</t>
  </si>
  <si>
    <t>3</t>
  </si>
  <si>
    <t>K</t>
  </si>
  <si>
    <t>611460124.S</t>
  </si>
  <si>
    <t>Príprava vnútorného podkladu stropov penetráciou pod omietky a nátery</t>
  </si>
  <si>
    <t>m2</t>
  </si>
  <si>
    <t>4</t>
  </si>
  <si>
    <t>2</t>
  </si>
  <si>
    <t>611460241.S</t>
  </si>
  <si>
    <t>Vnútorná omietka stropov vápennocementová jadrová (hrubá), hr. 10 mm</t>
  </si>
  <si>
    <t>5</t>
  </si>
  <si>
    <t>611460383.S</t>
  </si>
  <si>
    <t>Vnútorná omietka stropov vápennocementová štuková (jemná), hr. 3 mm</t>
  </si>
  <si>
    <t>61146PC01</t>
  </si>
  <si>
    <t>Očistenie beton.povrchu s použitím VVL-vysokotla.vodným lúčom , vr. mechanického oklepania poškodených častí ŽB konštrukcie (viď cenová ponuka)</t>
  </si>
  <si>
    <t>8</t>
  </si>
  <si>
    <t>10</t>
  </si>
  <si>
    <t>612460124.S</t>
  </si>
  <si>
    <t>Príprava vnútorného podkladu stien penetráciou pod omietky a nátery</t>
  </si>
  <si>
    <t>11</t>
  </si>
  <si>
    <t>612460241.S</t>
  </si>
  <si>
    <t>Vnútorná omietka stien vápennocementová jadrová (hrubá), hr. 10 mm</t>
  </si>
  <si>
    <t>12</t>
  </si>
  <si>
    <t>13</t>
  </si>
  <si>
    <t>632001051.S</t>
  </si>
  <si>
    <t>Zhotovenie jednonásobného penetračného náteru pre potery a stierky</t>
  </si>
  <si>
    <t>14</t>
  </si>
  <si>
    <t>M</t>
  </si>
  <si>
    <t>585520002000.S</t>
  </si>
  <si>
    <t>Penetračný náter</t>
  </si>
  <si>
    <t>kg</t>
  </si>
  <si>
    <t>16</t>
  </si>
  <si>
    <t>15</t>
  </si>
  <si>
    <t>632452256.S</t>
  </si>
  <si>
    <t>Cementový poter (vhodný aj ako spádový), pevnosti v tlaku 25 MPa, hr. 85 mm</t>
  </si>
  <si>
    <t>18</t>
  </si>
  <si>
    <t>632452259.S</t>
  </si>
  <si>
    <t>Cementový poter (vhodný aj ako spádový), pevnosti v tlaku 25 MPa, hr. 100 mm</t>
  </si>
  <si>
    <t>9</t>
  </si>
  <si>
    <t>Ostatné konštrukcie a práce-búranie</t>
  </si>
  <si>
    <t>17</t>
  </si>
  <si>
    <t>941955003</t>
  </si>
  <si>
    <t>Lešenie ľahké pracovné pomocné s výškou lešeňovej podlahy nad 1,90 do 2,50 m</t>
  </si>
  <si>
    <t>22</t>
  </si>
  <si>
    <t>952901111</t>
  </si>
  <si>
    <t>Vyčistenie budov pri výške podlaží do 4m</t>
  </si>
  <si>
    <t>24</t>
  </si>
  <si>
    <t>23</t>
  </si>
  <si>
    <t>978011191</t>
  </si>
  <si>
    <t>Otlčenie omietok stropov vnútorných vápenných alebo vápennocementových v rozsahu do 100 %,  -0,05000t</t>
  </si>
  <si>
    <t>26</t>
  </si>
  <si>
    <t>978013191</t>
  </si>
  <si>
    <t>Otlčenie omietok stien vnútorných vápenných alebo vápennocementových v rozsahu do 100 %,  -0,04600t</t>
  </si>
  <si>
    <t>28</t>
  </si>
  <si>
    <t>25</t>
  </si>
  <si>
    <t>979011111</t>
  </si>
  <si>
    <t>Zvislá doprava sutiny a vybúraných hmôt za prvé podlažie nad alebo pod základným podlažím</t>
  </si>
  <si>
    <t>t</t>
  </si>
  <si>
    <t>30</t>
  </si>
  <si>
    <t>979081111</t>
  </si>
  <si>
    <t>Odvoz sutiny a vybúraných hmôt na skládku do 1 km</t>
  </si>
  <si>
    <t>32</t>
  </si>
  <si>
    <t>27</t>
  </si>
  <si>
    <t>979081121</t>
  </si>
  <si>
    <t>Odvoz sutiny a vybúraných hmôt na skládku za každý ďalší 1 km</t>
  </si>
  <si>
    <t>34</t>
  </si>
  <si>
    <t>979082111</t>
  </si>
  <si>
    <t>Vnútrostavenisková doprava sutiny a vybúraných hmôt do 10 m</t>
  </si>
  <si>
    <t>36</t>
  </si>
  <si>
    <t>29</t>
  </si>
  <si>
    <t>979082121</t>
  </si>
  <si>
    <t>Vnútrostavenisková doprava sutiny a vybúraných hmôt za každých ďalších 5 m</t>
  </si>
  <si>
    <t>38</t>
  </si>
  <si>
    <t>979086112</t>
  </si>
  <si>
    <t>Nakladanie alebo prekladanie na dopravný prostriedok pri vodorovnej doprave sutiny a vybúraných hmôt</t>
  </si>
  <si>
    <t>40</t>
  </si>
  <si>
    <t>31</t>
  </si>
  <si>
    <t>979089012</t>
  </si>
  <si>
    <t>Poplatok za skladovanie</t>
  </si>
  <si>
    <t>42</t>
  </si>
  <si>
    <t>99</t>
  </si>
  <si>
    <t>Presun hmôt HSV</t>
  </si>
  <si>
    <t>999281111</t>
  </si>
  <si>
    <t>Presun hmôt pre opravy a údržbu objektov vrátane vonkajších plášťov výšky do 25 m</t>
  </si>
  <si>
    <t>44</t>
  </si>
  <si>
    <t>PSV</t>
  </si>
  <si>
    <t>Práce a dodávky PSV</t>
  </si>
  <si>
    <t>766</t>
  </si>
  <si>
    <t>Konštrukcie stolárske</t>
  </si>
  <si>
    <t>35</t>
  </si>
  <si>
    <t>766662112.S</t>
  </si>
  <si>
    <t>Montáž dverového krídla otočného jednokrídlového poldrážkového, do existujúcej zárubne, vrátane kovania</t>
  </si>
  <si>
    <t>ks</t>
  </si>
  <si>
    <t>46</t>
  </si>
  <si>
    <t>549150000600.S</t>
  </si>
  <si>
    <t>Kľučka dverová a rozeta 2x, nehrdzavejúca oceľ, povrch nerez brúsený</t>
  </si>
  <si>
    <t>48</t>
  </si>
  <si>
    <t>37</t>
  </si>
  <si>
    <t>611610002200.S1</t>
  </si>
  <si>
    <t>Dvere  vnútorné plné s povrch.úpravou CPL laminát, jednokrídlové 800/1970mm (podľa výberu investora)</t>
  </si>
  <si>
    <t>50</t>
  </si>
  <si>
    <t>766662811</t>
  </si>
  <si>
    <t>Demontáž dverného krídla, dokovanie prahu dverí jednokrídlových,  -0,00100t</t>
  </si>
  <si>
    <t>52</t>
  </si>
  <si>
    <t>39</t>
  </si>
  <si>
    <t>766702111.S</t>
  </si>
  <si>
    <t>Montáž zárubní obložkových pre dvere jednokrídlové</t>
  </si>
  <si>
    <t>54</t>
  </si>
  <si>
    <t>611810002200.S</t>
  </si>
  <si>
    <t>Zárubňa  vnútorná, normal, laminát, hrúbka steny do 170mm,  š.800mm (podľa výberu investora)</t>
  </si>
  <si>
    <t>56</t>
  </si>
  <si>
    <t>41</t>
  </si>
  <si>
    <t>998766203</t>
  </si>
  <si>
    <t>Presun hmot pre konštrukcie stolárske v objektoch výšky nad 12 do 24 m</t>
  </si>
  <si>
    <t>%</t>
  </si>
  <si>
    <t>58</t>
  </si>
  <si>
    <t>784</t>
  </si>
  <si>
    <t>Dokončovacie práce - maľby</t>
  </si>
  <si>
    <t>47</t>
  </si>
  <si>
    <t>784451262</t>
  </si>
  <si>
    <t>Maľby z maliarskych zmesí práškových, základné ručne nanášané jednonásobné na jemnozrnný podklad  výšky nad 3,80 m</t>
  </si>
  <si>
    <t>60</t>
  </si>
  <si>
    <t>784451362</t>
  </si>
  <si>
    <t>Maľby z maliarskych zmesí práškových, ručne nanášané, jednonásobné tónované na povrch jemnozrnný výšky nad 3,80 m</t>
  </si>
  <si>
    <t>62</t>
  </si>
  <si>
    <t xml:space="preserve">02 - Bazenova technológia - elektroinštalácia </t>
  </si>
  <si>
    <t>M - Práce a dodávky M</t>
  </si>
  <si>
    <t xml:space="preserve">    21-M - Elektromontáže</t>
  </si>
  <si>
    <t>HZS - Hodinové zúčtovacie sadzby</t>
  </si>
  <si>
    <t>Práce a dodávky M</t>
  </si>
  <si>
    <t>21-M</t>
  </si>
  <si>
    <t>Elektromontáže</t>
  </si>
  <si>
    <t>210010026</t>
  </si>
  <si>
    <t>Rúrka ohybná elektroinštalačná z PVC typ FXP 25, uložená pevne</t>
  </si>
  <si>
    <t>m</t>
  </si>
  <si>
    <t>64</t>
  </si>
  <si>
    <t>345710009200</t>
  </si>
  <si>
    <t>Rúrka ohybná vlnitá pancierová PVC-U, FXP DN 25</t>
  </si>
  <si>
    <t>256</t>
  </si>
  <si>
    <t>345710017900</t>
  </si>
  <si>
    <t>Koleno fi 25</t>
  </si>
  <si>
    <t>345710037400</t>
  </si>
  <si>
    <t>Príchytka pre rúrku z PVC CL 25</t>
  </si>
  <si>
    <t>210020302</t>
  </si>
  <si>
    <t>Káblový žľab Mars, pozink. vrátane príslušenstva, 62/50 mm bez veka vrátane podpery</t>
  </si>
  <si>
    <t>345750008600</t>
  </si>
  <si>
    <t>7</t>
  </si>
  <si>
    <t>345750044300</t>
  </si>
  <si>
    <t>345750053900</t>
  </si>
  <si>
    <t>210020304</t>
  </si>
  <si>
    <t>345750008700</t>
  </si>
  <si>
    <t>345750031500</t>
  </si>
  <si>
    <t>345750043000</t>
  </si>
  <si>
    <t>345750044500</t>
  </si>
  <si>
    <t>345750047600</t>
  </si>
  <si>
    <t>345750054400</t>
  </si>
  <si>
    <t>súb.</t>
  </si>
  <si>
    <t>210110061</t>
  </si>
  <si>
    <t>Spínač špeciálny vrátane zapojenia,CENTRAL STOP</t>
  </si>
  <si>
    <t>345340006800</t>
  </si>
  <si>
    <t>Tlačítko CENTRAL STOP</t>
  </si>
  <si>
    <t>19</t>
  </si>
  <si>
    <t>210110501</t>
  </si>
  <si>
    <t>Vypínač vačkový S 25V 01 - PO-Pl</t>
  </si>
  <si>
    <t>358120001600</t>
  </si>
  <si>
    <t>Spínač vačkový S 25 poloha 0-1 IP44</t>
  </si>
  <si>
    <t>21</t>
  </si>
  <si>
    <t>210111031</t>
  </si>
  <si>
    <t>Domová zásuvka v krabici pre vonkajšie prostredie 10/16 A 250 V 2P + Z</t>
  </si>
  <si>
    <t>345510005700</t>
  </si>
  <si>
    <t>Zásuvka 5517-2790, dvojpólová, kryté pre vlhké prostredie, 10/16 A</t>
  </si>
  <si>
    <t>210193061</t>
  </si>
  <si>
    <t>Rozvádzač RM-B</t>
  </si>
  <si>
    <t>357140001000</t>
  </si>
  <si>
    <t>Rozvádzač RM-B vrátane vyzbrojenia</t>
  </si>
  <si>
    <t>210220031</t>
  </si>
  <si>
    <t>Ekvipotenciálna svorkovnica EPS 2</t>
  </si>
  <si>
    <t>345610005100</t>
  </si>
  <si>
    <t>210800101</t>
  </si>
  <si>
    <t>Kábel medený uložený voľne CYKY 450/750 V 2x1,5</t>
  </si>
  <si>
    <t>341110000100</t>
  </si>
  <si>
    <t>Kábel medený CYKY 2x1,5 mm2</t>
  </si>
  <si>
    <t>210800107</t>
  </si>
  <si>
    <t>Kábel medený uložený voľne CYKY 450/750 V 3x1,5</t>
  </si>
  <si>
    <t>341110000700</t>
  </si>
  <si>
    <t>Kábel medený CYKY 3x1,5 mm2</t>
  </si>
  <si>
    <t>210800108</t>
  </si>
  <si>
    <t>Kábel medený uložený voľne CYKY 450/750 V 3x2,5</t>
  </si>
  <si>
    <t>341110000800</t>
  </si>
  <si>
    <t>Kábel medený CYKY 3x2,5 mm2</t>
  </si>
  <si>
    <t>33</t>
  </si>
  <si>
    <t>210800114</t>
  </si>
  <si>
    <t>Kábel medený uložený voľne CYKY 450/750 V 4x2,5</t>
  </si>
  <si>
    <t>66</t>
  </si>
  <si>
    <t>341110001400</t>
  </si>
  <si>
    <t>Kábel medený CYKY 4x2,5 mm2</t>
  </si>
  <si>
    <t>68</t>
  </si>
  <si>
    <t>210800119</t>
  </si>
  <si>
    <t>Kábel medený uložený voľne CYKY 450/750 V 5x1,5</t>
  </si>
  <si>
    <t>70</t>
  </si>
  <si>
    <t>341110001900</t>
  </si>
  <si>
    <t>Kábel medený CYKY 5x1,5 mm2</t>
  </si>
  <si>
    <t>72</t>
  </si>
  <si>
    <t>210800514</t>
  </si>
  <si>
    <t>Vodič medený uložený voľne H07V-U (CY) 450/750 V  10</t>
  </si>
  <si>
    <t>74</t>
  </si>
  <si>
    <t>341110012400</t>
  </si>
  <si>
    <t>Vodič medený H07V-U 10 mm2</t>
  </si>
  <si>
    <t>76</t>
  </si>
  <si>
    <t>210800515</t>
  </si>
  <si>
    <t>Vodič medený uložený voľne H07V-U (CY) 450/750 V  25</t>
  </si>
  <si>
    <t>78</t>
  </si>
  <si>
    <t>341110013100</t>
  </si>
  <si>
    <t>Vodič medený NYY 1x25 mm2</t>
  </si>
  <si>
    <t>80</t>
  </si>
  <si>
    <t>210802298</t>
  </si>
  <si>
    <t>Kábel medený uložený voľne H03VV-F (CYLY) 300 V  3x1</t>
  </si>
  <si>
    <t>82</t>
  </si>
  <si>
    <t>341310010800</t>
  </si>
  <si>
    <t>Vodič medený flexibilný H03VV-F 3x1 mm2</t>
  </si>
  <si>
    <t>84</t>
  </si>
  <si>
    <t>43</t>
  </si>
  <si>
    <t>210802301</t>
  </si>
  <si>
    <t>Kábel medený uložený voľne H03VV-F (CYLY) 300 V  4x1</t>
  </si>
  <si>
    <t>86</t>
  </si>
  <si>
    <t>341310011100</t>
  </si>
  <si>
    <t>Vodič medený flexibilný H03VV-F 4x1 mm2</t>
  </si>
  <si>
    <t>88</t>
  </si>
  <si>
    <t>45</t>
  </si>
  <si>
    <t>MV</t>
  </si>
  <si>
    <t>Murárske výpomoci</t>
  </si>
  <si>
    <t>90</t>
  </si>
  <si>
    <t>PM</t>
  </si>
  <si>
    <t>Podružný materiál</t>
  </si>
  <si>
    <t>92</t>
  </si>
  <si>
    <t>PPV</t>
  </si>
  <si>
    <t>Podiel pridružených výkonov</t>
  </si>
  <si>
    <t>94</t>
  </si>
  <si>
    <t>HZS</t>
  </si>
  <si>
    <t>Hodinové zúčtovacie sadzby</t>
  </si>
  <si>
    <t>HZS000111</t>
  </si>
  <si>
    <t>Vypracovanie revíznej správy</t>
  </si>
  <si>
    <t>sub</t>
  </si>
  <si>
    <t>262144</t>
  </si>
  <si>
    <t>96</t>
  </si>
  <si>
    <t>49</t>
  </si>
  <si>
    <t>HZS000112</t>
  </si>
  <si>
    <t>Projekt skutočného vyhotovenia</t>
  </si>
  <si>
    <t>98</t>
  </si>
  <si>
    <t>HZS000113</t>
  </si>
  <si>
    <t>Odsúhlasenie projektovej dokumentácii na TI</t>
  </si>
  <si>
    <t>100</t>
  </si>
  <si>
    <t>51</t>
  </si>
  <si>
    <t>HZS000114</t>
  </si>
  <si>
    <t>Koordinácia postupu prác s inými profesiami</t>
  </si>
  <si>
    <t>hod</t>
  </si>
  <si>
    <t>102</t>
  </si>
  <si>
    <t xml:space="preserve">03 - Bazenova technologia - ustredné kurenie </t>
  </si>
  <si>
    <t>D1 - PRÁCE A DODÁVKY PSV</t>
  </si>
  <si>
    <t xml:space="preserve">    713 - Izolácie tepelné</t>
  </si>
  <si>
    <t xml:space="preserve">    721 - Vnútorná kanalizácia</t>
  </si>
  <si>
    <t xml:space="preserve">    722 - Vnútorný vodovod</t>
  </si>
  <si>
    <t xml:space="preserve">    731 - Kotolne</t>
  </si>
  <si>
    <t xml:space="preserve">    732 - Strojovne</t>
  </si>
  <si>
    <t xml:space="preserve">    733 - Rozvod potrubia</t>
  </si>
  <si>
    <t xml:space="preserve">    734 - Armatúry</t>
  </si>
  <si>
    <t xml:space="preserve">    767 - Konštrukcie doplnk. kovové stavebné</t>
  </si>
  <si>
    <t xml:space="preserve">    783 - Nátery</t>
  </si>
  <si>
    <t xml:space="preserve">    999 - PSV ostatné</t>
  </si>
  <si>
    <t>D2 - PRÁCE A DODÁVKY M</t>
  </si>
  <si>
    <t xml:space="preserve">    M21 - 155 Elektromontáže</t>
  </si>
  <si>
    <t xml:space="preserve">    M22 - 156 Montáž oznam. signal. a zab. zariadení</t>
  </si>
  <si>
    <t xml:space="preserve">    D3 - MCE ostatné</t>
  </si>
  <si>
    <t>PRÁCE A DODÁVKY PSV</t>
  </si>
  <si>
    <t>713</t>
  </si>
  <si>
    <t>Izolácie tepelné</t>
  </si>
  <si>
    <t>71346-2111</t>
  </si>
  <si>
    <t>Montáž tep. izolácie potrubia skružami PE upevn. sponou potr. DN 15</t>
  </si>
  <si>
    <t>272 3A0208</t>
  </si>
  <si>
    <t>71346-2134</t>
  </si>
  <si>
    <t>Montáž tep. izolácie potrubia skružami PE prilepené na potr. DN 32</t>
  </si>
  <si>
    <t>272 3A0413</t>
  </si>
  <si>
    <t>71346-2138</t>
  </si>
  <si>
    <t>Montáž tep. izolácie potrubia skružami PE prilepené na potr. DN 65</t>
  </si>
  <si>
    <t>272 3A0420</t>
  </si>
  <si>
    <t>71346-2139</t>
  </si>
  <si>
    <t>Montáž tep. izolácie potrubia skružami PE prilepené na potr. DN 80</t>
  </si>
  <si>
    <t>272 3A0422</t>
  </si>
  <si>
    <t>71346-2142</t>
  </si>
  <si>
    <t>Montáž tep. izolácie potrubia skružami PE prilepené na potr. DN 150</t>
  </si>
  <si>
    <t>272 3A0429</t>
  </si>
  <si>
    <t>Izolácia hadicová K-FLEX EC -pr.had.160 mm - ECHX 19 160</t>
  </si>
  <si>
    <t>99871-3201</t>
  </si>
  <si>
    <t>Presun hmôt pre izolácie tepelné v objektoch výšky do 6 m</t>
  </si>
  <si>
    <t>721</t>
  </si>
  <si>
    <t>Vnútorná kanalizácia</t>
  </si>
  <si>
    <t>72117-4041</t>
  </si>
  <si>
    <t>Potrubie kanalizačné z PP pripojovacie DN 32</t>
  </si>
  <si>
    <t>72119-4103</t>
  </si>
  <si>
    <t>Vyvedenie a upevnenie kanal. výpustiek D 32x1.8</t>
  </si>
  <si>
    <t>kus</t>
  </si>
  <si>
    <t>99872-1201</t>
  </si>
  <si>
    <t>Presun hmôt pre vnút. kanalizáciu v objektoch výšky do 6 m</t>
  </si>
  <si>
    <t>722</t>
  </si>
  <si>
    <t>Vnútorný vodovod</t>
  </si>
  <si>
    <t>72213-0211</t>
  </si>
  <si>
    <t>Potrubie vod. z ocel. rúrok závit. pozink. 11353 DN 15</t>
  </si>
  <si>
    <t>72213-1931</t>
  </si>
  <si>
    <t>Opr. vodov. ocel. potr. záv. prepojenie stáv. potrubia DN 15</t>
  </si>
  <si>
    <t>72219-0221</t>
  </si>
  <si>
    <t>Prípojky vod. ocel. rúrky záv. poz. 11353 pevné pripoj. DN 15</t>
  </si>
  <si>
    <t>súbor</t>
  </si>
  <si>
    <t>72222-9101</t>
  </si>
  <si>
    <t>Montáž vodov. armatúr ostatných s 1 závitom G 1/2</t>
  </si>
  <si>
    <t>422 3K0354</t>
  </si>
  <si>
    <t>Uzáver guľový vypúšťací s páčkou 1/2"- nikl</t>
  </si>
  <si>
    <t>72223-9101</t>
  </si>
  <si>
    <t>Montáž vodov. armatúr s 2 závitmi G 1/2</t>
  </si>
  <si>
    <t>422 3K0203</t>
  </si>
  <si>
    <t>436 1P0320</t>
  </si>
  <si>
    <t>72226-2201</t>
  </si>
  <si>
    <t>Montáž vodomera pre vodu do 30° C závitového G 3/4</t>
  </si>
  <si>
    <t>388 214600</t>
  </si>
  <si>
    <t>72229-0226</t>
  </si>
  <si>
    <t>Tlakové skúšky vodov. potrubia závitového do DN 50</t>
  </si>
  <si>
    <t>72229-0234</t>
  </si>
  <si>
    <t>Preplachovanie a dezinfekcia vodov. potrubia do DN 80</t>
  </si>
  <si>
    <t>99872-2201</t>
  </si>
  <si>
    <t>Presun hmôt pre vnút. vodovod v objektoch výšky do 6 m</t>
  </si>
  <si>
    <t>731</t>
  </si>
  <si>
    <t>Kotolne</t>
  </si>
  <si>
    <t>73113-9005</t>
  </si>
  <si>
    <t>Montáž kotlov liat. teplov. palivo olej, plyn</t>
  </si>
  <si>
    <t>484 D00420</t>
  </si>
  <si>
    <t>484 D11803</t>
  </si>
  <si>
    <t>73175-3202</t>
  </si>
  <si>
    <t>99873-1201</t>
  </si>
  <si>
    <t>Presun hmôt pre kotolne umiestnené vo výške do 6 m</t>
  </si>
  <si>
    <t>732</t>
  </si>
  <si>
    <t>Strojovne</t>
  </si>
  <si>
    <t>73211-1135</t>
  </si>
  <si>
    <t>Rozdelovače a zberače, telesá DN 150</t>
  </si>
  <si>
    <t>73211-1233</t>
  </si>
  <si>
    <t>Prípl. za každých ďalších 0,50m dĺžky telesa DN 150</t>
  </si>
  <si>
    <t>73211-1315</t>
  </si>
  <si>
    <t>Rozdelovače a zberače, rúrkové hrdlá bez prírub DN 32</t>
  </si>
  <si>
    <t>73211-1322</t>
  </si>
  <si>
    <t>Rozdelovače a zberače, rúrkové hrdlá bez prírub DN 65</t>
  </si>
  <si>
    <t>73211-1325</t>
  </si>
  <si>
    <t>Rozdelovače a zberače, rúrkové hrdlá bez prírub DN 80</t>
  </si>
  <si>
    <t>73233-07221</t>
  </si>
  <si>
    <t>Automatické doplňovanie a kontrola tlaku vody fillcontrol typ PC, do 10 bar/60° C - montáž</t>
  </si>
  <si>
    <t>484 6B6004</t>
  </si>
  <si>
    <t>73233-15131</t>
  </si>
  <si>
    <t>Nádoby expanzné tlakové s membránou Expanzomat I 25 l - montáž</t>
  </si>
  <si>
    <t>484 6B0107</t>
  </si>
  <si>
    <t>484 6B0572</t>
  </si>
  <si>
    <t>484 6B0591</t>
  </si>
  <si>
    <t>73233-15151</t>
  </si>
  <si>
    <t>Nádoby expanzné tlakové s membránou Expanzomat I 50 l - montáž</t>
  </si>
  <si>
    <t>484 6B0134</t>
  </si>
  <si>
    <t>73242-9111</t>
  </si>
  <si>
    <t>Montáž čerpadiel obehových špirál. DN 25</t>
  </si>
  <si>
    <t>426 1A4245</t>
  </si>
  <si>
    <t>73242-9112</t>
  </si>
  <si>
    <t>Montáž čerpadiel obehových špirál. DN 40</t>
  </si>
  <si>
    <t>426 1A4268</t>
  </si>
  <si>
    <t>73248-2115</t>
  </si>
  <si>
    <t>Montáž vodomera s elektronickým meračom tepla do DN 50</t>
  </si>
  <si>
    <t>388 3C03271</t>
  </si>
  <si>
    <t>104</t>
  </si>
  <si>
    <t>53</t>
  </si>
  <si>
    <t>388 3C0401</t>
  </si>
  <si>
    <t>106</t>
  </si>
  <si>
    <t>73299-99051</t>
  </si>
  <si>
    <t>Strojovne, HZS T5 - montáž a oživenie úpravne</t>
  </si>
  <si>
    <t>108</t>
  </si>
  <si>
    <t>55</t>
  </si>
  <si>
    <t>436 1O0213</t>
  </si>
  <si>
    <t>110</t>
  </si>
  <si>
    <t>99873-2201</t>
  </si>
  <si>
    <t>Presun hmôt pre strojovne umiestnené vo výške do 6 m</t>
  </si>
  <si>
    <t>112</t>
  </si>
  <si>
    <t>733</t>
  </si>
  <si>
    <t>Rozvod potrubia</t>
  </si>
  <si>
    <t>57</t>
  </si>
  <si>
    <t>73312-1156</t>
  </si>
  <si>
    <t>Potrubie z rúrok hlad. bezošvých nízk. strednotl. pr. 44,5/2,6</t>
  </si>
  <si>
    <t>114</t>
  </si>
  <si>
    <t>73312-1162</t>
  </si>
  <si>
    <t>Potrubie z rúrok hlad. bezošvých nízk. a strednotl. pr. 76/3,2</t>
  </si>
  <si>
    <t>116</t>
  </si>
  <si>
    <t>59</t>
  </si>
  <si>
    <t>73312-1214</t>
  </si>
  <si>
    <t>Potrubie z rúrok hlad. bezošvých v kotolni,stroj. pr. 31,8/2,6</t>
  </si>
  <si>
    <t>118</t>
  </si>
  <si>
    <t>73312-1216</t>
  </si>
  <si>
    <t>Potrubie z rúrok hlad. bezošvých v kotolni,stroj. pr. 44,5/2,6</t>
  </si>
  <si>
    <t>120</t>
  </si>
  <si>
    <t>61</t>
  </si>
  <si>
    <t>73312-1222</t>
  </si>
  <si>
    <t>Potrubie z rúrok hlad. bezošvých v kotolni a stroj. pr. 76/3,2</t>
  </si>
  <si>
    <t>122</t>
  </si>
  <si>
    <t>73312-1225</t>
  </si>
  <si>
    <t>Potrubie z rúrok hlad. bezošvých v kotolni a stroj. pr. 89/3,6</t>
  </si>
  <si>
    <t>124</t>
  </si>
  <si>
    <t>63</t>
  </si>
  <si>
    <t>73312-3114</t>
  </si>
  <si>
    <t>Prípl. za zhotovenie prípojky z rúrok hladkých pr. 31,8/2,6</t>
  </si>
  <si>
    <t>126</t>
  </si>
  <si>
    <t>73312-3118</t>
  </si>
  <si>
    <t>Prípl. za zhotovenie prípojky z rúrok hladkých pr. 57/2,9</t>
  </si>
  <si>
    <t>128</t>
  </si>
  <si>
    <t>65</t>
  </si>
  <si>
    <t>73312-3123</t>
  </si>
  <si>
    <t>Prípl. za zhotovenie prípojky z rúrok hladkých pr. 76/3,2</t>
  </si>
  <si>
    <t>130</t>
  </si>
  <si>
    <t>73319-0217</t>
  </si>
  <si>
    <t>Tlaková skúška potrubia z ocel. rúrok hladkých do pr. 51/2,6</t>
  </si>
  <si>
    <t>132</t>
  </si>
  <si>
    <t>67</t>
  </si>
  <si>
    <t>73319-0225</t>
  </si>
  <si>
    <t>Tlaková skúška potrubia z ocel. rúrok hladkých do pr. 89/3,6</t>
  </si>
  <si>
    <t>134</t>
  </si>
  <si>
    <t>73319-0235</t>
  </si>
  <si>
    <t>Tlaková skúška potrubia z ocel. rúrok hladkých do pr. 159/4,6</t>
  </si>
  <si>
    <t>136</t>
  </si>
  <si>
    <t>69</t>
  </si>
  <si>
    <t>99873-3201</t>
  </si>
  <si>
    <t>Presun hmôt pre potrubie UK v objektoch  výšky do 6 m</t>
  </si>
  <si>
    <t>138</t>
  </si>
  <si>
    <t>734</t>
  </si>
  <si>
    <t>Armatúry</t>
  </si>
  <si>
    <t>73410-9115</t>
  </si>
  <si>
    <t>Montáž armatúr s dvoma prírubami PN 0,6 MPa DN 65</t>
  </si>
  <si>
    <t>140</t>
  </si>
  <si>
    <t>71</t>
  </si>
  <si>
    <t>405 D18665</t>
  </si>
  <si>
    <t>142</t>
  </si>
  <si>
    <t>422 5E0615</t>
  </si>
  <si>
    <t>144</t>
  </si>
  <si>
    <t>73</t>
  </si>
  <si>
    <t>422 8C0604</t>
  </si>
  <si>
    <t>146</t>
  </si>
  <si>
    <t>422 8C0942</t>
  </si>
  <si>
    <t>148</t>
  </si>
  <si>
    <t>75</t>
  </si>
  <si>
    <t>551 280760</t>
  </si>
  <si>
    <t>150</t>
  </si>
  <si>
    <t>73410-9116</t>
  </si>
  <si>
    <t>Montáž armatúr s dvoma prírubami PN 0,6 MPa DN 80</t>
  </si>
  <si>
    <t>152</t>
  </si>
  <si>
    <t>77</t>
  </si>
  <si>
    <t>551 280770</t>
  </si>
  <si>
    <t>154</t>
  </si>
  <si>
    <t>73417-3213</t>
  </si>
  <si>
    <t>Prírubové spoje PN 0,6 MPa DN 40</t>
  </si>
  <si>
    <t>156</t>
  </si>
  <si>
    <t>79</t>
  </si>
  <si>
    <t>73417-3216</t>
  </si>
  <si>
    <t>Prírubové spoje PN 0,6 MPa DN 65</t>
  </si>
  <si>
    <t>158</t>
  </si>
  <si>
    <t>73420-9103</t>
  </si>
  <si>
    <t>Montáž armatúr s jedným závitom G 1/2</t>
  </si>
  <si>
    <t>160</t>
  </si>
  <si>
    <t>81</t>
  </si>
  <si>
    <t>422 1D0172</t>
  </si>
  <si>
    <t>Ventil odvzdušňovací automatický 1/2"- 502140</t>
  </si>
  <si>
    <t>162</t>
  </si>
  <si>
    <t>422 3K0352</t>
  </si>
  <si>
    <t>Uzáver guľový vypúšťací s páčkou 1/2"</t>
  </si>
  <si>
    <t>164</t>
  </si>
  <si>
    <t>83</t>
  </si>
  <si>
    <t>73420-9105</t>
  </si>
  <si>
    <t>Montáž armatúr s jedným závitom G 1</t>
  </si>
  <si>
    <t>166</t>
  </si>
  <si>
    <t>551 2H1903</t>
  </si>
  <si>
    <t>168</t>
  </si>
  <si>
    <t>85</t>
  </si>
  <si>
    <t>73420-9115</t>
  </si>
  <si>
    <t>Montáž armatúr s dvoma závitmi G 1</t>
  </si>
  <si>
    <t>170</t>
  </si>
  <si>
    <t>422 3K0103</t>
  </si>
  <si>
    <t>172</t>
  </si>
  <si>
    <t>87</t>
  </si>
  <si>
    <t>73420-9116</t>
  </si>
  <si>
    <t>Montáž armatúr s dvoma závitmi G 5/4</t>
  </si>
  <si>
    <t>174</t>
  </si>
  <si>
    <t>422 3K0104</t>
  </si>
  <si>
    <t>176</t>
  </si>
  <si>
    <t>89</t>
  </si>
  <si>
    <t>422 3K0506</t>
  </si>
  <si>
    <t>178</t>
  </si>
  <si>
    <t>422 5E0104</t>
  </si>
  <si>
    <t>180</t>
  </si>
  <si>
    <t>91</t>
  </si>
  <si>
    <t>422 8C0332</t>
  </si>
  <si>
    <t>182</t>
  </si>
  <si>
    <t>73420-9118</t>
  </si>
  <si>
    <t>Montáž armatúr s dvoma závitmi G 2</t>
  </si>
  <si>
    <t>184</t>
  </si>
  <si>
    <t>93</t>
  </si>
  <si>
    <t>422 3K0107</t>
  </si>
  <si>
    <t>186</t>
  </si>
  <si>
    <t>73420-9125</t>
  </si>
  <si>
    <t>Montáž armatúr s troma závitmi G 1</t>
  </si>
  <si>
    <t>188</t>
  </si>
  <si>
    <t>95</t>
  </si>
  <si>
    <t>405 D1630252</t>
  </si>
  <si>
    <t>190</t>
  </si>
  <si>
    <t>73420-9128</t>
  </si>
  <si>
    <t>Montáž armatúr s troma závitmi G 2</t>
  </si>
  <si>
    <t>192</t>
  </si>
  <si>
    <t>97</t>
  </si>
  <si>
    <t>405 D1630503</t>
  </si>
  <si>
    <t>194</t>
  </si>
  <si>
    <t>73441-1141</t>
  </si>
  <si>
    <t>196</t>
  </si>
  <si>
    <t>73441-1142</t>
  </si>
  <si>
    <t>198</t>
  </si>
  <si>
    <t>73442-1150</t>
  </si>
  <si>
    <t>200</t>
  </si>
  <si>
    <t>101</t>
  </si>
  <si>
    <t>73442-1160</t>
  </si>
  <si>
    <t>202</t>
  </si>
  <si>
    <t>73449-4213</t>
  </si>
  <si>
    <t>Ostatné meracie armatúry, návarky s rúrk. závitom G 1/2</t>
  </si>
  <si>
    <t>204</t>
  </si>
  <si>
    <t>103</t>
  </si>
  <si>
    <t>99873-4201</t>
  </si>
  <si>
    <t>Presun hmôt pre armatúry UK v objektoch  výšky do 6 m</t>
  </si>
  <si>
    <t>206</t>
  </si>
  <si>
    <t>767</t>
  </si>
  <si>
    <t>Konštrukcie doplnk. kovové stavebné</t>
  </si>
  <si>
    <t>76799-5101</t>
  </si>
  <si>
    <t>Montáž atypických stavebných doplnk. konštrukcií do 5 kg</t>
  </si>
  <si>
    <t>208</t>
  </si>
  <si>
    <t>105</t>
  </si>
  <si>
    <t>553 000020</t>
  </si>
  <si>
    <t>Oceľové konštrukcie - predbežná cena</t>
  </si>
  <si>
    <t>210</t>
  </si>
  <si>
    <t>76799-5102</t>
  </si>
  <si>
    <t>Montáž atypických stavebných doplnk. konštrukcií do 10 kg</t>
  </si>
  <si>
    <t>212</t>
  </si>
  <si>
    <t>107</t>
  </si>
  <si>
    <t>553 000010</t>
  </si>
  <si>
    <t>214</t>
  </si>
  <si>
    <t>99876-7201</t>
  </si>
  <si>
    <t>Presun hmôt pre kovové stav. doplnk. konštr. v objektoch výšky do 6 m</t>
  </si>
  <si>
    <t>216</t>
  </si>
  <si>
    <t>783</t>
  </si>
  <si>
    <t>Nátery</t>
  </si>
  <si>
    <t>109</t>
  </si>
  <si>
    <t>78342-4140</t>
  </si>
  <si>
    <t>Nátery synt. kov. potrubia do DN 50mm dvojnás. a základ.</t>
  </si>
  <si>
    <t>218</t>
  </si>
  <si>
    <t>78342-4340</t>
  </si>
  <si>
    <t>Nátery synt. potrubia do DN 50mm dvojnás. 1x email +zákl.</t>
  </si>
  <si>
    <t>220</t>
  </si>
  <si>
    <t>111</t>
  </si>
  <si>
    <t>78342-5150</t>
  </si>
  <si>
    <t>Nátery synt. kov. potrubia do DN 100mm dvojnás. a základ.</t>
  </si>
  <si>
    <t>222</t>
  </si>
  <si>
    <t>78342-6160</t>
  </si>
  <si>
    <t>Nátery synt. kov. potrubia do DN 150mm dvojnás. a základ.</t>
  </si>
  <si>
    <t>224</t>
  </si>
  <si>
    <t>999</t>
  </si>
  <si>
    <t>PSV ostatné</t>
  </si>
  <si>
    <t>113</t>
  </si>
  <si>
    <t>99999-70052</t>
  </si>
  <si>
    <t>Konštrukcie a práce PSV, HZS T5 - Vykurovacia skúška</t>
  </si>
  <si>
    <t>226</t>
  </si>
  <si>
    <t>99999-70062</t>
  </si>
  <si>
    <t>Konštrukcie a práce PSV - Revízny technik - vychodisková odb. prehliadka TNS</t>
  </si>
  <si>
    <t>kpl</t>
  </si>
  <si>
    <t>228</t>
  </si>
  <si>
    <t>115</t>
  </si>
  <si>
    <t>99999-70063</t>
  </si>
  <si>
    <t>Konštrukcie a práce PSV - Revízny technik - vychodisková odb. prehliadka kotlov</t>
  </si>
  <si>
    <t>230</t>
  </si>
  <si>
    <t>99999-70064</t>
  </si>
  <si>
    <t>Konštrukcie a práce PSV - Revízny technik - vychodisková odb. prehliadka NTL kotolne</t>
  </si>
  <si>
    <t>232</t>
  </si>
  <si>
    <t>117</t>
  </si>
  <si>
    <t>99999-70065</t>
  </si>
  <si>
    <t>Konštrukcie a práce PSV - Revízny technik - prevádzkový denník NTL kotolne</t>
  </si>
  <si>
    <t>234</t>
  </si>
  <si>
    <t>99999-70066</t>
  </si>
  <si>
    <t>Konštrukcie a práce PSV - Revízny technik - prevádzkový predpis NTL kotolne</t>
  </si>
  <si>
    <t>236</t>
  </si>
  <si>
    <t>119</t>
  </si>
  <si>
    <t>99999-70071</t>
  </si>
  <si>
    <t>Konštrukcie a práce PSV, HZS T6 - Servisný technik - montáž a oživenie regulácie</t>
  </si>
  <si>
    <t>238</t>
  </si>
  <si>
    <t>99999-70072</t>
  </si>
  <si>
    <t>Konštrukcie a práce PSV - Servisný technik - uvedenie kotla do prevádzky</t>
  </si>
  <si>
    <t>240</t>
  </si>
  <si>
    <t>121</t>
  </si>
  <si>
    <t>99999-70073</t>
  </si>
  <si>
    <t>Konštrukcie a práce PSV - Servisný technik - uvedenie vykurovacieho okruhu do prevádzky</t>
  </si>
  <si>
    <t>242</t>
  </si>
  <si>
    <t>99999-70079</t>
  </si>
  <si>
    <t>Konštrukcie a práce PSV, HZS T6 - Servisný technik - zaškolenie obsluhy</t>
  </si>
  <si>
    <t>244</t>
  </si>
  <si>
    <t>D2</t>
  </si>
  <si>
    <t>PRÁCE A DODÁVKY M</t>
  </si>
  <si>
    <t>M21</t>
  </si>
  <si>
    <t>155 Elektromontáže</t>
  </si>
  <si>
    <t>123</t>
  </si>
  <si>
    <t>21999-0006</t>
  </si>
  <si>
    <t>Elektromontáže, silnoprúd HZS T6</t>
  </si>
  <si>
    <t>246</t>
  </si>
  <si>
    <t>341 P001</t>
  </si>
  <si>
    <t>Kabeláž, nosný a podružný materiál pre ELI</t>
  </si>
  <si>
    <t>248</t>
  </si>
  <si>
    <t>M22</t>
  </si>
  <si>
    <t>156 Montáž oznam. signal. a zab. zariadení</t>
  </si>
  <si>
    <t>125</t>
  </si>
  <si>
    <t>22999-0006</t>
  </si>
  <si>
    <t>Elektromontáže, slaboprúd HZS T6</t>
  </si>
  <si>
    <t>250</t>
  </si>
  <si>
    <t>341 P002</t>
  </si>
  <si>
    <t>Kabeláž, nosný a podružný materiál pre MaR</t>
  </si>
  <si>
    <t>252</t>
  </si>
  <si>
    <t>D3</t>
  </si>
  <si>
    <t>MCE ostatné</t>
  </si>
  <si>
    <t>127</t>
  </si>
  <si>
    <t>900.1-04</t>
  </si>
  <si>
    <t>Elektromontáže - revízna správa</t>
  </si>
  <si>
    <t>254</t>
  </si>
  <si>
    <t>900.1-09</t>
  </si>
  <si>
    <t>Projektová dokumentácia elektroinštalácie a MaR</t>
  </si>
  <si>
    <t xml:space="preserve">04 - Bazenova technologia - Plynofikácia </t>
  </si>
  <si>
    <t xml:space="preserve">    723 - Vnútorný plynovod</t>
  </si>
  <si>
    <t xml:space="preserve">    272 - Vedenia rúrové vonkajšie - plynovody</t>
  </si>
  <si>
    <t>723</t>
  </si>
  <si>
    <t>Vnútorný plynovod</t>
  </si>
  <si>
    <t>72312-0202</t>
  </si>
  <si>
    <t>Potrubie plyn. ocel. rúrok záv. čier. spoj zvar 11353 DN 15</t>
  </si>
  <si>
    <t>72312-0205</t>
  </si>
  <si>
    <t>Potrubie plyn. ocel. rúrok záv. čier. spoj zvar 11353 DN 32</t>
  </si>
  <si>
    <t>72315-0312</t>
  </si>
  <si>
    <t>Potrubie plyn. z ocel. rúrok hlad. čier. zvar. D 57/2,9</t>
  </si>
  <si>
    <t>72315-0317</t>
  </si>
  <si>
    <t>Potrubie plyn. z ocel. rúrok hlad. čier. zvar. D 159/4,5</t>
  </si>
  <si>
    <t>72315-0348</t>
  </si>
  <si>
    <t>Zhotovenie redukcie plyn. potrubia kovaním nad 1 DN 150/100</t>
  </si>
  <si>
    <t>72315-0355</t>
  </si>
  <si>
    <t>Zhotovenie redukcie plyn. potrubia kovaním nad 2 DN 100/50</t>
  </si>
  <si>
    <t>72315-0365</t>
  </si>
  <si>
    <t>Chránička plyn. potrubia D 38/2.6</t>
  </si>
  <si>
    <t>72315-0369</t>
  </si>
  <si>
    <t>Chránička plyn. potrubia D 89/3.6</t>
  </si>
  <si>
    <t>72319-0205</t>
  </si>
  <si>
    <t>Prípojka plyn. z ocel. rúrok závit. čiernych 11353 DN 32</t>
  </si>
  <si>
    <t>484 D11811</t>
  </si>
  <si>
    <t>484 D11812</t>
  </si>
  <si>
    <t>72319-0252</t>
  </si>
  <si>
    <t>Prípojka plyn. vyved. a upevnenie výpustiek na potrubí DN 20</t>
  </si>
  <si>
    <t>72319-0254</t>
  </si>
  <si>
    <t>Prípojka plyn. vyved. a upevnenie výpustiek na potr. do DN 50</t>
  </si>
  <si>
    <t>72322-9102</t>
  </si>
  <si>
    <t>Montáž plynovodných armatúr s 1 závitom, ostatné typy G 1/2</t>
  </si>
  <si>
    <t>422 3K2212</t>
  </si>
  <si>
    <t>72323-9101</t>
  </si>
  <si>
    <t>Montáž plynovodných armatúr s 2 závitmi, ostatné typy G 1/2</t>
  </si>
  <si>
    <t>422 3K1823</t>
  </si>
  <si>
    <t>422 3K1843</t>
  </si>
  <si>
    <t>72323-9104</t>
  </si>
  <si>
    <t>Montáž plynovodných armatúr s 2 závitmi, ostatné typy G 5/4</t>
  </si>
  <si>
    <t>422 3K1806</t>
  </si>
  <si>
    <t>72341-1142</t>
  </si>
  <si>
    <t>72342-1130</t>
  </si>
  <si>
    <t>99872-3201</t>
  </si>
  <si>
    <t>Presun hmôt pre vnút. plynovod v objektoch výšky do 6 m</t>
  </si>
  <si>
    <t>78322-5100</t>
  </si>
  <si>
    <t>Nátery kov. stav. doplnk. konštr. syntet. dvojnás.+1x email</t>
  </si>
  <si>
    <t>78322-6100</t>
  </si>
  <si>
    <t>Nátery kov. stav. doplnk. konštr. syntet. základné</t>
  </si>
  <si>
    <t>78342-6360</t>
  </si>
  <si>
    <t>Nátery synt. potrubia do DN 150mm dvojnás. 1x email +zákl.</t>
  </si>
  <si>
    <t>99999-70081</t>
  </si>
  <si>
    <t>Konštrukcie a práce PSV, HZS T6 - Revízny technik - vých. odborná prehliadka a skúška plynovodu</t>
  </si>
  <si>
    <t>99999-70082</t>
  </si>
  <si>
    <t>Konštrukcie a práce PSV, HZS T6 - Revízny technik - vých. odborná prehliadka a skúška plynových spotrebičov</t>
  </si>
  <si>
    <t>99999-70083</t>
  </si>
  <si>
    <t>Konštrukcie a práce PSV - Revízny technik - revízna kniha plynovodu</t>
  </si>
  <si>
    <t>99999-70084</t>
  </si>
  <si>
    <t>Konštrukcie a práce PSV - Revízny technik - revízna kniha plynových kotlov</t>
  </si>
  <si>
    <t>99999-70090</t>
  </si>
  <si>
    <t>Konštrukcie a práce PSV - Revízny technik - revízna správa komínového telesa</t>
  </si>
  <si>
    <t>272</t>
  </si>
  <si>
    <t>Vedenia rúrové vonkajšie - plynovody</t>
  </si>
  <si>
    <t>80341-0010</t>
  </si>
  <si>
    <t>Príprava na tlakovú skúšku vzduchom a vodou do 0,6 MPa</t>
  </si>
  <si>
    <t>úsek</t>
  </si>
  <si>
    <t>80343-0040</t>
  </si>
  <si>
    <t>Skúška tesnosti potrubia DN do 40</t>
  </si>
  <si>
    <t>80343-0080</t>
  </si>
  <si>
    <t>Skúška tesnosti potrubia DN nad 40 do 80</t>
  </si>
  <si>
    <t>80343-0200</t>
  </si>
  <si>
    <t>Skúška tesnosti potrubia DN nad 125 do 200</t>
  </si>
  <si>
    <t>80344-0050</t>
  </si>
  <si>
    <t>Hlavná tlaková skúška vzduchom 0,6 MPa  50</t>
  </si>
  <si>
    <t>80344-0150</t>
  </si>
  <si>
    <t>Hlavná tlaková skúška vzduchom 0,6 MPa 150</t>
  </si>
  <si>
    <t>80384-0020</t>
  </si>
  <si>
    <t>Napustenie potrubia  OPZ</t>
  </si>
  <si>
    <t xml:space="preserve">05 - Bezenova technologia - Bazen 25x15 </t>
  </si>
  <si>
    <t>D1 - Bazén - povrch :</t>
  </si>
  <si>
    <t>Bazén - povrch :</t>
  </si>
  <si>
    <t>Pol1</t>
  </si>
  <si>
    <t>prívodná dýza dnová 2"/50 regulovateľná- prívod vody do bazéna, NEREZ, na fóliu,  Q=12</t>
  </si>
  <si>
    <t>Pol2</t>
  </si>
  <si>
    <t>dnový výpust - vypúšťanie vody z bazéna, fóliový bazén</t>
  </si>
  <si>
    <t>kompl</t>
  </si>
  <si>
    <t>Pol3</t>
  </si>
  <si>
    <t>rebrík 3 stupňový široký, s púzdrom</t>
  </si>
  <si>
    <t>Pol4</t>
  </si>
  <si>
    <t>rebrík 4 stupňový široký, s púzdrom</t>
  </si>
  <si>
    <t>Pol5</t>
  </si>
  <si>
    <t>prepadová mriežka plastová na prekrytie prepadového žľabu - šírka 240mm priama</t>
  </si>
  <si>
    <t>Pol6</t>
  </si>
  <si>
    <t>Vyrovnávacia nádrž z PP panelov, rozmery 6 x 4 x 2,5 m</t>
  </si>
  <si>
    <t>Pol7</t>
  </si>
  <si>
    <t>Pol8</t>
  </si>
  <si>
    <t>Pol9</t>
  </si>
  <si>
    <t>Pol10</t>
  </si>
  <si>
    <t>frekvenčný menič k praciemu čerpadlo do 7 kW</t>
  </si>
  <si>
    <t>Pol11</t>
  </si>
  <si>
    <t>Filtračný materiál zeolit</t>
  </si>
  <si>
    <t>Pol12</t>
  </si>
  <si>
    <t>Automatická regulácia dezinfekčného prostriedku (meranie ORP, voľný Cl, celkový CL) a regulácia hodnoty pH, dávkovanie koagulantu, vrátane 3 membránových čerpadiel</t>
  </si>
  <si>
    <t>Pol13</t>
  </si>
  <si>
    <t>Pol14</t>
  </si>
  <si>
    <t>Pol15</t>
  </si>
  <si>
    <t>Pol16</t>
  </si>
  <si>
    <t>Pol17</t>
  </si>
  <si>
    <t>Pol18</t>
  </si>
  <si>
    <t>autom. regulácia hlad. vody vo vyrov. nádrži - klapka DN80 + servo</t>
  </si>
  <si>
    <t>Pol19</t>
  </si>
  <si>
    <t>PVC potrubie, PVC tvarovky, PVC armatúry     - výkaz na konci</t>
  </si>
  <si>
    <t>Pol20</t>
  </si>
  <si>
    <t>funkčné skúšky</t>
  </si>
  <si>
    <t>Pol21</t>
  </si>
  <si>
    <t>montáž bazénovej techniky - základné prvky do telesa bazéna a PVC rozvody k strojovni</t>
  </si>
  <si>
    <t>Pol22</t>
  </si>
  <si>
    <t>montáž bazénovej techniky - bazénová technológia</t>
  </si>
  <si>
    <t>Pol23</t>
  </si>
  <si>
    <t>montáž bazénovej techniky - položenie PVC bazénovej fólie</t>
  </si>
  <si>
    <t>Pol24</t>
  </si>
  <si>
    <t>montáž bazénovej techniky - potiahnutie prepadového žľabu PVC fóliou</t>
  </si>
  <si>
    <t>bm</t>
  </si>
  <si>
    <t>Pol25</t>
  </si>
  <si>
    <t>Rura PVC Ø160 /PN 6</t>
  </si>
  <si>
    <t>Pol26</t>
  </si>
  <si>
    <t>Uzatváracia klapka so servopohonom PVC Ø160</t>
  </si>
  <si>
    <t>Pol27</t>
  </si>
  <si>
    <t>Prírubový spoj  PVC Ø160</t>
  </si>
  <si>
    <t>Pol28</t>
  </si>
  <si>
    <t>Koleno PVC Ø160</t>
  </si>
  <si>
    <t>Pol29</t>
  </si>
  <si>
    <t>T kus PVC Ø160</t>
  </si>
  <si>
    <t>Pol30</t>
  </si>
  <si>
    <t>redukcia PVC Ø160/110</t>
  </si>
  <si>
    <t>Pol31</t>
  </si>
  <si>
    <t>Uzatváracia klapka PVC  Ø200</t>
  </si>
  <si>
    <t>Pol32</t>
  </si>
  <si>
    <t>Prírubový spoj  PVC Ø200</t>
  </si>
  <si>
    <t>Pol33</t>
  </si>
  <si>
    <t>Rura PVC Ø200 /PN 6</t>
  </si>
  <si>
    <t>Pol34</t>
  </si>
  <si>
    <t>Koleno PVC Ø200</t>
  </si>
  <si>
    <t>Pol35</t>
  </si>
  <si>
    <t>Uzatváracia klapka so servopohonom PVC Ø250</t>
  </si>
  <si>
    <t>Pol36</t>
  </si>
  <si>
    <t>Prírubový spoj  PVC Ø250</t>
  </si>
  <si>
    <t>Pol37</t>
  </si>
  <si>
    <t>Rura PVC Ø250 /PN 6</t>
  </si>
  <si>
    <t>Pol38</t>
  </si>
  <si>
    <t>Koleno PVC Ø250</t>
  </si>
  <si>
    <t>Pol39</t>
  </si>
  <si>
    <t>Rura PVC Ø140 /PN 6</t>
  </si>
  <si>
    <t>Pol40</t>
  </si>
  <si>
    <t>redukcia PVC Ø110/140</t>
  </si>
  <si>
    <t>Pol41</t>
  </si>
  <si>
    <t>Uzatváracia klapka PVC  Ø140</t>
  </si>
  <si>
    <t>Pol42</t>
  </si>
  <si>
    <t>Prírubový spoj  PVC Ø140</t>
  </si>
  <si>
    <t>Pol43</t>
  </si>
  <si>
    <t>Spätná klapka PVC  Ø140</t>
  </si>
  <si>
    <t>Pol44</t>
  </si>
  <si>
    <t>Koleno PVC Ø140</t>
  </si>
  <si>
    <t>Pol45</t>
  </si>
  <si>
    <t>redukcia PVC Ø140/160</t>
  </si>
  <si>
    <t>Pol46</t>
  </si>
  <si>
    <t>redukcia PVC Ø160/225</t>
  </si>
  <si>
    <t>Pol47</t>
  </si>
  <si>
    <t>T kus PVC Ø225</t>
  </si>
  <si>
    <t>Pol48</t>
  </si>
  <si>
    <t>Rura PVC Ø225 /PN 6</t>
  </si>
  <si>
    <t>Pol49</t>
  </si>
  <si>
    <t>Koleno PVC Ø225</t>
  </si>
  <si>
    <t>Pol50</t>
  </si>
  <si>
    <t>redukcia PVC Ø225/160</t>
  </si>
  <si>
    <t>Pol51</t>
  </si>
  <si>
    <t>Rura PVC Ø110 /PN 6</t>
  </si>
  <si>
    <t>Pol52</t>
  </si>
  <si>
    <t>Koleno PVC Ø160 /45°</t>
  </si>
  <si>
    <t>Pol53</t>
  </si>
  <si>
    <t>T kus PVC Ø110/63/110</t>
  </si>
  <si>
    <t>Pol54</t>
  </si>
  <si>
    <t>redukcia PVC Ø110/63</t>
  </si>
  <si>
    <t>Pol55</t>
  </si>
  <si>
    <t>Rura PVC Ø63 /PN 6</t>
  </si>
  <si>
    <t>Pol56</t>
  </si>
  <si>
    <t>Koleno PVC Ø63</t>
  </si>
  <si>
    <t>Pol57</t>
  </si>
  <si>
    <t>T kus PVC Ø63</t>
  </si>
  <si>
    <t>Pol58</t>
  </si>
  <si>
    <t>prechod s vnút závitom PVC Ø63 / 2"</t>
  </si>
  <si>
    <t>Pol59</t>
  </si>
  <si>
    <t>príruba PVC Ø160</t>
  </si>
  <si>
    <t>Pol60</t>
  </si>
  <si>
    <t>Uzatváracia klapka PVC Ø160</t>
  </si>
  <si>
    <t>Pol61</t>
  </si>
  <si>
    <t>Rura PVC Ø40 /PN 6</t>
  </si>
  <si>
    <t>Pol62</t>
  </si>
  <si>
    <t>Koleno PVC Ø40</t>
  </si>
  <si>
    <t>Pol63</t>
  </si>
  <si>
    <t>rúra kanaliz. PVC Ø110</t>
  </si>
  <si>
    <t>Pol64</t>
  </si>
  <si>
    <t>Koleno kanaliz. PVC Ø110 / 30°</t>
  </si>
  <si>
    <t>Pol65</t>
  </si>
  <si>
    <t>odbočka kanaliz PVC Ø 250 / 110 - 45°</t>
  </si>
  <si>
    <t>Pol66</t>
  </si>
  <si>
    <t>rúra kanaliz. PVC Ø250</t>
  </si>
  <si>
    <t>Pol67</t>
  </si>
  <si>
    <t>Koleno kanaliz. PVC Ø250 / 45°</t>
  </si>
  <si>
    <t>06 - Bazenova technologia - Bazen 10x3</t>
  </si>
  <si>
    <t>Pol68</t>
  </si>
  <si>
    <t>Vyrovnávacia nádrž z PP panelov, rozmery 2 x 2 x 2 m</t>
  </si>
  <si>
    <t>Pol69</t>
  </si>
  <si>
    <t>Filter gravitačný, rozmery 2x0,5 m, QF= 20 m3/h, Qpr= 23 m3/h</t>
  </si>
  <si>
    <t>Pol70</t>
  </si>
  <si>
    <t>Pol71</t>
  </si>
  <si>
    <t>Pol72</t>
  </si>
  <si>
    <t>Frekvenčný menič k praciemu čerpadlu do výkonu 3 kW</t>
  </si>
  <si>
    <t>Pol73</t>
  </si>
  <si>
    <t>Pol74</t>
  </si>
  <si>
    <t>plnoprietočný výmenník tepla B 180 - 53kW (60m3)</t>
  </si>
  <si>
    <t>Pol75</t>
  </si>
  <si>
    <t>Pol76</t>
  </si>
  <si>
    <t>autom. regulácia hlad. vody vo vyrov. nádrži - ventil DN25 + servo s vratnou pružinou</t>
  </si>
  <si>
    <t>Pol77</t>
  </si>
  <si>
    <t>PVC potrubie, PVC tvarovky, PVC armatúry   - výkaz na konci</t>
  </si>
  <si>
    <t>Pol78</t>
  </si>
  <si>
    <t>Rura PVC Ø90 /PN 10</t>
  </si>
  <si>
    <t>Pol79</t>
  </si>
  <si>
    <t>redukcia PVC Ø90/63</t>
  </si>
  <si>
    <t>Pol80</t>
  </si>
  <si>
    <t>Uzatváracia klapka so sevopohonom PVC Ø90</t>
  </si>
  <si>
    <t>Pol81</t>
  </si>
  <si>
    <t>Prírubový spoj  PVC Ø90</t>
  </si>
  <si>
    <t>Pol82</t>
  </si>
  <si>
    <t>Uzatvárací ventil so servopohonom PVC Ø63</t>
  </si>
  <si>
    <t>Pol83</t>
  </si>
  <si>
    <t>Uzatvárací ventil PVC Ø63</t>
  </si>
  <si>
    <t>Pol84</t>
  </si>
  <si>
    <t>Spätná klapka PVC  Ø63</t>
  </si>
  <si>
    <t>Pol85</t>
  </si>
  <si>
    <t>Koleno PVC Ø90</t>
  </si>
  <si>
    <t>Pol86</t>
  </si>
  <si>
    <t>T kus PVC Ø90</t>
  </si>
  <si>
    <t>Pol87</t>
  </si>
  <si>
    <t>Uzatváracia klapka so sevopohonom PVC Ø160</t>
  </si>
  <si>
    <t>Pol88</t>
  </si>
  <si>
    <t>T kus PVC Ø90/63/90</t>
  </si>
  <si>
    <t>Pol89</t>
  </si>
  <si>
    <t>odbočka kanaliz PVC Ø 160 / 110 - 45°</t>
  </si>
  <si>
    <t>Pol90</t>
  </si>
  <si>
    <t>rúra kanaliz. PVC Ø160</t>
  </si>
  <si>
    <t>Pol91</t>
  </si>
  <si>
    <t>Koleno kanaliz. PVC Ø160 / 45°</t>
  </si>
  <si>
    <t xml:space="preserve">D1 - </t>
  </si>
  <si>
    <t>Pol92</t>
  </si>
  <si>
    <t>masážne čerpadlo 2 kW/400V</t>
  </si>
  <si>
    <t>Pol93</t>
  </si>
  <si>
    <t>masážne dúchadlo 1 kW/230 V</t>
  </si>
  <si>
    <t>Pol94</t>
  </si>
  <si>
    <t>prepadová mriežka plastová na prekrytie prepadového žľabu - šírka 200mm oblúková</t>
  </si>
  <si>
    <t>Pol95</t>
  </si>
  <si>
    <t xml:space="preserve">08 - Bazenova technologia - Ochladzovací bazen </t>
  </si>
  <si>
    <t>Pol96</t>
  </si>
  <si>
    <t>bazénová fólia PVC, hrúbka 1,5 mm, farba - ................</t>
  </si>
  <si>
    <t>Pol97</t>
  </si>
  <si>
    <t>upevňovacia lišta na upevnenie fólie, typový rozmer 35x25 vnútorný alebo vonkajší kút</t>
  </si>
  <si>
    <t>Pol98</t>
  </si>
  <si>
    <t>Pol99</t>
  </si>
  <si>
    <t>výpust vody z dna</t>
  </si>
  <si>
    <t>Pol100</t>
  </si>
  <si>
    <t>ventil uzatvárací so servopohonom DN40</t>
  </si>
  <si>
    <t>Pol101</t>
  </si>
  <si>
    <t>PVC potrubia</t>
  </si>
  <si>
    <t>komplet</t>
  </si>
  <si>
    <t>Pol102</t>
  </si>
  <si>
    <t>montáž bazénovej techniky - základné prvky do telesa bazéna a PVC rozvody, elektroinštalácia</t>
  </si>
  <si>
    <t>Žlab káblový MARS 62x50 mm alebo ekvivalent</t>
  </si>
  <si>
    <t>Záves v tvare U pre káblový žlab MARS 62 mm alebo ekvivalent</t>
  </si>
  <si>
    <t>Závitová tyč pre káblový žlab MARS M8 (1000 mm) alebo ekvivalent</t>
  </si>
  <si>
    <t>Káblový žľab Mars, pozink. vrátane príslušenstva, 125/50 mm bez veka vrátane podpery alebo ekvivalent</t>
  </si>
  <si>
    <t>Žlab káblový MARS 125x50 mm alebo ekvivalent</t>
  </si>
  <si>
    <t>T-kus pre káblový žlab MARS 3x125x50 mm alebo ekvivalent</t>
  </si>
  <si>
    <t>Nosník pre káblový žlab MARS 125 mm alebo ekvivalent</t>
  </si>
  <si>
    <t>Záves v tvare U pre káblový žlab MARS 125 mm alebo ekvivalent</t>
  </si>
  <si>
    <t>Spojka pre káblový žlab MARS 50 mm alebo ekvivalent</t>
  </si>
  <si>
    <t>Spojovacia sada pre káblový žlab MARS M6 alebo ekvivalent</t>
  </si>
  <si>
    <t>Svorkovnica ekvipotencionálna z PP biela EPS 2 XX, šxvxh 126x50x60 mm, KOPOS alebo ekvivalent</t>
  </si>
  <si>
    <t>Izolácia hadicová K-FLEX EC -pr.had.22 mm - ECHX 09 022 alebo ekvivalent</t>
  </si>
  <si>
    <t>Izolácia hadicová K-FLEX EC -pr.had.45 mm - ECHX 19 045 alebo ekvivalent</t>
  </si>
  <si>
    <t>Izolácia hadicová K-FLEX EC -pr.had.76 mm - ECHX 19 076 alebo ekvivalent</t>
  </si>
  <si>
    <t>Izolácia hadicová K-FLEX EC -pr.had.89 mm - ECHX 19 089 alebo ekvivalent</t>
  </si>
  <si>
    <t>Uzáver guľový voda EVOLUTION, FF páčka 1/2"- 80001012 alebo ekvivalent</t>
  </si>
  <si>
    <t>Filter 10" DEPURA CYCLON 1000 PP 1/2"F alebo ekvivalent</t>
  </si>
  <si>
    <t>Vodomer na studenú užitk. vodu MNQN2,5XN.EBH 190mm 3/4 alebo ekvivalent</t>
  </si>
  <si>
    <t>Zostava kotlov Hoval UltraGas (300D) - 7012 015 alebo ekvivalent</t>
  </si>
  <si>
    <t>Zariadenie neutralizačné typ KB 23 - 6001 917 alebo ekvivalent</t>
  </si>
  <si>
    <t>Komín nerezový KAMINODUR EAD DN 200, výšky 8 m alebo ekvivalent</t>
  </si>
  <si>
    <t>Fillcontrol  Plus Compact  10 bar / 60st.C - 6811500 alebo ekvivalent</t>
  </si>
  <si>
    <t>Nádoba expanzná reflex NG 25 l / 3 bar šedá - 8206305 alebo ekvivalent</t>
  </si>
  <si>
    <t>Držiak na stenu KS 8-25 - 7611000 alebo ekvivalent</t>
  </si>
  <si>
    <t>Kohút guľový MK 3/4 so zaistením - 6830100 alebo ekvivalent</t>
  </si>
  <si>
    <t>Nádoba expanzná reflex NG 50 l / 3 bar šedá - 8001105 alebo ekvivalent</t>
  </si>
  <si>
    <t>Čerpadlo MAGNA3 25-60 - 97924255 alebo ekvivalent</t>
  </si>
  <si>
    <t>Čerpadlo MAGNA3 40-80 F - 97924268 alebo ekvivalent</t>
  </si>
  <si>
    <t>Merač tepla Danfoss, typ Sonometer 30, QN 10, stav.dĺž. 300mm, DN 40 alebo ekvivalent</t>
  </si>
  <si>
    <t>Snímač teploty odporový OT 5.1, dĺž.káb.1,4 m - 060081 pár (ks) alebo ekvivalent</t>
  </si>
  <si>
    <t>Kabinetová úpravňa vody AQUINA  WMKM-5600 SXT - WMKME-40 alebo ekvivalent</t>
  </si>
  <si>
    <t>2-cestná klapka, prírubová, typ BELIMO D665N, DN65 + pohon SR230A-SR-5 alebo ekvivalent</t>
  </si>
  <si>
    <t>Ventil regulačný 4218 GMF STRÖMAX-GMF - DN 65 - 1421847 alebo ekvivalent</t>
  </si>
  <si>
    <t>Klapka spätná medziprírubová pružinová BRA.W6.020, DN 65 alebo ekvivalent</t>
  </si>
  <si>
    <t>Filter prírubový BRA.11.000, DN 65 alebo ekvivalent</t>
  </si>
  <si>
    <t>Klapka uzatváracia medziprírubová WAFER BRA.J9.100, DN 65 alebo ekvivalent</t>
  </si>
  <si>
    <t>Klapka uzatváracia medziprírubová WAFER BRA.J9.100, DN 80 alebo ekvivalent</t>
  </si>
  <si>
    <t>Ventil poistný pre kúrenie 1"x5/4" KD-DN 25 - KD25 alebo ekvivalent</t>
  </si>
  <si>
    <t>Uzáver guľový voda PERFECTA, FF páčka 1"- 8363R006 alebo ekvivalent</t>
  </si>
  <si>
    <t>Uzáver guľový voda PERFECTA, FF páčka 5/4"- 8363R007 alebo ekvivalent</t>
  </si>
  <si>
    <t>Filter závitový FIV.08412 5/4" alebo ekvivalent</t>
  </si>
  <si>
    <t>Ventil regulačný 4217 GM STRÖMAX-GM - 1 1/4"- 1421704 alebo ekvivalent</t>
  </si>
  <si>
    <t>Klapka spätná EURA ťažká 5/4"- 8018114 alebo ekvivalent</t>
  </si>
  <si>
    <t>Uzáver guľový voda PERFECTA, FF páčka 2" alebo ekvivalent</t>
  </si>
  <si>
    <t>3-cestný ventil, závitový, typ BELIMO R3025-10-S2, DN25 + pohon LR230A alebo ekvivalent</t>
  </si>
  <si>
    <t>3-cestný ventil, závitový, typ BELIMO R3050-58-S4, DN50 + pohon SR230A alebo ekvivalent</t>
  </si>
  <si>
    <t>Tlakomery deformačné so spodným prípojom 53312 pr. 100, rozsah 0-600 kPa alebo ekvivalent</t>
  </si>
  <si>
    <t>Teplomery dvojkovové s pev. stonk. a šachtou DTR 60mm alebo ekvivalent</t>
  </si>
  <si>
    <t>Teplomery dvojkovové s pev. stonk. a šachtou DTR 100mm alebo ekvivalent</t>
  </si>
  <si>
    <t>Tlakomery deformačné so spodným prípojom 83322 pr. 100, rozsah 0-1,0 MPa alebo ekvivalent</t>
  </si>
  <si>
    <t>Plynový filter typ 70602/6B Rp 1" - 2007 996 alebo ekvivalent</t>
  </si>
  <si>
    <t>Kompenzátor plynového potrubia pre UG (125, 150) 1" - 6034 556 alebo ekvivalent</t>
  </si>
  <si>
    <t>Ventil vzorkovací zemný plyn priamy priem.14x1/2"M - 8105R104 P alebo ekvivalent</t>
  </si>
  <si>
    <t>Uzáver guľový plyn - Futurgas, FF motýľ 1/2"- 80010013 alebo ekvivalent</t>
  </si>
  <si>
    <t>Uzáver guľový plyn - Futurgas, MF motýľ 1/2"- 80014013 alebo ekvivalent</t>
  </si>
  <si>
    <t>Uzáver guľový plyn - Futurgas, FF páčka 5/4"- 80010114 alebo ekvivalent</t>
  </si>
  <si>
    <t>Tlakomery deformačné so spodným prípojom 03313 pr. 160 alebo ekvivalent</t>
  </si>
  <si>
    <t>Filter gravitačný, rozmery 6x1,3 m, QF= 160 m3/h, Qpr= 100 m3/h alebo ekvivalent</t>
  </si>
  <si>
    <t>Čerpadlo BADU Resort 80, - 70m3 / 12m, 4 kW 400 V alebo ekvivalent</t>
  </si>
  <si>
    <t>Pracie  čerpadlo BADU BlOCK 100/200, Q=140m3/h, H=10m, P=5,5 kW alebo ekvivalent</t>
  </si>
  <si>
    <t>Snímač teploty k dávkovaciemu zariadeniu Ase alebo ekvivalent</t>
  </si>
  <si>
    <t>Tlakový hladinomer k dávkovaciemu zariadeniu Ase alebo ekvivalent</t>
  </si>
  <si>
    <t>dezinfekcia bazénovej vody ozónom a UV žiarením, LifeOX-M140-160.EP alebo ekvivalent</t>
  </si>
  <si>
    <t>plnoprietočný výmenník tepla B 1000 - 292kW (320m3) alebo ekvivalent</t>
  </si>
  <si>
    <t>obehové čerpadlo - kúrenársky okruh - BADU 21/80 - 32G alebo ekvivalent</t>
  </si>
  <si>
    <t>Čerpadlo BADU Prime 15, - 10 m3 / 12m, 0,75 kW 400 V alebo ekvivalent</t>
  </si>
  <si>
    <t>Čerpadlo BADU Prime 48, - 42 m3 / 12m, 2,6 kW 400 V alebo ekvivalent</t>
  </si>
  <si>
    <t>dezinfekcia bazénovej vody ozónom a UV žiarením, LifeOX-M40.EP alebo ekvivalent</t>
  </si>
  <si>
    <t>obehové čerpadlo - kúrenársky okruh - BADU 42/9 alebo ekvivalent</t>
  </si>
  <si>
    <t xml:space="preserve">07 - Bazenova technologia - Vírivka </t>
  </si>
  <si>
    <t>plnoprietočný výmenník tepla B 180 - 53kW (60m3) alebo ekvivalent</t>
  </si>
  <si>
    <t>Schidiskový prvok so skimmerom - hladinový odber vody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</si>
</sst>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4" fontId="19" fillId="4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19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167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topLeftCell="A4" workbookViewId="0">
      <selection activeCell="BE30" sqref="BE30"/>
    </sheetView>
  </sheetViews>
  <sheetFormatPr defaultColWidth="11.42578125" defaultRowHeight="10.199999999999999"/>
  <cols>
    <col min="1" max="1" width="8.28515625" style="1" customWidth="1"/>
    <col min="2" max="2" width="1.7109375" style="1" customWidth="1"/>
    <col min="3" max="3" width="4.28515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28515625" style="1" customWidth="1"/>
    <col min="43" max="43" width="15.7109375" style="1" hidden="1" customWidth="1"/>
    <col min="44" max="44" width="13.7109375" style="1" customWidth="1"/>
    <col min="45" max="47" width="25.71093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28515625" style="1" hidden="1" customWidth="1"/>
    <col min="54" max="54" width="25" style="1" hidden="1" customWidth="1"/>
    <col min="55" max="55" width="21.7109375" style="1" hidden="1" customWidth="1"/>
    <col min="56" max="56" width="19.28515625" style="1" hidden="1" customWidth="1"/>
    <col min="57" max="57" width="66.42578125" style="1" customWidth="1"/>
    <col min="71" max="91" width="9.28515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7.049999999999997" customHeight="1">
      <c r="AR2" s="200" t="s">
        <v>5</v>
      </c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S2" s="14" t="s">
        <v>6</v>
      </c>
      <c r="BT2" s="14" t="s">
        <v>7</v>
      </c>
    </row>
    <row r="3" spans="1:74" s="1" customFormat="1" ht="7.0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5.05" customHeight="1">
      <c r="B4" s="17"/>
      <c r="D4" s="18" t="s">
        <v>8</v>
      </c>
      <c r="AR4" s="17"/>
      <c r="AS4" s="19" t="s">
        <v>9</v>
      </c>
      <c r="BS4" s="14" t="s">
        <v>6</v>
      </c>
    </row>
    <row r="5" spans="1:74" s="1" customFormat="1" ht="12" customHeight="1">
      <c r="B5" s="17"/>
      <c r="D5" s="20" t="s">
        <v>10</v>
      </c>
      <c r="K5" s="193" t="s">
        <v>11</v>
      </c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R5" s="17"/>
      <c r="BS5" s="14" t="s">
        <v>6</v>
      </c>
    </row>
    <row r="6" spans="1:74" s="1" customFormat="1" ht="37.049999999999997" customHeight="1">
      <c r="B6" s="17"/>
      <c r="D6" s="22" t="s">
        <v>12</v>
      </c>
      <c r="K6" s="195" t="s">
        <v>13</v>
      </c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R6" s="17"/>
      <c r="BS6" s="14" t="s">
        <v>6</v>
      </c>
    </row>
    <row r="7" spans="1:74" s="1" customFormat="1" ht="12" customHeight="1">
      <c r="B7" s="17"/>
      <c r="D7" s="23" t="s">
        <v>14</v>
      </c>
      <c r="K7" s="21" t="s">
        <v>1</v>
      </c>
      <c r="AK7" s="23" t="s">
        <v>15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16</v>
      </c>
      <c r="K8" s="21" t="s">
        <v>17</v>
      </c>
      <c r="AK8" s="23" t="s">
        <v>18</v>
      </c>
      <c r="AN8" s="21" t="s">
        <v>19</v>
      </c>
      <c r="AR8" s="17"/>
      <c r="BS8" s="14" t="s">
        <v>6</v>
      </c>
    </row>
    <row r="9" spans="1:74" s="1" customFormat="1" ht="14.5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20</v>
      </c>
      <c r="AK10" s="23" t="s">
        <v>21</v>
      </c>
      <c r="AN10" s="21" t="s">
        <v>1</v>
      </c>
      <c r="AR10" s="17"/>
      <c r="BS10" s="14" t="s">
        <v>6</v>
      </c>
    </row>
    <row r="11" spans="1:74" s="1" customFormat="1" ht="18.45" customHeight="1">
      <c r="B11" s="17"/>
      <c r="E11" s="21" t="s">
        <v>22</v>
      </c>
      <c r="AK11" s="23" t="s">
        <v>23</v>
      </c>
      <c r="AN11" s="21" t="s">
        <v>1</v>
      </c>
      <c r="AR11" s="17"/>
      <c r="BS11" s="14" t="s">
        <v>6</v>
      </c>
    </row>
    <row r="12" spans="1:74" s="1" customFormat="1" ht="7.0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24</v>
      </c>
      <c r="AK13" s="23" t="s">
        <v>21</v>
      </c>
      <c r="AN13" s="21" t="s">
        <v>1</v>
      </c>
      <c r="AR13" s="17"/>
      <c r="BS13" s="14" t="s">
        <v>6</v>
      </c>
    </row>
    <row r="14" spans="1:74" ht="13.2">
      <c r="B14" s="17"/>
      <c r="E14" s="21" t="s">
        <v>25</v>
      </c>
      <c r="AK14" s="23" t="s">
        <v>23</v>
      </c>
      <c r="AN14" s="21" t="s">
        <v>1</v>
      </c>
      <c r="AR14" s="17"/>
      <c r="BS14" s="14" t="s">
        <v>6</v>
      </c>
    </row>
    <row r="15" spans="1:74" s="1" customFormat="1" ht="7.0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26</v>
      </c>
      <c r="AK16" s="23" t="s">
        <v>21</v>
      </c>
      <c r="AN16" s="21" t="s">
        <v>1</v>
      </c>
      <c r="AR16" s="17"/>
      <c r="BS16" s="14" t="s">
        <v>3</v>
      </c>
    </row>
    <row r="17" spans="1:71" s="1" customFormat="1" ht="18.45" customHeight="1">
      <c r="B17" s="17"/>
      <c r="E17" s="21" t="s">
        <v>25</v>
      </c>
      <c r="AK17" s="23" t="s">
        <v>23</v>
      </c>
      <c r="AN17" s="21" t="s">
        <v>1</v>
      </c>
      <c r="AR17" s="17"/>
      <c r="BS17" s="14" t="s">
        <v>27</v>
      </c>
    </row>
    <row r="18" spans="1:71" s="1" customFormat="1" ht="7.05" customHeight="1">
      <c r="B18" s="17"/>
      <c r="AR18" s="17"/>
      <c r="BS18" s="14" t="s">
        <v>28</v>
      </c>
    </row>
    <row r="19" spans="1:71" s="1" customFormat="1" ht="12" customHeight="1">
      <c r="B19" s="17"/>
      <c r="D19" s="23" t="s">
        <v>29</v>
      </c>
      <c r="AK19" s="23" t="s">
        <v>21</v>
      </c>
      <c r="AN19" s="21" t="s">
        <v>1</v>
      </c>
      <c r="AR19" s="17"/>
      <c r="BS19" s="14" t="s">
        <v>28</v>
      </c>
    </row>
    <row r="20" spans="1:71" s="1" customFormat="1" ht="18.45" customHeight="1">
      <c r="B20" s="17"/>
      <c r="E20" s="21" t="s">
        <v>25</v>
      </c>
      <c r="AK20" s="23" t="s">
        <v>23</v>
      </c>
      <c r="AN20" s="21" t="s">
        <v>1</v>
      </c>
      <c r="AR20" s="17"/>
      <c r="BS20" s="14" t="s">
        <v>27</v>
      </c>
    </row>
    <row r="21" spans="1:71" s="1" customFormat="1" ht="7.05" customHeight="1">
      <c r="B21" s="17"/>
      <c r="AR21" s="17"/>
    </row>
    <row r="22" spans="1:71" s="1" customFormat="1" ht="12" customHeight="1">
      <c r="B22" s="17"/>
      <c r="D22" s="23" t="s">
        <v>30</v>
      </c>
      <c r="AR22" s="17"/>
    </row>
    <row r="23" spans="1:71" s="1" customFormat="1" ht="16.5" customHeight="1">
      <c r="B23" s="17"/>
      <c r="E23" s="196" t="s">
        <v>1</v>
      </c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R23" s="17"/>
    </row>
    <row r="24" spans="1:71" s="1" customFormat="1" ht="7.05" customHeight="1">
      <c r="B24" s="17"/>
      <c r="AR24" s="17"/>
    </row>
    <row r="25" spans="1:71" s="1" customFormat="1" ht="7.0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5" customHeight="1">
      <c r="A26" s="26"/>
      <c r="B26" s="27"/>
      <c r="C26" s="26"/>
      <c r="D26" s="28" t="s">
        <v>31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7">
        <f>ROUND(AG94,2)</f>
        <v>0</v>
      </c>
      <c r="AL26" s="198"/>
      <c r="AM26" s="198"/>
      <c r="AN26" s="198"/>
      <c r="AO26" s="198"/>
      <c r="AP26" s="26"/>
      <c r="AQ26" s="26"/>
      <c r="AR26" s="27"/>
      <c r="BE26" s="26"/>
    </row>
    <row r="27" spans="1:71" s="2" customFormat="1" ht="7.0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3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99" t="s">
        <v>32</v>
      </c>
      <c r="M28" s="199"/>
      <c r="N28" s="199"/>
      <c r="O28" s="199"/>
      <c r="P28" s="199"/>
      <c r="Q28" s="26"/>
      <c r="R28" s="26"/>
      <c r="S28" s="26"/>
      <c r="T28" s="26"/>
      <c r="U28" s="26"/>
      <c r="V28" s="26"/>
      <c r="W28" s="199" t="s">
        <v>33</v>
      </c>
      <c r="X28" s="199"/>
      <c r="Y28" s="199"/>
      <c r="Z28" s="199"/>
      <c r="AA28" s="199"/>
      <c r="AB28" s="199"/>
      <c r="AC28" s="199"/>
      <c r="AD28" s="199"/>
      <c r="AE28" s="199"/>
      <c r="AF28" s="26"/>
      <c r="AG28" s="26"/>
      <c r="AH28" s="26"/>
      <c r="AI28" s="26"/>
      <c r="AJ28" s="26"/>
      <c r="AK28" s="199" t="s">
        <v>34</v>
      </c>
      <c r="AL28" s="199"/>
      <c r="AM28" s="199"/>
      <c r="AN28" s="199"/>
      <c r="AO28" s="199"/>
      <c r="AP28" s="26"/>
      <c r="AQ28" s="26"/>
      <c r="AR28" s="27"/>
      <c r="BE28" s="26"/>
    </row>
    <row r="29" spans="1:71" s="3" customFormat="1" ht="14.55" customHeight="1">
      <c r="B29" s="31"/>
      <c r="D29" s="23" t="s">
        <v>35</v>
      </c>
      <c r="F29" s="23" t="s">
        <v>36</v>
      </c>
      <c r="L29" s="190">
        <v>0.2</v>
      </c>
      <c r="M29" s="191"/>
      <c r="N29" s="191"/>
      <c r="O29" s="191"/>
      <c r="P29" s="191"/>
      <c r="W29" s="192">
        <f>ROUND(AZ94, 2)</f>
        <v>0</v>
      </c>
      <c r="X29" s="191"/>
      <c r="Y29" s="191"/>
      <c r="Z29" s="191"/>
      <c r="AA29" s="191"/>
      <c r="AB29" s="191"/>
      <c r="AC29" s="191"/>
      <c r="AD29" s="191"/>
      <c r="AE29" s="191"/>
      <c r="AK29" s="192">
        <f>ROUND(AV94, 2)</f>
        <v>0</v>
      </c>
      <c r="AL29" s="191"/>
      <c r="AM29" s="191"/>
      <c r="AN29" s="191"/>
      <c r="AO29" s="191"/>
      <c r="AR29" s="31"/>
    </row>
    <row r="30" spans="1:71" s="3" customFormat="1" ht="14.55" customHeight="1">
      <c r="B30" s="31"/>
      <c r="F30" s="23" t="s">
        <v>37</v>
      </c>
      <c r="L30" s="190">
        <v>0.2</v>
      </c>
      <c r="M30" s="191"/>
      <c r="N30" s="191"/>
      <c r="O30" s="191"/>
      <c r="P30" s="191"/>
      <c r="W30" s="192">
        <f>ROUND(BA94, 2)</f>
        <v>0</v>
      </c>
      <c r="X30" s="191"/>
      <c r="Y30" s="191"/>
      <c r="Z30" s="191"/>
      <c r="AA30" s="191"/>
      <c r="AB30" s="191"/>
      <c r="AC30" s="191"/>
      <c r="AD30" s="191"/>
      <c r="AE30" s="191"/>
      <c r="AK30" s="192">
        <f>ROUND(AW94, 2)</f>
        <v>0</v>
      </c>
      <c r="AL30" s="191"/>
      <c r="AM30" s="191"/>
      <c r="AN30" s="191"/>
      <c r="AO30" s="191"/>
      <c r="AR30" s="31"/>
    </row>
    <row r="31" spans="1:71" s="3" customFormat="1" ht="14.55" hidden="1" customHeight="1">
      <c r="B31" s="31"/>
      <c r="F31" s="23" t="s">
        <v>38</v>
      </c>
      <c r="L31" s="190">
        <v>0.2</v>
      </c>
      <c r="M31" s="191"/>
      <c r="N31" s="191"/>
      <c r="O31" s="191"/>
      <c r="P31" s="191"/>
      <c r="W31" s="192">
        <f>ROUND(BB94, 2)</f>
        <v>0</v>
      </c>
      <c r="X31" s="191"/>
      <c r="Y31" s="191"/>
      <c r="Z31" s="191"/>
      <c r="AA31" s="191"/>
      <c r="AB31" s="191"/>
      <c r="AC31" s="191"/>
      <c r="AD31" s="191"/>
      <c r="AE31" s="191"/>
      <c r="AK31" s="192">
        <v>0</v>
      </c>
      <c r="AL31" s="191"/>
      <c r="AM31" s="191"/>
      <c r="AN31" s="191"/>
      <c r="AO31" s="191"/>
      <c r="AR31" s="31"/>
    </row>
    <row r="32" spans="1:71" s="3" customFormat="1" ht="14.55" hidden="1" customHeight="1">
      <c r="B32" s="31"/>
      <c r="F32" s="23" t="s">
        <v>39</v>
      </c>
      <c r="L32" s="190">
        <v>0.2</v>
      </c>
      <c r="M32" s="191"/>
      <c r="N32" s="191"/>
      <c r="O32" s="191"/>
      <c r="P32" s="191"/>
      <c r="W32" s="192">
        <f>ROUND(BC94, 2)</f>
        <v>0</v>
      </c>
      <c r="X32" s="191"/>
      <c r="Y32" s="191"/>
      <c r="Z32" s="191"/>
      <c r="AA32" s="191"/>
      <c r="AB32" s="191"/>
      <c r="AC32" s="191"/>
      <c r="AD32" s="191"/>
      <c r="AE32" s="191"/>
      <c r="AK32" s="192">
        <v>0</v>
      </c>
      <c r="AL32" s="191"/>
      <c r="AM32" s="191"/>
      <c r="AN32" s="191"/>
      <c r="AO32" s="191"/>
      <c r="AR32" s="31"/>
    </row>
    <row r="33" spans="1:57" s="3" customFormat="1" ht="14.55" hidden="1" customHeight="1">
      <c r="B33" s="31"/>
      <c r="F33" s="23" t="s">
        <v>40</v>
      </c>
      <c r="L33" s="190">
        <v>0</v>
      </c>
      <c r="M33" s="191"/>
      <c r="N33" s="191"/>
      <c r="O33" s="191"/>
      <c r="P33" s="191"/>
      <c r="W33" s="192">
        <f>ROUND(BD94, 2)</f>
        <v>0</v>
      </c>
      <c r="X33" s="191"/>
      <c r="Y33" s="191"/>
      <c r="Z33" s="191"/>
      <c r="AA33" s="191"/>
      <c r="AB33" s="191"/>
      <c r="AC33" s="191"/>
      <c r="AD33" s="191"/>
      <c r="AE33" s="191"/>
      <c r="AK33" s="192">
        <v>0</v>
      </c>
      <c r="AL33" s="191"/>
      <c r="AM33" s="191"/>
      <c r="AN33" s="191"/>
      <c r="AO33" s="191"/>
      <c r="AR33" s="31"/>
    </row>
    <row r="34" spans="1:57" s="2" customFormat="1" ht="7.0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5" customHeight="1">
      <c r="A35" s="26"/>
      <c r="B35" s="27"/>
      <c r="C35" s="32"/>
      <c r="D35" s="33" t="s">
        <v>41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42</v>
      </c>
      <c r="U35" s="34"/>
      <c r="V35" s="34"/>
      <c r="W35" s="34"/>
      <c r="X35" s="204" t="s">
        <v>43</v>
      </c>
      <c r="Y35" s="202"/>
      <c r="Z35" s="202"/>
      <c r="AA35" s="202"/>
      <c r="AB35" s="202"/>
      <c r="AC35" s="34"/>
      <c r="AD35" s="34"/>
      <c r="AE35" s="34"/>
      <c r="AF35" s="34"/>
      <c r="AG35" s="34"/>
      <c r="AH35" s="34"/>
      <c r="AI35" s="34"/>
      <c r="AJ35" s="34"/>
      <c r="AK35" s="201">
        <f>SUM(AK26:AK33)</f>
        <v>0</v>
      </c>
      <c r="AL35" s="202"/>
      <c r="AM35" s="202"/>
      <c r="AN35" s="202"/>
      <c r="AO35" s="203"/>
      <c r="AP35" s="32"/>
      <c r="AQ35" s="32"/>
      <c r="AR35" s="27"/>
      <c r="BE35" s="26"/>
    </row>
    <row r="36" spans="1:57" s="2" customFormat="1" ht="7.0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5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55" customHeight="1">
      <c r="B38" s="17"/>
      <c r="AR38" s="17"/>
    </row>
    <row r="39" spans="1:57" s="1" customFormat="1" ht="14.55" customHeight="1">
      <c r="B39" s="17"/>
      <c r="AR39" s="17"/>
    </row>
    <row r="40" spans="1:57" s="1" customFormat="1" ht="14.55" customHeight="1">
      <c r="B40" s="17"/>
      <c r="AR40" s="17"/>
    </row>
    <row r="41" spans="1:57" s="1" customFormat="1" ht="14.55" customHeight="1">
      <c r="B41" s="17"/>
      <c r="AR41" s="17"/>
    </row>
    <row r="42" spans="1:57" s="1" customFormat="1" ht="14.55" customHeight="1">
      <c r="B42" s="17"/>
      <c r="AR42" s="17"/>
    </row>
    <row r="43" spans="1:57" s="1" customFormat="1" ht="14.55" customHeight="1">
      <c r="B43" s="17"/>
      <c r="AR43" s="17"/>
    </row>
    <row r="44" spans="1:57" s="1" customFormat="1" ht="14.55" customHeight="1">
      <c r="B44" s="17"/>
      <c r="AR44" s="17"/>
    </row>
    <row r="45" spans="1:57" s="1" customFormat="1" ht="14.55" customHeight="1">
      <c r="B45" s="17"/>
      <c r="AR45" s="17"/>
    </row>
    <row r="46" spans="1:57" s="1" customFormat="1" ht="14.55" customHeight="1">
      <c r="B46" s="17"/>
      <c r="AR46" s="17"/>
    </row>
    <row r="47" spans="1:57" s="1" customFormat="1" ht="14.55" customHeight="1">
      <c r="B47" s="17"/>
      <c r="AR47" s="17"/>
    </row>
    <row r="48" spans="1:57" s="1" customFormat="1" ht="14.55" customHeight="1">
      <c r="B48" s="17"/>
      <c r="AR48" s="17"/>
    </row>
    <row r="49" spans="1:57" s="2" customFormat="1" ht="14.55" customHeight="1">
      <c r="B49" s="36"/>
      <c r="D49" s="37" t="s">
        <v>44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45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3.2">
      <c r="A60" s="26"/>
      <c r="B60" s="27"/>
      <c r="C60" s="26"/>
      <c r="D60" s="39" t="s">
        <v>46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47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46</v>
      </c>
      <c r="AI60" s="29"/>
      <c r="AJ60" s="29"/>
      <c r="AK60" s="29"/>
      <c r="AL60" s="29"/>
      <c r="AM60" s="39" t="s">
        <v>47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3.2">
      <c r="A64" s="26"/>
      <c r="B64" s="27"/>
      <c r="C64" s="26"/>
      <c r="D64" s="37" t="s">
        <v>48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49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3.2">
      <c r="A75" s="26"/>
      <c r="B75" s="27"/>
      <c r="C75" s="26"/>
      <c r="D75" s="39" t="s">
        <v>46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47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46</v>
      </c>
      <c r="AI75" s="29"/>
      <c r="AJ75" s="29"/>
      <c r="AK75" s="29"/>
      <c r="AL75" s="29"/>
      <c r="AM75" s="39" t="s">
        <v>47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7.0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7.0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5.05" customHeight="1">
      <c r="A82" s="26"/>
      <c r="B82" s="27"/>
      <c r="C82" s="18" t="s">
        <v>50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7.0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10</v>
      </c>
      <c r="L84" s="4" t="str">
        <f>K5</f>
        <v>13967</v>
      </c>
      <c r="AR84" s="45"/>
    </row>
    <row r="85" spans="1:91" s="5" customFormat="1" ht="37.049999999999997" customHeight="1">
      <c r="B85" s="46"/>
      <c r="C85" s="47" t="s">
        <v>12</v>
      </c>
      <c r="L85" s="171" t="str">
        <f>K6</f>
        <v>Obnova Mestskej plávarne Trebišov</v>
      </c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R85" s="46"/>
    </row>
    <row r="86" spans="1:91" s="2" customFormat="1" ht="7.0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16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Trebišov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18</v>
      </c>
      <c r="AJ87" s="26"/>
      <c r="AK87" s="26"/>
      <c r="AL87" s="26"/>
      <c r="AM87" s="173" t="str">
        <f>IF(AN8= "","",AN8)</f>
        <v>31. 1. 2020</v>
      </c>
      <c r="AN87" s="173"/>
      <c r="AO87" s="26"/>
      <c r="AP87" s="26"/>
      <c r="AQ87" s="26"/>
      <c r="AR87" s="27"/>
      <c r="BE87" s="26"/>
    </row>
    <row r="88" spans="1:91" s="2" customFormat="1" ht="7.0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3" customHeight="1">
      <c r="A89" s="26"/>
      <c r="B89" s="27"/>
      <c r="C89" s="23" t="s">
        <v>20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Mesto Trebišov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26</v>
      </c>
      <c r="AJ89" s="26"/>
      <c r="AK89" s="26"/>
      <c r="AL89" s="26"/>
      <c r="AM89" s="174" t="str">
        <f>IF(E17="","",E17)</f>
        <v xml:space="preserve"> </v>
      </c>
      <c r="AN89" s="175"/>
      <c r="AO89" s="175"/>
      <c r="AP89" s="175"/>
      <c r="AQ89" s="26"/>
      <c r="AR89" s="27"/>
      <c r="AS89" s="176" t="s">
        <v>51</v>
      </c>
      <c r="AT89" s="177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3" customHeight="1">
      <c r="A90" s="26"/>
      <c r="B90" s="27"/>
      <c r="C90" s="23" t="s">
        <v>24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29</v>
      </c>
      <c r="AJ90" s="26"/>
      <c r="AK90" s="26"/>
      <c r="AL90" s="26"/>
      <c r="AM90" s="174" t="str">
        <f>IF(E20="","",E20)</f>
        <v xml:space="preserve"> </v>
      </c>
      <c r="AN90" s="175"/>
      <c r="AO90" s="175"/>
      <c r="AP90" s="175"/>
      <c r="AQ90" s="26"/>
      <c r="AR90" s="27"/>
      <c r="AS90" s="178"/>
      <c r="AT90" s="179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8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78"/>
      <c r="AT91" s="179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80" t="s">
        <v>52</v>
      </c>
      <c r="D92" s="181"/>
      <c r="E92" s="181"/>
      <c r="F92" s="181"/>
      <c r="G92" s="181"/>
      <c r="H92" s="54"/>
      <c r="I92" s="182" t="s">
        <v>53</v>
      </c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1"/>
      <c r="AG92" s="184" t="s">
        <v>54</v>
      </c>
      <c r="AH92" s="181"/>
      <c r="AI92" s="181"/>
      <c r="AJ92" s="181"/>
      <c r="AK92" s="181"/>
      <c r="AL92" s="181"/>
      <c r="AM92" s="181"/>
      <c r="AN92" s="182" t="s">
        <v>55</v>
      </c>
      <c r="AO92" s="181"/>
      <c r="AP92" s="183"/>
      <c r="AQ92" s="55" t="s">
        <v>56</v>
      </c>
      <c r="AR92" s="27"/>
      <c r="AS92" s="56" t="s">
        <v>57</v>
      </c>
      <c r="AT92" s="57" t="s">
        <v>58</v>
      </c>
      <c r="AU92" s="57" t="s">
        <v>59</v>
      </c>
      <c r="AV92" s="57" t="s">
        <v>60</v>
      </c>
      <c r="AW92" s="57" t="s">
        <v>61</v>
      </c>
      <c r="AX92" s="57" t="s">
        <v>62</v>
      </c>
      <c r="AY92" s="57" t="s">
        <v>63</v>
      </c>
      <c r="AZ92" s="57" t="s">
        <v>64</v>
      </c>
      <c r="BA92" s="57" t="s">
        <v>65</v>
      </c>
      <c r="BB92" s="57" t="s">
        <v>66</v>
      </c>
      <c r="BC92" s="57" t="s">
        <v>67</v>
      </c>
      <c r="BD92" s="58" t="s">
        <v>68</v>
      </c>
      <c r="BE92" s="26"/>
    </row>
    <row r="93" spans="1:91" s="2" customFormat="1" ht="10.8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549999999999997" customHeight="1">
      <c r="B94" s="62"/>
      <c r="C94" s="63" t="s">
        <v>69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88">
        <f>ROUND(SUM(AG95:AG102),2)</f>
        <v>0</v>
      </c>
      <c r="AH94" s="188"/>
      <c r="AI94" s="188"/>
      <c r="AJ94" s="188"/>
      <c r="AK94" s="188"/>
      <c r="AL94" s="188"/>
      <c r="AM94" s="188"/>
      <c r="AN94" s="189">
        <f t="shared" ref="AN94:AN102" si="0">SUM(AG94,AT94)</f>
        <v>0</v>
      </c>
      <c r="AO94" s="189"/>
      <c r="AP94" s="189"/>
      <c r="AQ94" s="66" t="s">
        <v>1</v>
      </c>
      <c r="AR94" s="62"/>
      <c r="AS94" s="67">
        <f>ROUND(SUM(AS95:AS102),2)</f>
        <v>0</v>
      </c>
      <c r="AT94" s="68">
        <f t="shared" ref="AT94:AT102" si="1">ROUND(SUM(AV94:AW94),2)</f>
        <v>0</v>
      </c>
      <c r="AU94" s="69">
        <f>ROUND(SUM(AU95:AU102),5)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ROUND(SUM(AZ95:AZ102),2)</f>
        <v>0</v>
      </c>
      <c r="BA94" s="68">
        <f>ROUND(SUM(BA95:BA102),2)</f>
        <v>0</v>
      </c>
      <c r="BB94" s="68">
        <f>ROUND(SUM(BB95:BB102),2)</f>
        <v>0</v>
      </c>
      <c r="BC94" s="68">
        <f>ROUND(SUM(BC95:BC102),2)</f>
        <v>0</v>
      </c>
      <c r="BD94" s="70">
        <f>ROUND(SUM(BD95:BD102),2)</f>
        <v>0</v>
      </c>
      <c r="BS94" s="71" t="s">
        <v>70</v>
      </c>
      <c r="BT94" s="71" t="s">
        <v>71</v>
      </c>
      <c r="BU94" s="72" t="s">
        <v>72</v>
      </c>
      <c r="BV94" s="71" t="s">
        <v>73</v>
      </c>
      <c r="BW94" s="71" t="s">
        <v>4</v>
      </c>
      <c r="BX94" s="71" t="s">
        <v>74</v>
      </c>
      <c r="CL94" s="71" t="s">
        <v>1</v>
      </c>
    </row>
    <row r="95" spans="1:91" s="7" customFormat="1" ht="24.75" customHeight="1">
      <c r="A95" s="73" t="s">
        <v>75</v>
      </c>
      <c r="B95" s="74"/>
      <c r="C95" s="75"/>
      <c r="D95" s="187" t="s">
        <v>76</v>
      </c>
      <c r="E95" s="187"/>
      <c r="F95" s="187"/>
      <c r="G95" s="187"/>
      <c r="H95" s="187"/>
      <c r="I95" s="76"/>
      <c r="J95" s="187" t="s">
        <v>77</v>
      </c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5">
        <f>'01 - 0101.13 - 13. Dopoče...'!J32</f>
        <v>0</v>
      </c>
      <c r="AH95" s="186"/>
      <c r="AI95" s="186"/>
      <c r="AJ95" s="186"/>
      <c r="AK95" s="186"/>
      <c r="AL95" s="186"/>
      <c r="AM95" s="186"/>
      <c r="AN95" s="185">
        <f t="shared" si="0"/>
        <v>0</v>
      </c>
      <c r="AO95" s="186"/>
      <c r="AP95" s="186"/>
      <c r="AQ95" s="77" t="s">
        <v>78</v>
      </c>
      <c r="AR95" s="74"/>
      <c r="AS95" s="78">
        <v>0</v>
      </c>
      <c r="AT95" s="79">
        <f t="shared" si="1"/>
        <v>0</v>
      </c>
      <c r="AU95" s="80">
        <f>'01 - 0101.13 - 13. Dopoče...'!P129</f>
        <v>0</v>
      </c>
      <c r="AV95" s="79">
        <f>'01 - 0101.13 - 13. Dopoče...'!J35</f>
        <v>0</v>
      </c>
      <c r="AW95" s="79">
        <f>'01 - 0101.13 - 13. Dopoče...'!J36</f>
        <v>0</v>
      </c>
      <c r="AX95" s="79">
        <f>'01 - 0101.13 - 13. Dopoče...'!J37</f>
        <v>0</v>
      </c>
      <c r="AY95" s="79">
        <f>'01 - 0101.13 - 13. Dopoče...'!J38</f>
        <v>0</v>
      </c>
      <c r="AZ95" s="79">
        <f>'01 - 0101.13 - 13. Dopoče...'!F35</f>
        <v>0</v>
      </c>
      <c r="BA95" s="79">
        <f>'01 - 0101.13 - 13. Dopoče...'!F36</f>
        <v>0</v>
      </c>
      <c r="BB95" s="79">
        <f>'01 - 0101.13 - 13. Dopoče...'!F37</f>
        <v>0</v>
      </c>
      <c r="BC95" s="79">
        <f>'01 - 0101.13 - 13. Dopoče...'!F38</f>
        <v>0</v>
      </c>
      <c r="BD95" s="81">
        <f>'01 - 0101.13 - 13. Dopoče...'!F39</f>
        <v>0</v>
      </c>
      <c r="BT95" s="82" t="s">
        <v>79</v>
      </c>
      <c r="BV95" s="82" t="s">
        <v>73</v>
      </c>
      <c r="BW95" s="82" t="s">
        <v>80</v>
      </c>
      <c r="BX95" s="82" t="s">
        <v>4</v>
      </c>
      <c r="CL95" s="82" t="s">
        <v>1</v>
      </c>
      <c r="CM95" s="82" t="s">
        <v>71</v>
      </c>
    </row>
    <row r="96" spans="1:91" s="7" customFormat="1" ht="16.5" customHeight="1">
      <c r="A96" s="73" t="s">
        <v>75</v>
      </c>
      <c r="B96" s="74"/>
      <c r="C96" s="75"/>
      <c r="D96" s="187" t="s">
        <v>81</v>
      </c>
      <c r="E96" s="187"/>
      <c r="F96" s="187"/>
      <c r="G96" s="187"/>
      <c r="H96" s="187"/>
      <c r="I96" s="76"/>
      <c r="J96" s="187" t="s">
        <v>82</v>
      </c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5">
        <f>'02 - Bazenova technológia...'!J32</f>
        <v>0</v>
      </c>
      <c r="AH96" s="186"/>
      <c r="AI96" s="186"/>
      <c r="AJ96" s="186"/>
      <c r="AK96" s="186"/>
      <c r="AL96" s="186"/>
      <c r="AM96" s="186"/>
      <c r="AN96" s="185">
        <f t="shared" si="0"/>
        <v>0</v>
      </c>
      <c r="AO96" s="186"/>
      <c r="AP96" s="186"/>
      <c r="AQ96" s="77" t="s">
        <v>78</v>
      </c>
      <c r="AR96" s="74"/>
      <c r="AS96" s="78">
        <v>0</v>
      </c>
      <c r="AT96" s="79">
        <f t="shared" si="1"/>
        <v>0</v>
      </c>
      <c r="AU96" s="80">
        <f>'02 - Bazenova technológia...'!P123</f>
        <v>0</v>
      </c>
      <c r="AV96" s="79">
        <f>'02 - Bazenova technológia...'!J35</f>
        <v>0</v>
      </c>
      <c r="AW96" s="79">
        <f>'02 - Bazenova technológia...'!J36</f>
        <v>0</v>
      </c>
      <c r="AX96" s="79">
        <f>'02 - Bazenova technológia...'!J37</f>
        <v>0</v>
      </c>
      <c r="AY96" s="79">
        <f>'02 - Bazenova technológia...'!J38</f>
        <v>0</v>
      </c>
      <c r="AZ96" s="79">
        <f>'02 - Bazenova technológia...'!F35</f>
        <v>0</v>
      </c>
      <c r="BA96" s="79">
        <f>'02 - Bazenova technológia...'!F36</f>
        <v>0</v>
      </c>
      <c r="BB96" s="79">
        <f>'02 - Bazenova technológia...'!F37</f>
        <v>0</v>
      </c>
      <c r="BC96" s="79">
        <f>'02 - Bazenova technológia...'!F38</f>
        <v>0</v>
      </c>
      <c r="BD96" s="81">
        <f>'02 - Bazenova technológia...'!F39</f>
        <v>0</v>
      </c>
      <c r="BT96" s="82" t="s">
        <v>79</v>
      </c>
      <c r="BV96" s="82" t="s">
        <v>73</v>
      </c>
      <c r="BW96" s="82" t="s">
        <v>83</v>
      </c>
      <c r="BX96" s="82" t="s">
        <v>4</v>
      </c>
      <c r="CL96" s="82" t="s">
        <v>1</v>
      </c>
      <c r="CM96" s="82" t="s">
        <v>71</v>
      </c>
    </row>
    <row r="97" spans="1:91" s="7" customFormat="1" ht="24.75" customHeight="1">
      <c r="A97" s="73" t="s">
        <v>75</v>
      </c>
      <c r="B97" s="74"/>
      <c r="C97" s="75"/>
      <c r="D97" s="187" t="s">
        <v>84</v>
      </c>
      <c r="E97" s="187"/>
      <c r="F97" s="187"/>
      <c r="G97" s="187"/>
      <c r="H97" s="187"/>
      <c r="I97" s="76"/>
      <c r="J97" s="187" t="s">
        <v>85</v>
      </c>
      <c r="K97" s="187"/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5">
        <f>'03 - Bazenova technologia...'!J32</f>
        <v>0</v>
      </c>
      <c r="AH97" s="186"/>
      <c r="AI97" s="186"/>
      <c r="AJ97" s="186"/>
      <c r="AK97" s="186"/>
      <c r="AL97" s="186"/>
      <c r="AM97" s="186"/>
      <c r="AN97" s="185">
        <f t="shared" si="0"/>
        <v>0</v>
      </c>
      <c r="AO97" s="186"/>
      <c r="AP97" s="186"/>
      <c r="AQ97" s="77" t="s">
        <v>78</v>
      </c>
      <c r="AR97" s="74"/>
      <c r="AS97" s="78">
        <v>0</v>
      </c>
      <c r="AT97" s="79">
        <f t="shared" si="1"/>
        <v>0</v>
      </c>
      <c r="AU97" s="80">
        <f>'03 - Bazenova technologia...'!P135</f>
        <v>0</v>
      </c>
      <c r="AV97" s="79">
        <f>'03 - Bazenova technologia...'!J35</f>
        <v>0</v>
      </c>
      <c r="AW97" s="79">
        <f>'03 - Bazenova technologia...'!J36</f>
        <v>0</v>
      </c>
      <c r="AX97" s="79">
        <f>'03 - Bazenova technologia...'!J37</f>
        <v>0</v>
      </c>
      <c r="AY97" s="79">
        <f>'03 - Bazenova technologia...'!J38</f>
        <v>0</v>
      </c>
      <c r="AZ97" s="79">
        <f>'03 - Bazenova technologia...'!F35</f>
        <v>0</v>
      </c>
      <c r="BA97" s="79">
        <f>'03 - Bazenova technologia...'!F36</f>
        <v>0</v>
      </c>
      <c r="BB97" s="79">
        <f>'03 - Bazenova technologia...'!F37</f>
        <v>0</v>
      </c>
      <c r="BC97" s="79">
        <f>'03 - Bazenova technologia...'!F38</f>
        <v>0</v>
      </c>
      <c r="BD97" s="81">
        <f>'03 - Bazenova technologia...'!F39</f>
        <v>0</v>
      </c>
      <c r="BT97" s="82" t="s">
        <v>79</v>
      </c>
      <c r="BV97" s="82" t="s">
        <v>73</v>
      </c>
      <c r="BW97" s="82" t="s">
        <v>86</v>
      </c>
      <c r="BX97" s="82" t="s">
        <v>4</v>
      </c>
      <c r="CL97" s="82" t="s">
        <v>1</v>
      </c>
      <c r="CM97" s="82" t="s">
        <v>71</v>
      </c>
    </row>
    <row r="98" spans="1:91" s="7" customFormat="1" ht="16.5" customHeight="1">
      <c r="A98" s="73" t="s">
        <v>75</v>
      </c>
      <c r="B98" s="74"/>
      <c r="C98" s="75"/>
      <c r="D98" s="187" t="s">
        <v>87</v>
      </c>
      <c r="E98" s="187"/>
      <c r="F98" s="187"/>
      <c r="G98" s="187"/>
      <c r="H98" s="187"/>
      <c r="I98" s="76"/>
      <c r="J98" s="187" t="s">
        <v>88</v>
      </c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5">
        <f>'04 - Bazenova technologia...'!J32</f>
        <v>0</v>
      </c>
      <c r="AH98" s="186"/>
      <c r="AI98" s="186"/>
      <c r="AJ98" s="186"/>
      <c r="AK98" s="186"/>
      <c r="AL98" s="186"/>
      <c r="AM98" s="186"/>
      <c r="AN98" s="185">
        <f t="shared" si="0"/>
        <v>0</v>
      </c>
      <c r="AO98" s="186"/>
      <c r="AP98" s="186"/>
      <c r="AQ98" s="77" t="s">
        <v>78</v>
      </c>
      <c r="AR98" s="74"/>
      <c r="AS98" s="78">
        <v>0</v>
      </c>
      <c r="AT98" s="79">
        <f t="shared" si="1"/>
        <v>0</v>
      </c>
      <c r="AU98" s="80">
        <f>'04 - Bazenova technologia...'!P127</f>
        <v>0</v>
      </c>
      <c r="AV98" s="79">
        <f>'04 - Bazenova technologia...'!J35</f>
        <v>0</v>
      </c>
      <c r="AW98" s="79">
        <f>'04 - Bazenova technologia...'!J36</f>
        <v>0</v>
      </c>
      <c r="AX98" s="79">
        <f>'04 - Bazenova technologia...'!J37</f>
        <v>0</v>
      </c>
      <c r="AY98" s="79">
        <f>'04 - Bazenova technologia...'!J38</f>
        <v>0</v>
      </c>
      <c r="AZ98" s="79">
        <f>'04 - Bazenova technologia...'!F35</f>
        <v>0</v>
      </c>
      <c r="BA98" s="79">
        <f>'04 - Bazenova technologia...'!F36</f>
        <v>0</v>
      </c>
      <c r="BB98" s="79">
        <f>'04 - Bazenova technologia...'!F37</f>
        <v>0</v>
      </c>
      <c r="BC98" s="79">
        <f>'04 - Bazenova technologia...'!F38</f>
        <v>0</v>
      </c>
      <c r="BD98" s="81">
        <f>'04 - Bazenova technologia...'!F39</f>
        <v>0</v>
      </c>
      <c r="BT98" s="82" t="s">
        <v>79</v>
      </c>
      <c r="BV98" s="82" t="s">
        <v>73</v>
      </c>
      <c r="BW98" s="82" t="s">
        <v>89</v>
      </c>
      <c r="BX98" s="82" t="s">
        <v>4</v>
      </c>
      <c r="CL98" s="82" t="s">
        <v>1</v>
      </c>
      <c r="CM98" s="82" t="s">
        <v>71</v>
      </c>
    </row>
    <row r="99" spans="1:91" s="7" customFormat="1" ht="16.5" customHeight="1">
      <c r="A99" s="73" t="s">
        <v>75</v>
      </c>
      <c r="B99" s="74"/>
      <c r="C99" s="75"/>
      <c r="D99" s="187" t="s">
        <v>90</v>
      </c>
      <c r="E99" s="187"/>
      <c r="F99" s="187"/>
      <c r="G99" s="187"/>
      <c r="H99" s="187"/>
      <c r="I99" s="76"/>
      <c r="J99" s="187" t="s">
        <v>91</v>
      </c>
      <c r="K99" s="187"/>
      <c r="L99" s="187"/>
      <c r="M99" s="187"/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5">
        <f>'05 - Bezenova technologia...'!J32</f>
        <v>0</v>
      </c>
      <c r="AH99" s="186"/>
      <c r="AI99" s="186"/>
      <c r="AJ99" s="186"/>
      <c r="AK99" s="186"/>
      <c r="AL99" s="186"/>
      <c r="AM99" s="186"/>
      <c r="AN99" s="185">
        <f t="shared" si="0"/>
        <v>0</v>
      </c>
      <c r="AO99" s="186"/>
      <c r="AP99" s="186"/>
      <c r="AQ99" s="77" t="s">
        <v>78</v>
      </c>
      <c r="AR99" s="74"/>
      <c r="AS99" s="78">
        <v>0</v>
      </c>
      <c r="AT99" s="79">
        <f t="shared" si="1"/>
        <v>0</v>
      </c>
      <c r="AU99" s="80">
        <f>'05 - Bezenova technologia...'!P121</f>
        <v>0</v>
      </c>
      <c r="AV99" s="79">
        <f>'05 - Bezenova technologia...'!J35</f>
        <v>0</v>
      </c>
      <c r="AW99" s="79">
        <f>'05 - Bezenova technologia...'!J36</f>
        <v>0</v>
      </c>
      <c r="AX99" s="79">
        <f>'05 - Bezenova technologia...'!J37</f>
        <v>0</v>
      </c>
      <c r="AY99" s="79">
        <f>'05 - Bezenova technologia...'!J38</f>
        <v>0</v>
      </c>
      <c r="AZ99" s="79">
        <f>'05 - Bezenova technologia...'!F35</f>
        <v>0</v>
      </c>
      <c r="BA99" s="79">
        <f>'05 - Bezenova technologia...'!F36</f>
        <v>0</v>
      </c>
      <c r="BB99" s="79">
        <f>'05 - Bezenova technologia...'!F37</f>
        <v>0</v>
      </c>
      <c r="BC99" s="79">
        <f>'05 - Bezenova technologia...'!F38</f>
        <v>0</v>
      </c>
      <c r="BD99" s="81">
        <f>'05 - Bezenova technologia...'!F39</f>
        <v>0</v>
      </c>
      <c r="BT99" s="82" t="s">
        <v>79</v>
      </c>
      <c r="BV99" s="82" t="s">
        <v>73</v>
      </c>
      <c r="BW99" s="82" t="s">
        <v>92</v>
      </c>
      <c r="BX99" s="82" t="s">
        <v>4</v>
      </c>
      <c r="CL99" s="82" t="s">
        <v>1</v>
      </c>
      <c r="CM99" s="82" t="s">
        <v>71</v>
      </c>
    </row>
    <row r="100" spans="1:91" s="7" customFormat="1" ht="16.5" customHeight="1">
      <c r="A100" s="73" t="s">
        <v>75</v>
      </c>
      <c r="B100" s="74"/>
      <c r="C100" s="75"/>
      <c r="D100" s="187" t="s">
        <v>93</v>
      </c>
      <c r="E100" s="187"/>
      <c r="F100" s="187"/>
      <c r="G100" s="187"/>
      <c r="H100" s="187"/>
      <c r="I100" s="76"/>
      <c r="J100" s="187" t="s">
        <v>94</v>
      </c>
      <c r="K100" s="187"/>
      <c r="L100" s="187"/>
      <c r="M100" s="187"/>
      <c r="N100" s="187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85">
        <f>'06 - Bazenova technologia...'!J32</f>
        <v>0</v>
      </c>
      <c r="AH100" s="186"/>
      <c r="AI100" s="186"/>
      <c r="AJ100" s="186"/>
      <c r="AK100" s="186"/>
      <c r="AL100" s="186"/>
      <c r="AM100" s="186"/>
      <c r="AN100" s="185">
        <f t="shared" si="0"/>
        <v>0</v>
      </c>
      <c r="AO100" s="186"/>
      <c r="AP100" s="186"/>
      <c r="AQ100" s="77" t="s">
        <v>78</v>
      </c>
      <c r="AR100" s="74"/>
      <c r="AS100" s="78">
        <v>0</v>
      </c>
      <c r="AT100" s="79">
        <f t="shared" si="1"/>
        <v>0</v>
      </c>
      <c r="AU100" s="80">
        <f>'06 - Bazenova technologia...'!P121</f>
        <v>0</v>
      </c>
      <c r="AV100" s="79">
        <f>'06 - Bazenova technologia...'!J35</f>
        <v>0</v>
      </c>
      <c r="AW100" s="79">
        <f>'06 - Bazenova technologia...'!J36</f>
        <v>0</v>
      </c>
      <c r="AX100" s="79">
        <f>'06 - Bazenova technologia...'!J37</f>
        <v>0</v>
      </c>
      <c r="AY100" s="79">
        <f>'06 - Bazenova technologia...'!J38</f>
        <v>0</v>
      </c>
      <c r="AZ100" s="79">
        <f>'06 - Bazenova technologia...'!F35</f>
        <v>0</v>
      </c>
      <c r="BA100" s="79">
        <f>'06 - Bazenova technologia...'!F36</f>
        <v>0</v>
      </c>
      <c r="BB100" s="79">
        <f>'06 - Bazenova technologia...'!F37</f>
        <v>0</v>
      </c>
      <c r="BC100" s="79">
        <f>'06 - Bazenova technologia...'!F38</f>
        <v>0</v>
      </c>
      <c r="BD100" s="81">
        <f>'06 - Bazenova technologia...'!F39</f>
        <v>0</v>
      </c>
      <c r="BT100" s="82" t="s">
        <v>79</v>
      </c>
      <c r="BV100" s="82" t="s">
        <v>73</v>
      </c>
      <c r="BW100" s="82" t="s">
        <v>95</v>
      </c>
      <c r="BX100" s="82" t="s">
        <v>4</v>
      </c>
      <c r="CL100" s="82" t="s">
        <v>1</v>
      </c>
      <c r="CM100" s="82" t="s">
        <v>71</v>
      </c>
    </row>
    <row r="101" spans="1:91" s="7" customFormat="1" ht="24.75" customHeight="1">
      <c r="A101" s="73" t="s">
        <v>75</v>
      </c>
      <c r="B101" s="74"/>
      <c r="C101" s="75"/>
      <c r="D101" s="187" t="s">
        <v>96</v>
      </c>
      <c r="E101" s="187"/>
      <c r="F101" s="187"/>
      <c r="G101" s="187"/>
      <c r="H101" s="187"/>
      <c r="I101" s="76"/>
      <c r="J101" s="187" t="s">
        <v>97</v>
      </c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85">
        <f>'07 - Bazenova technologia...'!J32</f>
        <v>0</v>
      </c>
      <c r="AH101" s="186"/>
      <c r="AI101" s="186"/>
      <c r="AJ101" s="186"/>
      <c r="AK101" s="186"/>
      <c r="AL101" s="186"/>
      <c r="AM101" s="186"/>
      <c r="AN101" s="185">
        <f t="shared" si="0"/>
        <v>0</v>
      </c>
      <c r="AO101" s="186"/>
      <c r="AP101" s="186"/>
      <c r="AQ101" s="77" t="s">
        <v>78</v>
      </c>
      <c r="AR101" s="74"/>
      <c r="AS101" s="78">
        <v>0</v>
      </c>
      <c r="AT101" s="79">
        <f t="shared" si="1"/>
        <v>0</v>
      </c>
      <c r="AU101" s="80">
        <f>'07 - Bazenova technologia...'!P121</f>
        <v>0</v>
      </c>
      <c r="AV101" s="79">
        <f>'07 - Bazenova technologia...'!J35</f>
        <v>0</v>
      </c>
      <c r="AW101" s="79">
        <f>'07 - Bazenova technologia...'!J36</f>
        <v>0</v>
      </c>
      <c r="AX101" s="79">
        <f>'07 - Bazenova technologia...'!J37</f>
        <v>0</v>
      </c>
      <c r="AY101" s="79">
        <f>'07 - Bazenova technologia...'!J38</f>
        <v>0</v>
      </c>
      <c r="AZ101" s="79">
        <f>'07 - Bazenova technologia...'!F35</f>
        <v>0</v>
      </c>
      <c r="BA101" s="79">
        <f>'07 - Bazenova technologia...'!F36</f>
        <v>0</v>
      </c>
      <c r="BB101" s="79">
        <f>'07 - Bazenova technologia...'!F37</f>
        <v>0</v>
      </c>
      <c r="BC101" s="79">
        <f>'07 - Bazenova technologia...'!F38</f>
        <v>0</v>
      </c>
      <c r="BD101" s="81">
        <f>'07 - Bazenova technologia...'!F39</f>
        <v>0</v>
      </c>
      <c r="BT101" s="82" t="s">
        <v>79</v>
      </c>
      <c r="BV101" s="82" t="s">
        <v>73</v>
      </c>
      <c r="BW101" s="82" t="s">
        <v>98</v>
      </c>
      <c r="BX101" s="82" t="s">
        <v>4</v>
      </c>
      <c r="CL101" s="82" t="s">
        <v>1</v>
      </c>
      <c r="CM101" s="82" t="s">
        <v>71</v>
      </c>
    </row>
    <row r="102" spans="1:91" s="7" customFormat="1" ht="24.75" customHeight="1">
      <c r="A102" s="73" t="s">
        <v>75</v>
      </c>
      <c r="B102" s="74"/>
      <c r="C102" s="75"/>
      <c r="D102" s="187" t="s">
        <v>99</v>
      </c>
      <c r="E102" s="187"/>
      <c r="F102" s="187"/>
      <c r="G102" s="187"/>
      <c r="H102" s="187"/>
      <c r="I102" s="76"/>
      <c r="J102" s="187" t="s">
        <v>100</v>
      </c>
      <c r="K102" s="187"/>
      <c r="L102" s="187"/>
      <c r="M102" s="187"/>
      <c r="N102" s="187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85">
        <f>'08 - Bazenova technologia...'!J32</f>
        <v>0</v>
      </c>
      <c r="AH102" s="186"/>
      <c r="AI102" s="186"/>
      <c r="AJ102" s="186"/>
      <c r="AK102" s="186"/>
      <c r="AL102" s="186"/>
      <c r="AM102" s="186"/>
      <c r="AN102" s="185">
        <f t="shared" si="0"/>
        <v>0</v>
      </c>
      <c r="AO102" s="186"/>
      <c r="AP102" s="186"/>
      <c r="AQ102" s="77" t="s">
        <v>78</v>
      </c>
      <c r="AR102" s="74"/>
      <c r="AS102" s="83">
        <v>0</v>
      </c>
      <c r="AT102" s="84">
        <f t="shared" si="1"/>
        <v>0</v>
      </c>
      <c r="AU102" s="85">
        <f>'08 - Bazenova technologia...'!P121</f>
        <v>0</v>
      </c>
      <c r="AV102" s="84">
        <f>'08 - Bazenova technologia...'!J35</f>
        <v>0</v>
      </c>
      <c r="AW102" s="84">
        <f>'08 - Bazenova technologia...'!J36</f>
        <v>0</v>
      </c>
      <c r="AX102" s="84">
        <f>'08 - Bazenova technologia...'!J37</f>
        <v>0</v>
      </c>
      <c r="AY102" s="84">
        <f>'08 - Bazenova technologia...'!J38</f>
        <v>0</v>
      </c>
      <c r="AZ102" s="84">
        <f>'08 - Bazenova technologia...'!F35</f>
        <v>0</v>
      </c>
      <c r="BA102" s="84">
        <f>'08 - Bazenova technologia...'!F36</f>
        <v>0</v>
      </c>
      <c r="BB102" s="84">
        <f>'08 - Bazenova technologia...'!F37</f>
        <v>0</v>
      </c>
      <c r="BC102" s="84">
        <f>'08 - Bazenova technologia...'!F38</f>
        <v>0</v>
      </c>
      <c r="BD102" s="86">
        <f>'08 - Bazenova technologia...'!F39</f>
        <v>0</v>
      </c>
      <c r="BT102" s="82" t="s">
        <v>79</v>
      </c>
      <c r="BV102" s="82" t="s">
        <v>73</v>
      </c>
      <c r="BW102" s="82" t="s">
        <v>101</v>
      </c>
      <c r="BX102" s="82" t="s">
        <v>4</v>
      </c>
      <c r="CL102" s="82" t="s">
        <v>1</v>
      </c>
      <c r="CM102" s="82" t="s">
        <v>71</v>
      </c>
    </row>
    <row r="103" spans="1:91" s="2" customFormat="1" ht="30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7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91" s="2" customFormat="1" ht="7.05" customHeight="1">
      <c r="A104" s="26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27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</sheetData>
  <mergeCells count="68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N102:AP102"/>
    <mergeCell ref="AG102:AM102"/>
    <mergeCell ref="D102:H102"/>
    <mergeCell ref="J102:AF102"/>
    <mergeCell ref="AG94:AM94"/>
    <mergeCell ref="AN94:AP94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L85:AO85"/>
    <mergeCell ref="AM87:AN87"/>
    <mergeCell ref="AM89:AP89"/>
    <mergeCell ref="AS89:AT91"/>
    <mergeCell ref="AM90:AP90"/>
  </mergeCells>
  <hyperlinks>
    <hyperlink ref="A95" location="'01 - 0101.13 - 13. Dopoče...'!C2" display="/" xr:uid="{00000000-0004-0000-0000-000000000000}"/>
    <hyperlink ref="A96" location="'02 - Bazenova technológia...'!C2" display="/" xr:uid="{00000000-0004-0000-0000-000001000000}"/>
    <hyperlink ref="A97" location="'03 - Bazenova technologia...'!C2" display="/" xr:uid="{00000000-0004-0000-0000-000002000000}"/>
    <hyperlink ref="A98" location="'04 - Bazenova technologia...'!C2" display="/" xr:uid="{00000000-0004-0000-0000-000003000000}"/>
    <hyperlink ref="A99" location="'05 - Bezenova technologia...'!C2" display="/" xr:uid="{00000000-0004-0000-0000-000004000000}"/>
    <hyperlink ref="A100" location="'06 - Bazenova technologia...'!C2" display="/" xr:uid="{00000000-0004-0000-0000-000005000000}"/>
    <hyperlink ref="A101" location="'07 - Bazenova technologia...'!C2" display="/" xr:uid="{00000000-0004-0000-0000-000006000000}"/>
    <hyperlink ref="A102" location="'08 - Bazenova technologia...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70"/>
  <sheetViews>
    <sheetView showGridLines="0" topLeftCell="A6" workbookViewId="0">
      <selection activeCell="I166" sqref="I166:J169"/>
    </sheetView>
  </sheetViews>
  <sheetFormatPr defaultColWidth="11.42578125" defaultRowHeight="10.199999999999999"/>
  <cols>
    <col min="1" max="1" width="8.28515625" style="1" customWidth="1"/>
    <col min="2" max="2" width="1.7109375" style="1" customWidth="1"/>
    <col min="3" max="4" width="4.28515625" style="1" customWidth="1"/>
    <col min="5" max="5" width="17.28515625" style="1" customWidth="1"/>
    <col min="6" max="6" width="50.7109375" style="1" customWidth="1"/>
    <col min="7" max="7" width="7" style="1" customWidth="1"/>
    <col min="8" max="8" width="11.42578125" style="1" customWidth="1"/>
    <col min="9" max="10" width="20.28515625" style="1" customWidth="1"/>
    <col min="11" max="11" width="20.28515625" style="1" hidden="1" customWidth="1"/>
    <col min="12" max="12" width="9.28515625" style="1" customWidth="1"/>
    <col min="13" max="13" width="10.7109375" style="1" hidden="1" customWidth="1"/>
    <col min="14" max="14" width="9.28515625" style="1" hidden="1"/>
    <col min="15" max="20" width="14.28515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87"/>
    </row>
    <row r="2" spans="1:46" s="1" customFormat="1" ht="37.049999999999997" customHeight="1">
      <c r="L2" s="20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80</v>
      </c>
    </row>
    <row r="3" spans="1:46" s="1" customFormat="1" ht="7.0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5.05" customHeight="1">
      <c r="B4" s="17"/>
      <c r="D4" s="18" t="s">
        <v>102</v>
      </c>
      <c r="L4" s="17"/>
      <c r="M4" s="88" t="s">
        <v>9</v>
      </c>
      <c r="AT4" s="14" t="s">
        <v>3</v>
      </c>
    </row>
    <row r="5" spans="1:46" s="1" customFormat="1" ht="7.0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6" t="str">
        <f>'Rekapitulácia stavby'!K6</f>
        <v>Obnova Mestskej plávarne Trebišov</v>
      </c>
      <c r="F7" s="207"/>
      <c r="G7" s="207"/>
      <c r="H7" s="207"/>
      <c r="L7" s="17"/>
    </row>
    <row r="8" spans="1:46" s="2" customFormat="1" ht="12" customHeight="1">
      <c r="A8" s="26"/>
      <c r="B8" s="27"/>
      <c r="C8" s="26"/>
      <c r="D8" s="23" t="s">
        <v>103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1" t="s">
        <v>104</v>
      </c>
      <c r="F9" s="205"/>
      <c r="G9" s="205"/>
      <c r="H9" s="20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 t="str">
        <f>'Rekapitulácia stavby'!AN8</f>
        <v>31. 1. 2020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.0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3" t="str">
        <f>'Rekapitulácia stavby'!E14</f>
        <v xml:space="preserve"> </v>
      </c>
      <c r="F18" s="193"/>
      <c r="G18" s="193"/>
      <c r="H18" s="193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.0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.0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21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.0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30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96" t="s">
        <v>1</v>
      </c>
      <c r="F27" s="196"/>
      <c r="G27" s="196"/>
      <c r="H27" s="196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7.0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.0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55" customHeight="1">
      <c r="A30" s="26"/>
      <c r="B30" s="27"/>
      <c r="C30" s="26"/>
      <c r="D30" s="21" t="s">
        <v>105</v>
      </c>
      <c r="E30" s="26"/>
      <c r="F30" s="26"/>
      <c r="G30" s="26"/>
      <c r="H30" s="26"/>
      <c r="I30" s="26"/>
      <c r="J30" s="92">
        <f>J96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55" customHeight="1">
      <c r="A31" s="26"/>
      <c r="B31" s="27"/>
      <c r="C31" s="26"/>
      <c r="D31" s="93" t="s">
        <v>106</v>
      </c>
      <c r="E31" s="26"/>
      <c r="F31" s="26"/>
      <c r="G31" s="26"/>
      <c r="H31" s="26"/>
      <c r="I31" s="26"/>
      <c r="J31" s="92">
        <f>J108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5" customHeight="1">
      <c r="A32" s="26"/>
      <c r="B32" s="27"/>
      <c r="C32" s="26"/>
      <c r="D32" s="94" t="s">
        <v>31</v>
      </c>
      <c r="E32" s="26"/>
      <c r="F32" s="26"/>
      <c r="G32" s="26"/>
      <c r="H32" s="26"/>
      <c r="I32" s="26"/>
      <c r="J32" s="65">
        <f>ROUND(J30 + J31,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7.0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5" customHeight="1">
      <c r="A34" s="26"/>
      <c r="B34" s="27"/>
      <c r="C34" s="26"/>
      <c r="D34" s="26"/>
      <c r="E34" s="26"/>
      <c r="F34" s="30" t="s">
        <v>33</v>
      </c>
      <c r="G34" s="26"/>
      <c r="H34" s="26"/>
      <c r="I34" s="30" t="s">
        <v>32</v>
      </c>
      <c r="J34" s="30" t="s">
        <v>34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5" customHeight="1">
      <c r="A35" s="26"/>
      <c r="B35" s="27"/>
      <c r="C35" s="26"/>
      <c r="D35" s="95" t="s">
        <v>35</v>
      </c>
      <c r="E35" s="23" t="s">
        <v>36</v>
      </c>
      <c r="F35" s="96">
        <f>ROUND((SUM(BE108:BE109) + SUM(BE129:BE169)),  2)</f>
        <v>0</v>
      </c>
      <c r="G35" s="26"/>
      <c r="H35" s="26"/>
      <c r="I35" s="97">
        <v>0.2</v>
      </c>
      <c r="J35" s="96">
        <f>ROUND(((SUM(BE108:BE109) + SUM(BE129:BE169))*I35),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5" customHeight="1">
      <c r="A36" s="26"/>
      <c r="B36" s="27"/>
      <c r="C36" s="26"/>
      <c r="D36" s="26"/>
      <c r="E36" s="23" t="s">
        <v>37</v>
      </c>
      <c r="F36" s="96">
        <f>ROUND((SUM(BF108:BF109) + SUM(BF129:BF169)),  2)</f>
        <v>0</v>
      </c>
      <c r="G36" s="26"/>
      <c r="H36" s="26"/>
      <c r="I36" s="97">
        <v>0.2</v>
      </c>
      <c r="J36" s="96">
        <f>ROUND(((SUM(BF108:BF109) + SUM(BF129:BF169))*I36),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5" hidden="1" customHeight="1">
      <c r="A37" s="26"/>
      <c r="B37" s="27"/>
      <c r="C37" s="26"/>
      <c r="D37" s="26"/>
      <c r="E37" s="23" t="s">
        <v>38</v>
      </c>
      <c r="F37" s="96">
        <f>ROUND((SUM(BG108:BG109) + SUM(BG129:BG169)),  2)</f>
        <v>0</v>
      </c>
      <c r="G37" s="26"/>
      <c r="H37" s="26"/>
      <c r="I37" s="97">
        <v>0.2</v>
      </c>
      <c r="J37" s="96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55" hidden="1" customHeight="1">
      <c r="A38" s="26"/>
      <c r="B38" s="27"/>
      <c r="C38" s="26"/>
      <c r="D38" s="26"/>
      <c r="E38" s="23" t="s">
        <v>39</v>
      </c>
      <c r="F38" s="96">
        <f>ROUND((SUM(BH108:BH109) + SUM(BH129:BH169)),  2)</f>
        <v>0</v>
      </c>
      <c r="G38" s="26"/>
      <c r="H38" s="26"/>
      <c r="I38" s="97">
        <v>0.2</v>
      </c>
      <c r="J38" s="96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55" hidden="1" customHeight="1">
      <c r="A39" s="26"/>
      <c r="B39" s="27"/>
      <c r="C39" s="26"/>
      <c r="D39" s="26"/>
      <c r="E39" s="23" t="s">
        <v>40</v>
      </c>
      <c r="F39" s="96">
        <f>ROUND((SUM(BI108:BI109) + SUM(BI129:BI169)),  2)</f>
        <v>0</v>
      </c>
      <c r="G39" s="26"/>
      <c r="H39" s="26"/>
      <c r="I39" s="97">
        <v>0</v>
      </c>
      <c r="J39" s="96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7.0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5" customHeight="1">
      <c r="A41" s="26"/>
      <c r="B41" s="27"/>
      <c r="C41" s="98"/>
      <c r="D41" s="99" t="s">
        <v>41</v>
      </c>
      <c r="E41" s="54"/>
      <c r="F41" s="54"/>
      <c r="G41" s="100" t="s">
        <v>42</v>
      </c>
      <c r="H41" s="101" t="s">
        <v>43</v>
      </c>
      <c r="I41" s="54"/>
      <c r="J41" s="102">
        <f>SUM(J32:J39)</f>
        <v>0</v>
      </c>
      <c r="K41" s="103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5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55" customHeight="1">
      <c r="B43" s="17"/>
      <c r="L43" s="17"/>
    </row>
    <row r="44" spans="1:31" s="1" customFormat="1" ht="14.55" customHeight="1">
      <c r="B44" s="17"/>
      <c r="L44" s="17"/>
    </row>
    <row r="45" spans="1:31" s="1" customFormat="1" ht="14.55" customHeight="1">
      <c r="B45" s="17"/>
      <c r="L45" s="17"/>
    </row>
    <row r="46" spans="1:31" s="1" customFormat="1" ht="14.55" customHeight="1">
      <c r="B46" s="17"/>
      <c r="L46" s="17"/>
    </row>
    <row r="47" spans="1:31" s="1" customFormat="1" ht="14.55" customHeight="1">
      <c r="B47" s="17"/>
      <c r="L47" s="17"/>
    </row>
    <row r="48" spans="1:31" s="1" customFormat="1" ht="14.55" customHeight="1">
      <c r="B48" s="17"/>
      <c r="L48" s="17"/>
    </row>
    <row r="49" spans="1:31" s="1" customFormat="1" ht="14.55" customHeight="1">
      <c r="B49" s="17"/>
      <c r="L49" s="17"/>
    </row>
    <row r="50" spans="1:31" s="2" customFormat="1" ht="14.5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39" t="s">
        <v>46</v>
      </c>
      <c r="E61" s="29"/>
      <c r="F61" s="104" t="s">
        <v>47</v>
      </c>
      <c r="G61" s="39" t="s">
        <v>46</v>
      </c>
      <c r="H61" s="29"/>
      <c r="I61" s="29"/>
      <c r="J61" s="105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39" t="s">
        <v>46</v>
      </c>
      <c r="E76" s="29"/>
      <c r="F76" s="104" t="s">
        <v>47</v>
      </c>
      <c r="G76" s="39" t="s">
        <v>46</v>
      </c>
      <c r="H76" s="29"/>
      <c r="I76" s="29"/>
      <c r="J76" s="105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.0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.05" customHeight="1">
      <c r="A82" s="26"/>
      <c r="B82" s="27"/>
      <c r="C82" s="18" t="s">
        <v>107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.0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6" t="str">
        <f>E7</f>
        <v>Obnova Mestskej plávarne Trebišov</v>
      </c>
      <c r="F85" s="207"/>
      <c r="G85" s="207"/>
      <c r="H85" s="20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103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1" t="str">
        <f>E9</f>
        <v>01 - 0101.13 - 13. Dopočet prác v miestnosti č.</v>
      </c>
      <c r="F87" s="205"/>
      <c r="G87" s="205"/>
      <c r="H87" s="20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.0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Trebišov </v>
      </c>
      <c r="G89" s="26"/>
      <c r="H89" s="26"/>
      <c r="I89" s="23" t="s">
        <v>18</v>
      </c>
      <c r="J89" s="49" t="str">
        <f>IF(J12="","",J12)</f>
        <v>31. 1. 2020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.0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3" customHeight="1">
      <c r="A91" s="26"/>
      <c r="B91" s="27"/>
      <c r="C91" s="23" t="s">
        <v>20</v>
      </c>
      <c r="D91" s="26"/>
      <c r="E91" s="26"/>
      <c r="F91" s="21" t="str">
        <f>E15</f>
        <v xml:space="preserve">Mesto Trebišov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3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29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19999999999999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6" t="s">
        <v>108</v>
      </c>
      <c r="D94" s="98"/>
      <c r="E94" s="98"/>
      <c r="F94" s="98"/>
      <c r="G94" s="98"/>
      <c r="H94" s="98"/>
      <c r="I94" s="98"/>
      <c r="J94" s="107" t="s">
        <v>109</v>
      </c>
      <c r="K94" s="98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199999999999999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08" t="s">
        <v>110</v>
      </c>
      <c r="D96" s="26"/>
      <c r="E96" s="26"/>
      <c r="F96" s="26"/>
      <c r="G96" s="26"/>
      <c r="H96" s="26"/>
      <c r="I96" s="26"/>
      <c r="J96" s="65">
        <f>J129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111</v>
      </c>
    </row>
    <row r="97" spans="1:31" s="9" customFormat="1" ht="25.05" customHeight="1">
      <c r="B97" s="109"/>
      <c r="D97" s="110" t="s">
        <v>112</v>
      </c>
      <c r="E97" s="111"/>
      <c r="F97" s="111"/>
      <c r="G97" s="111"/>
      <c r="H97" s="111"/>
      <c r="I97" s="111"/>
      <c r="J97" s="112">
        <f>J130</f>
        <v>0</v>
      </c>
      <c r="L97" s="109"/>
    </row>
    <row r="98" spans="1:31" s="10" customFormat="1" ht="19.95" customHeight="1">
      <c r="B98" s="113"/>
      <c r="D98" s="114" t="s">
        <v>113</v>
      </c>
      <c r="E98" s="115"/>
      <c r="F98" s="115"/>
      <c r="G98" s="115"/>
      <c r="H98" s="115"/>
      <c r="I98" s="115"/>
      <c r="J98" s="116">
        <f>J131</f>
        <v>0</v>
      </c>
      <c r="L98" s="113"/>
    </row>
    <row r="99" spans="1:31" s="10" customFormat="1" ht="19.95" customHeight="1">
      <c r="B99" s="113"/>
      <c r="D99" s="114" t="s">
        <v>114</v>
      </c>
      <c r="E99" s="115"/>
      <c r="F99" s="115"/>
      <c r="G99" s="115"/>
      <c r="H99" s="115"/>
      <c r="I99" s="115"/>
      <c r="J99" s="116">
        <f>J132</f>
        <v>0</v>
      </c>
      <c r="L99" s="113"/>
    </row>
    <row r="100" spans="1:31" s="10" customFormat="1" ht="19.95" customHeight="1">
      <c r="B100" s="113"/>
      <c r="D100" s="114" t="s">
        <v>115</v>
      </c>
      <c r="E100" s="115"/>
      <c r="F100" s="115"/>
      <c r="G100" s="115"/>
      <c r="H100" s="115"/>
      <c r="I100" s="115"/>
      <c r="J100" s="116">
        <f>J143</f>
        <v>0</v>
      </c>
      <c r="L100" s="113"/>
    </row>
    <row r="101" spans="1:31" s="10" customFormat="1" ht="19.95" customHeight="1">
      <c r="B101" s="113"/>
      <c r="D101" s="114" t="s">
        <v>116</v>
      </c>
      <c r="E101" s="115"/>
      <c r="F101" s="115"/>
      <c r="G101" s="115"/>
      <c r="H101" s="115"/>
      <c r="I101" s="115"/>
      <c r="J101" s="116">
        <f>J155</f>
        <v>0</v>
      </c>
      <c r="L101" s="113"/>
    </row>
    <row r="102" spans="1:31" s="9" customFormat="1" ht="25.05" customHeight="1">
      <c r="B102" s="109"/>
      <c r="D102" s="110" t="s">
        <v>117</v>
      </c>
      <c r="E102" s="111"/>
      <c r="F102" s="111"/>
      <c r="G102" s="111"/>
      <c r="H102" s="111"/>
      <c r="I102" s="111"/>
      <c r="J102" s="112">
        <f>J157</f>
        <v>0</v>
      </c>
      <c r="L102" s="109"/>
    </row>
    <row r="103" spans="1:31" s="10" customFormat="1" ht="19.95" customHeight="1">
      <c r="B103" s="113"/>
      <c r="D103" s="114" t="s">
        <v>118</v>
      </c>
      <c r="E103" s="115"/>
      <c r="F103" s="115"/>
      <c r="G103" s="115"/>
      <c r="H103" s="115"/>
      <c r="I103" s="115"/>
      <c r="J103" s="116">
        <f>J158</f>
        <v>0</v>
      </c>
      <c r="L103" s="113"/>
    </row>
    <row r="104" spans="1:31" s="10" customFormat="1" ht="19.95" customHeight="1">
      <c r="B104" s="113"/>
      <c r="D104" s="114" t="s">
        <v>113</v>
      </c>
      <c r="E104" s="115"/>
      <c r="F104" s="115"/>
      <c r="G104" s="115"/>
      <c r="H104" s="115"/>
      <c r="I104" s="115"/>
      <c r="J104" s="116">
        <f>J166</f>
        <v>0</v>
      </c>
      <c r="L104" s="113"/>
    </row>
    <row r="105" spans="1:31" s="10" customFormat="1" ht="19.95" customHeight="1">
      <c r="B105" s="113"/>
      <c r="D105" s="114" t="s">
        <v>119</v>
      </c>
      <c r="E105" s="115"/>
      <c r="F105" s="115"/>
      <c r="G105" s="115"/>
      <c r="H105" s="115"/>
      <c r="I105" s="115"/>
      <c r="J105" s="116">
        <f>J167</f>
        <v>0</v>
      </c>
      <c r="L105" s="113"/>
    </row>
    <row r="106" spans="1:31" s="2" customFormat="1" ht="21.7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7.0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9.25" customHeight="1">
      <c r="A108" s="26"/>
      <c r="B108" s="27"/>
      <c r="C108" s="108" t="s">
        <v>120</v>
      </c>
      <c r="D108" s="26"/>
      <c r="E108" s="26"/>
      <c r="F108" s="26"/>
      <c r="G108" s="26"/>
      <c r="H108" s="26"/>
      <c r="I108" s="26"/>
      <c r="J108" s="117">
        <v>0</v>
      </c>
      <c r="K108" s="26"/>
      <c r="L108" s="36"/>
      <c r="N108" s="118" t="s">
        <v>35</v>
      </c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8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9.25" customHeight="1">
      <c r="A110" s="26"/>
      <c r="B110" s="27"/>
      <c r="C110" s="119" t="s">
        <v>121</v>
      </c>
      <c r="D110" s="98"/>
      <c r="E110" s="98"/>
      <c r="F110" s="98"/>
      <c r="G110" s="98"/>
      <c r="H110" s="98"/>
      <c r="I110" s="98"/>
      <c r="J110" s="120">
        <f>ROUND(J96+J108,2)</f>
        <v>0</v>
      </c>
      <c r="K110" s="98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7.05" customHeight="1">
      <c r="A111" s="26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5" spans="1:31" s="2" customFormat="1" ht="7.05" customHeight="1">
      <c r="A115" s="26"/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25.05" customHeight="1">
      <c r="A116" s="26"/>
      <c r="B116" s="27"/>
      <c r="C116" s="18" t="s">
        <v>122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7.0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12" customHeight="1">
      <c r="A118" s="26"/>
      <c r="B118" s="27"/>
      <c r="C118" s="23" t="s">
        <v>12</v>
      </c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16.5" customHeight="1">
      <c r="A119" s="26"/>
      <c r="B119" s="27"/>
      <c r="C119" s="26"/>
      <c r="D119" s="26"/>
      <c r="E119" s="206" t="str">
        <f>E7</f>
        <v>Obnova Mestskej plávarne Trebišov</v>
      </c>
      <c r="F119" s="207"/>
      <c r="G119" s="207"/>
      <c r="H119" s="207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2" customHeight="1">
      <c r="A120" s="26"/>
      <c r="B120" s="27"/>
      <c r="C120" s="23" t="s">
        <v>103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6.5" customHeight="1">
      <c r="A121" s="26"/>
      <c r="B121" s="27"/>
      <c r="C121" s="26"/>
      <c r="D121" s="26"/>
      <c r="E121" s="171" t="str">
        <f>E9</f>
        <v>01 - 0101.13 - 13. Dopočet prác v miestnosti č.</v>
      </c>
      <c r="F121" s="205"/>
      <c r="G121" s="205"/>
      <c r="H121" s="205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7.0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2" customHeight="1">
      <c r="A123" s="26"/>
      <c r="B123" s="27"/>
      <c r="C123" s="23" t="s">
        <v>16</v>
      </c>
      <c r="D123" s="26"/>
      <c r="E123" s="26"/>
      <c r="F123" s="21" t="str">
        <f>F12</f>
        <v xml:space="preserve">Trebišov </v>
      </c>
      <c r="G123" s="26"/>
      <c r="H123" s="26"/>
      <c r="I123" s="23" t="s">
        <v>18</v>
      </c>
      <c r="J123" s="49" t="str">
        <f>IF(J12="","",J12)</f>
        <v>31. 1. 2020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7.0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5.3" customHeight="1">
      <c r="A125" s="26"/>
      <c r="B125" s="27"/>
      <c r="C125" s="23" t="s">
        <v>20</v>
      </c>
      <c r="D125" s="26"/>
      <c r="E125" s="26"/>
      <c r="F125" s="21" t="str">
        <f>E15</f>
        <v xml:space="preserve">Mesto Trebišov </v>
      </c>
      <c r="G125" s="26"/>
      <c r="H125" s="26"/>
      <c r="I125" s="23" t="s">
        <v>26</v>
      </c>
      <c r="J125" s="24" t="str">
        <f>E21</f>
        <v xml:space="preserve"> 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5.3" customHeight="1">
      <c r="A126" s="26"/>
      <c r="B126" s="27"/>
      <c r="C126" s="23" t="s">
        <v>24</v>
      </c>
      <c r="D126" s="26"/>
      <c r="E126" s="26"/>
      <c r="F126" s="21" t="str">
        <f>IF(E18="","",E18)</f>
        <v xml:space="preserve"> </v>
      </c>
      <c r="G126" s="26"/>
      <c r="H126" s="26"/>
      <c r="I126" s="23" t="s">
        <v>29</v>
      </c>
      <c r="J126" s="24" t="str">
        <f>E24</f>
        <v xml:space="preserve"> 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0.199999999999999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11" customFormat="1" ht="29.25" customHeight="1">
      <c r="A128" s="121"/>
      <c r="B128" s="122"/>
      <c r="C128" s="123" t="s">
        <v>123</v>
      </c>
      <c r="D128" s="124" t="s">
        <v>56</v>
      </c>
      <c r="E128" s="124" t="s">
        <v>52</v>
      </c>
      <c r="F128" s="124" t="s">
        <v>53</v>
      </c>
      <c r="G128" s="124" t="s">
        <v>124</v>
      </c>
      <c r="H128" s="124" t="s">
        <v>125</v>
      </c>
      <c r="I128" s="124" t="s">
        <v>126</v>
      </c>
      <c r="J128" s="125" t="s">
        <v>109</v>
      </c>
      <c r="K128" s="126" t="s">
        <v>127</v>
      </c>
      <c r="L128" s="127"/>
      <c r="M128" s="56" t="s">
        <v>1</v>
      </c>
      <c r="N128" s="57" t="s">
        <v>35</v>
      </c>
      <c r="O128" s="57" t="s">
        <v>128</v>
      </c>
      <c r="P128" s="57" t="s">
        <v>129</v>
      </c>
      <c r="Q128" s="57" t="s">
        <v>130</v>
      </c>
      <c r="R128" s="57" t="s">
        <v>131</v>
      </c>
      <c r="S128" s="57" t="s">
        <v>132</v>
      </c>
      <c r="T128" s="58" t="s">
        <v>133</v>
      </c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</row>
    <row r="129" spans="1:65" s="2" customFormat="1" ht="22.8" customHeight="1">
      <c r="A129" s="26"/>
      <c r="B129" s="27"/>
      <c r="C129" s="63" t="s">
        <v>105</v>
      </c>
      <c r="D129" s="26"/>
      <c r="E129" s="26"/>
      <c r="F129" s="26"/>
      <c r="G129" s="26"/>
      <c r="H129" s="26"/>
      <c r="I129" s="26"/>
      <c r="J129" s="128">
        <f>BK129</f>
        <v>0</v>
      </c>
      <c r="K129" s="26"/>
      <c r="L129" s="27"/>
      <c r="M129" s="59"/>
      <c r="N129" s="50"/>
      <c r="O129" s="60"/>
      <c r="P129" s="129">
        <f>P130+P157</f>
        <v>0</v>
      </c>
      <c r="Q129" s="60"/>
      <c r="R129" s="129">
        <f>R130+R157</f>
        <v>0</v>
      </c>
      <c r="S129" s="60"/>
      <c r="T129" s="130">
        <f>T130+T157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T129" s="14" t="s">
        <v>70</v>
      </c>
      <c r="AU129" s="14" t="s">
        <v>111</v>
      </c>
      <c r="BK129" s="131">
        <f>BK130+BK157</f>
        <v>0</v>
      </c>
    </row>
    <row r="130" spans="1:65" s="12" customFormat="1" ht="25.95" customHeight="1">
      <c r="B130" s="132"/>
      <c r="D130" s="133" t="s">
        <v>70</v>
      </c>
      <c r="E130" s="134" t="s">
        <v>134</v>
      </c>
      <c r="F130" s="134" t="s">
        <v>135</v>
      </c>
      <c r="J130" s="135">
        <f>BK130</f>
        <v>0</v>
      </c>
      <c r="L130" s="132"/>
      <c r="M130" s="136"/>
      <c r="N130" s="137"/>
      <c r="O130" s="137"/>
      <c r="P130" s="138">
        <f>P131+P132+P143+P155</f>
        <v>0</v>
      </c>
      <c r="Q130" s="137"/>
      <c r="R130" s="138">
        <f>R131+R132+R143+R155</f>
        <v>0</v>
      </c>
      <c r="S130" s="137"/>
      <c r="T130" s="139">
        <f>T131+T132+T143+T155</f>
        <v>0</v>
      </c>
      <c r="AR130" s="133" t="s">
        <v>79</v>
      </c>
      <c r="AT130" s="140" t="s">
        <v>70</v>
      </c>
      <c r="AU130" s="140" t="s">
        <v>71</v>
      </c>
      <c r="AY130" s="133" t="s">
        <v>136</v>
      </c>
      <c r="BK130" s="141">
        <f>BK131+BK132+BK143+BK155</f>
        <v>0</v>
      </c>
    </row>
    <row r="131" spans="1:65" s="12" customFormat="1" ht="22.8" customHeight="1">
      <c r="B131" s="132"/>
      <c r="D131" s="133" t="s">
        <v>70</v>
      </c>
      <c r="E131" s="142" t="s">
        <v>137</v>
      </c>
      <c r="F131" s="142" t="s">
        <v>1</v>
      </c>
      <c r="J131" s="143">
        <f>BK131</f>
        <v>0</v>
      </c>
      <c r="L131" s="132"/>
      <c r="M131" s="136"/>
      <c r="N131" s="137"/>
      <c r="O131" s="137"/>
      <c r="P131" s="138">
        <v>0</v>
      </c>
      <c r="Q131" s="137"/>
      <c r="R131" s="138">
        <v>0</v>
      </c>
      <c r="S131" s="137"/>
      <c r="T131" s="139">
        <v>0</v>
      </c>
      <c r="AR131" s="133" t="s">
        <v>79</v>
      </c>
      <c r="AT131" s="140" t="s">
        <v>70</v>
      </c>
      <c r="AU131" s="140" t="s">
        <v>79</v>
      </c>
      <c r="AY131" s="133" t="s">
        <v>136</v>
      </c>
      <c r="BK131" s="141">
        <v>0</v>
      </c>
    </row>
    <row r="132" spans="1:65" s="12" customFormat="1" ht="22.8" customHeight="1">
      <c r="B132" s="132"/>
      <c r="D132" s="133" t="s">
        <v>70</v>
      </c>
      <c r="E132" s="142" t="s">
        <v>138</v>
      </c>
      <c r="F132" s="142" t="s">
        <v>139</v>
      </c>
      <c r="J132" s="143">
        <f>BK132</f>
        <v>0</v>
      </c>
      <c r="L132" s="132"/>
      <c r="M132" s="136"/>
      <c r="N132" s="137"/>
      <c r="O132" s="137"/>
      <c r="P132" s="138">
        <f>SUM(P133:P142)</f>
        <v>0</v>
      </c>
      <c r="Q132" s="137"/>
      <c r="R132" s="138">
        <f>SUM(R133:R142)</f>
        <v>0</v>
      </c>
      <c r="S132" s="137"/>
      <c r="T132" s="139">
        <f>SUM(T133:T142)</f>
        <v>0</v>
      </c>
      <c r="AR132" s="133" t="s">
        <v>79</v>
      </c>
      <c r="AT132" s="140" t="s">
        <v>70</v>
      </c>
      <c r="AU132" s="140" t="s">
        <v>79</v>
      </c>
      <c r="AY132" s="133" t="s">
        <v>136</v>
      </c>
      <c r="BK132" s="141">
        <f>SUM(BK133:BK142)</f>
        <v>0</v>
      </c>
    </row>
    <row r="133" spans="1:65" s="2" customFormat="1" ht="21.75" customHeight="1">
      <c r="A133" s="26"/>
      <c r="B133" s="144"/>
      <c r="C133" s="145" t="s">
        <v>140</v>
      </c>
      <c r="D133" s="145" t="s">
        <v>141</v>
      </c>
      <c r="E133" s="146" t="s">
        <v>142</v>
      </c>
      <c r="F133" s="147" t="s">
        <v>143</v>
      </c>
      <c r="G133" s="148" t="s">
        <v>144</v>
      </c>
      <c r="H133" s="149">
        <v>113.31</v>
      </c>
      <c r="I133" s="149"/>
      <c r="J133" s="149"/>
      <c r="K133" s="150"/>
      <c r="L133" s="27"/>
      <c r="M133" s="151" t="s">
        <v>1</v>
      </c>
      <c r="N133" s="152" t="s">
        <v>37</v>
      </c>
      <c r="O133" s="153">
        <v>0</v>
      </c>
      <c r="P133" s="153">
        <f t="shared" ref="P133:P142" si="0">O133*H133</f>
        <v>0</v>
      </c>
      <c r="Q133" s="153">
        <v>0</v>
      </c>
      <c r="R133" s="153">
        <f t="shared" ref="R133:R142" si="1">Q133*H133</f>
        <v>0</v>
      </c>
      <c r="S133" s="153">
        <v>0</v>
      </c>
      <c r="T133" s="154">
        <f t="shared" ref="T133:T142" si="2"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145</v>
      </c>
      <c r="AT133" s="155" t="s">
        <v>141</v>
      </c>
      <c r="AU133" s="155" t="s">
        <v>146</v>
      </c>
      <c r="AY133" s="14" t="s">
        <v>136</v>
      </c>
      <c r="BE133" s="156">
        <f t="shared" ref="BE133:BE142" si="3">IF(N133="základná",J133,0)</f>
        <v>0</v>
      </c>
      <c r="BF133" s="156">
        <f t="shared" ref="BF133:BF142" si="4">IF(N133="znížená",J133,0)</f>
        <v>0</v>
      </c>
      <c r="BG133" s="156">
        <f t="shared" ref="BG133:BG142" si="5">IF(N133="zákl. prenesená",J133,0)</f>
        <v>0</v>
      </c>
      <c r="BH133" s="156">
        <f t="shared" ref="BH133:BH142" si="6">IF(N133="zníž. prenesená",J133,0)</f>
        <v>0</v>
      </c>
      <c r="BI133" s="156">
        <f t="shared" ref="BI133:BI142" si="7">IF(N133="nulová",J133,0)</f>
        <v>0</v>
      </c>
      <c r="BJ133" s="14" t="s">
        <v>146</v>
      </c>
      <c r="BK133" s="157">
        <f t="shared" ref="BK133:BK142" si="8">ROUND(I133*H133,3)</f>
        <v>0</v>
      </c>
      <c r="BL133" s="14" t="s">
        <v>145</v>
      </c>
      <c r="BM133" s="155" t="s">
        <v>146</v>
      </c>
    </row>
    <row r="134" spans="1:65" s="2" customFormat="1" ht="21.75" customHeight="1">
      <c r="A134" s="26"/>
      <c r="B134" s="144"/>
      <c r="C134" s="145" t="s">
        <v>145</v>
      </c>
      <c r="D134" s="145" t="s">
        <v>141</v>
      </c>
      <c r="E134" s="146" t="s">
        <v>147</v>
      </c>
      <c r="F134" s="147" t="s">
        <v>148</v>
      </c>
      <c r="G134" s="148" t="s">
        <v>144</v>
      </c>
      <c r="H134" s="149">
        <v>113.31</v>
      </c>
      <c r="I134" s="149"/>
      <c r="J134" s="149"/>
      <c r="K134" s="150"/>
      <c r="L134" s="27"/>
      <c r="M134" s="151" t="s">
        <v>1</v>
      </c>
      <c r="N134" s="152" t="s">
        <v>37</v>
      </c>
      <c r="O134" s="153">
        <v>0</v>
      </c>
      <c r="P134" s="153">
        <f t="shared" si="0"/>
        <v>0</v>
      </c>
      <c r="Q134" s="153">
        <v>0</v>
      </c>
      <c r="R134" s="153">
        <f t="shared" si="1"/>
        <v>0</v>
      </c>
      <c r="S134" s="153">
        <v>0</v>
      </c>
      <c r="T134" s="154">
        <f t="shared" si="2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145</v>
      </c>
      <c r="AT134" s="155" t="s">
        <v>141</v>
      </c>
      <c r="AU134" s="155" t="s">
        <v>146</v>
      </c>
      <c r="AY134" s="14" t="s">
        <v>136</v>
      </c>
      <c r="BE134" s="156">
        <f t="shared" si="3"/>
        <v>0</v>
      </c>
      <c r="BF134" s="156">
        <f t="shared" si="4"/>
        <v>0</v>
      </c>
      <c r="BG134" s="156">
        <f t="shared" si="5"/>
        <v>0</v>
      </c>
      <c r="BH134" s="156">
        <f t="shared" si="6"/>
        <v>0</v>
      </c>
      <c r="BI134" s="156">
        <f t="shared" si="7"/>
        <v>0</v>
      </c>
      <c r="BJ134" s="14" t="s">
        <v>146</v>
      </c>
      <c r="BK134" s="157">
        <f t="shared" si="8"/>
        <v>0</v>
      </c>
      <c r="BL134" s="14" t="s">
        <v>145</v>
      </c>
      <c r="BM134" s="155" t="s">
        <v>145</v>
      </c>
    </row>
    <row r="135" spans="1:65" s="2" customFormat="1" ht="21.75" customHeight="1">
      <c r="A135" s="26"/>
      <c r="B135" s="144"/>
      <c r="C135" s="145" t="s">
        <v>149</v>
      </c>
      <c r="D135" s="145" t="s">
        <v>141</v>
      </c>
      <c r="E135" s="146" t="s">
        <v>150</v>
      </c>
      <c r="F135" s="147" t="s">
        <v>151</v>
      </c>
      <c r="G135" s="148" t="s">
        <v>144</v>
      </c>
      <c r="H135" s="149">
        <v>113.31</v>
      </c>
      <c r="I135" s="149"/>
      <c r="J135" s="149"/>
      <c r="K135" s="150"/>
      <c r="L135" s="27"/>
      <c r="M135" s="151" t="s">
        <v>1</v>
      </c>
      <c r="N135" s="152" t="s">
        <v>37</v>
      </c>
      <c r="O135" s="153">
        <v>0</v>
      </c>
      <c r="P135" s="153">
        <f t="shared" si="0"/>
        <v>0</v>
      </c>
      <c r="Q135" s="153">
        <v>0</v>
      </c>
      <c r="R135" s="153">
        <f t="shared" si="1"/>
        <v>0</v>
      </c>
      <c r="S135" s="153">
        <v>0</v>
      </c>
      <c r="T135" s="154">
        <f t="shared" si="2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145</v>
      </c>
      <c r="AT135" s="155" t="s">
        <v>141</v>
      </c>
      <c r="AU135" s="155" t="s">
        <v>146</v>
      </c>
      <c r="AY135" s="14" t="s">
        <v>136</v>
      </c>
      <c r="BE135" s="156">
        <f t="shared" si="3"/>
        <v>0</v>
      </c>
      <c r="BF135" s="156">
        <f t="shared" si="4"/>
        <v>0</v>
      </c>
      <c r="BG135" s="156">
        <f t="shared" si="5"/>
        <v>0</v>
      </c>
      <c r="BH135" s="156">
        <f t="shared" si="6"/>
        <v>0</v>
      </c>
      <c r="BI135" s="156">
        <f t="shared" si="7"/>
        <v>0</v>
      </c>
      <c r="BJ135" s="14" t="s">
        <v>146</v>
      </c>
      <c r="BK135" s="157">
        <f t="shared" si="8"/>
        <v>0</v>
      </c>
      <c r="BL135" s="14" t="s">
        <v>145</v>
      </c>
      <c r="BM135" s="155" t="s">
        <v>138</v>
      </c>
    </row>
    <row r="136" spans="1:65" s="2" customFormat="1" ht="33" customHeight="1">
      <c r="A136" s="26"/>
      <c r="B136" s="144"/>
      <c r="C136" s="145" t="s">
        <v>138</v>
      </c>
      <c r="D136" s="145" t="s">
        <v>141</v>
      </c>
      <c r="E136" s="146" t="s">
        <v>152</v>
      </c>
      <c r="F136" s="147" t="s">
        <v>153</v>
      </c>
      <c r="G136" s="148" t="s">
        <v>144</v>
      </c>
      <c r="H136" s="149">
        <v>154.87</v>
      </c>
      <c r="I136" s="149"/>
      <c r="J136" s="149"/>
      <c r="K136" s="150"/>
      <c r="L136" s="27"/>
      <c r="M136" s="151" t="s">
        <v>1</v>
      </c>
      <c r="N136" s="152" t="s">
        <v>37</v>
      </c>
      <c r="O136" s="153">
        <v>0</v>
      </c>
      <c r="P136" s="153">
        <f t="shared" si="0"/>
        <v>0</v>
      </c>
      <c r="Q136" s="153">
        <v>0</v>
      </c>
      <c r="R136" s="153">
        <f t="shared" si="1"/>
        <v>0</v>
      </c>
      <c r="S136" s="153">
        <v>0</v>
      </c>
      <c r="T136" s="154">
        <f t="shared" si="2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145</v>
      </c>
      <c r="AT136" s="155" t="s">
        <v>141</v>
      </c>
      <c r="AU136" s="155" t="s">
        <v>146</v>
      </c>
      <c r="AY136" s="14" t="s">
        <v>136</v>
      </c>
      <c r="BE136" s="156">
        <f t="shared" si="3"/>
        <v>0</v>
      </c>
      <c r="BF136" s="156">
        <f t="shared" si="4"/>
        <v>0</v>
      </c>
      <c r="BG136" s="156">
        <f t="shared" si="5"/>
        <v>0</v>
      </c>
      <c r="BH136" s="156">
        <f t="shared" si="6"/>
        <v>0</v>
      </c>
      <c r="BI136" s="156">
        <f t="shared" si="7"/>
        <v>0</v>
      </c>
      <c r="BJ136" s="14" t="s">
        <v>146</v>
      </c>
      <c r="BK136" s="157">
        <f t="shared" si="8"/>
        <v>0</v>
      </c>
      <c r="BL136" s="14" t="s">
        <v>145</v>
      </c>
      <c r="BM136" s="155" t="s">
        <v>154</v>
      </c>
    </row>
    <row r="137" spans="1:65" s="2" customFormat="1" ht="21.75" customHeight="1">
      <c r="A137" s="26"/>
      <c r="B137" s="144"/>
      <c r="C137" s="145" t="s">
        <v>155</v>
      </c>
      <c r="D137" s="145" t="s">
        <v>141</v>
      </c>
      <c r="E137" s="146" t="s">
        <v>156</v>
      </c>
      <c r="F137" s="147" t="s">
        <v>157</v>
      </c>
      <c r="G137" s="148" t="s">
        <v>144</v>
      </c>
      <c r="H137" s="149">
        <v>363.02</v>
      </c>
      <c r="I137" s="149"/>
      <c r="J137" s="149"/>
      <c r="K137" s="150"/>
      <c r="L137" s="27"/>
      <c r="M137" s="151" t="s">
        <v>1</v>
      </c>
      <c r="N137" s="152" t="s">
        <v>37</v>
      </c>
      <c r="O137" s="153">
        <v>0</v>
      </c>
      <c r="P137" s="153">
        <f t="shared" si="0"/>
        <v>0</v>
      </c>
      <c r="Q137" s="153">
        <v>0</v>
      </c>
      <c r="R137" s="153">
        <f t="shared" si="1"/>
        <v>0</v>
      </c>
      <c r="S137" s="153">
        <v>0</v>
      </c>
      <c r="T137" s="154">
        <f t="shared" si="2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145</v>
      </c>
      <c r="AT137" s="155" t="s">
        <v>141</v>
      </c>
      <c r="AU137" s="155" t="s">
        <v>146</v>
      </c>
      <c r="AY137" s="14" t="s">
        <v>136</v>
      </c>
      <c r="BE137" s="156">
        <f t="shared" si="3"/>
        <v>0</v>
      </c>
      <c r="BF137" s="156">
        <f t="shared" si="4"/>
        <v>0</v>
      </c>
      <c r="BG137" s="156">
        <f t="shared" si="5"/>
        <v>0</v>
      </c>
      <c r="BH137" s="156">
        <f t="shared" si="6"/>
        <v>0</v>
      </c>
      <c r="BI137" s="156">
        <f t="shared" si="7"/>
        <v>0</v>
      </c>
      <c r="BJ137" s="14" t="s">
        <v>146</v>
      </c>
      <c r="BK137" s="157">
        <f t="shared" si="8"/>
        <v>0</v>
      </c>
      <c r="BL137" s="14" t="s">
        <v>145</v>
      </c>
      <c r="BM137" s="155" t="s">
        <v>155</v>
      </c>
    </row>
    <row r="138" spans="1:65" s="2" customFormat="1" ht="21.75" customHeight="1">
      <c r="A138" s="26"/>
      <c r="B138" s="144"/>
      <c r="C138" s="145" t="s">
        <v>158</v>
      </c>
      <c r="D138" s="145" t="s">
        <v>141</v>
      </c>
      <c r="E138" s="146" t="s">
        <v>159</v>
      </c>
      <c r="F138" s="147" t="s">
        <v>160</v>
      </c>
      <c r="G138" s="148" t="s">
        <v>144</v>
      </c>
      <c r="H138" s="149">
        <v>363.02</v>
      </c>
      <c r="I138" s="149"/>
      <c r="J138" s="149"/>
      <c r="K138" s="150"/>
      <c r="L138" s="27"/>
      <c r="M138" s="151" t="s">
        <v>1</v>
      </c>
      <c r="N138" s="152" t="s">
        <v>37</v>
      </c>
      <c r="O138" s="153">
        <v>0</v>
      </c>
      <c r="P138" s="153">
        <f t="shared" si="0"/>
        <v>0</v>
      </c>
      <c r="Q138" s="153">
        <v>0</v>
      </c>
      <c r="R138" s="153">
        <f t="shared" si="1"/>
        <v>0</v>
      </c>
      <c r="S138" s="153">
        <v>0</v>
      </c>
      <c r="T138" s="154">
        <f t="shared" si="2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145</v>
      </c>
      <c r="AT138" s="155" t="s">
        <v>141</v>
      </c>
      <c r="AU138" s="155" t="s">
        <v>146</v>
      </c>
      <c r="AY138" s="14" t="s">
        <v>136</v>
      </c>
      <c r="BE138" s="156">
        <f t="shared" si="3"/>
        <v>0</v>
      </c>
      <c r="BF138" s="156">
        <f t="shared" si="4"/>
        <v>0</v>
      </c>
      <c r="BG138" s="156">
        <f t="shared" si="5"/>
        <v>0</v>
      </c>
      <c r="BH138" s="156">
        <f t="shared" si="6"/>
        <v>0</v>
      </c>
      <c r="BI138" s="156">
        <f t="shared" si="7"/>
        <v>0</v>
      </c>
      <c r="BJ138" s="14" t="s">
        <v>146</v>
      </c>
      <c r="BK138" s="157">
        <f t="shared" si="8"/>
        <v>0</v>
      </c>
      <c r="BL138" s="14" t="s">
        <v>145</v>
      </c>
      <c r="BM138" s="155" t="s">
        <v>161</v>
      </c>
    </row>
    <row r="139" spans="1:65" s="2" customFormat="1" ht="21.75" customHeight="1">
      <c r="A139" s="26"/>
      <c r="B139" s="144"/>
      <c r="C139" s="145" t="s">
        <v>162</v>
      </c>
      <c r="D139" s="145" t="s">
        <v>141</v>
      </c>
      <c r="E139" s="146" t="s">
        <v>163</v>
      </c>
      <c r="F139" s="147" t="s">
        <v>164</v>
      </c>
      <c r="G139" s="148" t="s">
        <v>144</v>
      </c>
      <c r="H139" s="149">
        <v>113.31</v>
      </c>
      <c r="I139" s="149"/>
      <c r="J139" s="149"/>
      <c r="K139" s="150"/>
      <c r="L139" s="27"/>
      <c r="M139" s="151" t="s">
        <v>1</v>
      </c>
      <c r="N139" s="152" t="s">
        <v>37</v>
      </c>
      <c r="O139" s="153">
        <v>0</v>
      </c>
      <c r="P139" s="153">
        <f t="shared" si="0"/>
        <v>0</v>
      </c>
      <c r="Q139" s="153">
        <v>0</v>
      </c>
      <c r="R139" s="153">
        <f t="shared" si="1"/>
        <v>0</v>
      </c>
      <c r="S139" s="153">
        <v>0</v>
      </c>
      <c r="T139" s="154">
        <f t="shared" si="2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145</v>
      </c>
      <c r="AT139" s="155" t="s">
        <v>141</v>
      </c>
      <c r="AU139" s="155" t="s">
        <v>146</v>
      </c>
      <c r="AY139" s="14" t="s">
        <v>136</v>
      </c>
      <c r="BE139" s="156">
        <f t="shared" si="3"/>
        <v>0</v>
      </c>
      <c r="BF139" s="156">
        <f t="shared" si="4"/>
        <v>0</v>
      </c>
      <c r="BG139" s="156">
        <f t="shared" si="5"/>
        <v>0</v>
      </c>
      <c r="BH139" s="156">
        <f t="shared" si="6"/>
        <v>0</v>
      </c>
      <c r="BI139" s="156">
        <f t="shared" si="7"/>
        <v>0</v>
      </c>
      <c r="BJ139" s="14" t="s">
        <v>146</v>
      </c>
      <c r="BK139" s="157">
        <f t="shared" si="8"/>
        <v>0</v>
      </c>
      <c r="BL139" s="14" t="s">
        <v>145</v>
      </c>
      <c r="BM139" s="155" t="s">
        <v>165</v>
      </c>
    </row>
    <row r="140" spans="1:65" s="2" customFormat="1" ht="16.5" customHeight="1">
      <c r="A140" s="26"/>
      <c r="B140" s="144"/>
      <c r="C140" s="158" t="s">
        <v>165</v>
      </c>
      <c r="D140" s="158" t="s">
        <v>166</v>
      </c>
      <c r="E140" s="159" t="s">
        <v>167</v>
      </c>
      <c r="F140" s="160" t="s">
        <v>168</v>
      </c>
      <c r="G140" s="161" t="s">
        <v>169</v>
      </c>
      <c r="H140" s="162">
        <v>17.506</v>
      </c>
      <c r="I140" s="162"/>
      <c r="J140" s="162"/>
      <c r="K140" s="163"/>
      <c r="L140" s="164"/>
      <c r="M140" s="165" t="s">
        <v>1</v>
      </c>
      <c r="N140" s="166" t="s">
        <v>37</v>
      </c>
      <c r="O140" s="153">
        <v>0</v>
      </c>
      <c r="P140" s="153">
        <f t="shared" si="0"/>
        <v>0</v>
      </c>
      <c r="Q140" s="153">
        <v>0</v>
      </c>
      <c r="R140" s="153">
        <f t="shared" si="1"/>
        <v>0</v>
      </c>
      <c r="S140" s="153">
        <v>0</v>
      </c>
      <c r="T140" s="154">
        <f t="shared" si="2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154</v>
      </c>
      <c r="AT140" s="155" t="s">
        <v>166</v>
      </c>
      <c r="AU140" s="155" t="s">
        <v>146</v>
      </c>
      <c r="AY140" s="14" t="s">
        <v>136</v>
      </c>
      <c r="BE140" s="156">
        <f t="shared" si="3"/>
        <v>0</v>
      </c>
      <c r="BF140" s="156">
        <f t="shared" si="4"/>
        <v>0</v>
      </c>
      <c r="BG140" s="156">
        <f t="shared" si="5"/>
        <v>0</v>
      </c>
      <c r="BH140" s="156">
        <f t="shared" si="6"/>
        <v>0</v>
      </c>
      <c r="BI140" s="156">
        <f t="shared" si="7"/>
        <v>0</v>
      </c>
      <c r="BJ140" s="14" t="s">
        <v>146</v>
      </c>
      <c r="BK140" s="157">
        <f t="shared" si="8"/>
        <v>0</v>
      </c>
      <c r="BL140" s="14" t="s">
        <v>145</v>
      </c>
      <c r="BM140" s="155" t="s">
        <v>170</v>
      </c>
    </row>
    <row r="141" spans="1:65" s="2" customFormat="1" ht="21.75" customHeight="1">
      <c r="A141" s="26"/>
      <c r="B141" s="144"/>
      <c r="C141" s="145" t="s">
        <v>171</v>
      </c>
      <c r="D141" s="145" t="s">
        <v>141</v>
      </c>
      <c r="E141" s="146" t="s">
        <v>172</v>
      </c>
      <c r="F141" s="147" t="s">
        <v>173</v>
      </c>
      <c r="G141" s="148" t="s">
        <v>144</v>
      </c>
      <c r="H141" s="149">
        <v>47.5</v>
      </c>
      <c r="I141" s="149"/>
      <c r="J141" s="149"/>
      <c r="K141" s="150"/>
      <c r="L141" s="27"/>
      <c r="M141" s="151" t="s">
        <v>1</v>
      </c>
      <c r="N141" s="152" t="s">
        <v>37</v>
      </c>
      <c r="O141" s="153">
        <v>0</v>
      </c>
      <c r="P141" s="153">
        <f t="shared" si="0"/>
        <v>0</v>
      </c>
      <c r="Q141" s="153">
        <v>0</v>
      </c>
      <c r="R141" s="153">
        <f t="shared" si="1"/>
        <v>0</v>
      </c>
      <c r="S141" s="153">
        <v>0</v>
      </c>
      <c r="T141" s="154">
        <f t="shared" si="2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145</v>
      </c>
      <c r="AT141" s="155" t="s">
        <v>141</v>
      </c>
      <c r="AU141" s="155" t="s">
        <v>146</v>
      </c>
      <c r="AY141" s="14" t="s">
        <v>136</v>
      </c>
      <c r="BE141" s="156">
        <f t="shared" si="3"/>
        <v>0</v>
      </c>
      <c r="BF141" s="156">
        <f t="shared" si="4"/>
        <v>0</v>
      </c>
      <c r="BG141" s="156">
        <f t="shared" si="5"/>
        <v>0</v>
      </c>
      <c r="BH141" s="156">
        <f t="shared" si="6"/>
        <v>0</v>
      </c>
      <c r="BI141" s="156">
        <f t="shared" si="7"/>
        <v>0</v>
      </c>
      <c r="BJ141" s="14" t="s">
        <v>146</v>
      </c>
      <c r="BK141" s="157">
        <f t="shared" si="8"/>
        <v>0</v>
      </c>
      <c r="BL141" s="14" t="s">
        <v>145</v>
      </c>
      <c r="BM141" s="155" t="s">
        <v>174</v>
      </c>
    </row>
    <row r="142" spans="1:65" s="2" customFormat="1" ht="21.75" customHeight="1">
      <c r="A142" s="26"/>
      <c r="B142" s="144"/>
      <c r="C142" s="145" t="s">
        <v>170</v>
      </c>
      <c r="D142" s="145" t="s">
        <v>141</v>
      </c>
      <c r="E142" s="146" t="s">
        <v>175</v>
      </c>
      <c r="F142" s="147" t="s">
        <v>176</v>
      </c>
      <c r="G142" s="148" t="s">
        <v>144</v>
      </c>
      <c r="H142" s="149">
        <v>113.31</v>
      </c>
      <c r="I142" s="149"/>
      <c r="J142" s="149"/>
      <c r="K142" s="150"/>
      <c r="L142" s="27"/>
      <c r="M142" s="151" t="s">
        <v>1</v>
      </c>
      <c r="N142" s="152" t="s">
        <v>37</v>
      </c>
      <c r="O142" s="153">
        <v>0</v>
      </c>
      <c r="P142" s="153">
        <f t="shared" si="0"/>
        <v>0</v>
      </c>
      <c r="Q142" s="153">
        <v>0</v>
      </c>
      <c r="R142" s="153">
        <f t="shared" si="1"/>
        <v>0</v>
      </c>
      <c r="S142" s="153">
        <v>0</v>
      </c>
      <c r="T142" s="154">
        <f t="shared" si="2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145</v>
      </c>
      <c r="AT142" s="155" t="s">
        <v>141</v>
      </c>
      <c r="AU142" s="155" t="s">
        <v>146</v>
      </c>
      <c r="AY142" s="14" t="s">
        <v>136</v>
      </c>
      <c r="BE142" s="156">
        <f t="shared" si="3"/>
        <v>0</v>
      </c>
      <c r="BF142" s="156">
        <f t="shared" si="4"/>
        <v>0</v>
      </c>
      <c r="BG142" s="156">
        <f t="shared" si="5"/>
        <v>0</v>
      </c>
      <c r="BH142" s="156">
        <f t="shared" si="6"/>
        <v>0</v>
      </c>
      <c r="BI142" s="156">
        <f t="shared" si="7"/>
        <v>0</v>
      </c>
      <c r="BJ142" s="14" t="s">
        <v>146</v>
      </c>
      <c r="BK142" s="157">
        <f t="shared" si="8"/>
        <v>0</v>
      </c>
      <c r="BL142" s="14" t="s">
        <v>145</v>
      </c>
      <c r="BM142" s="155" t="s">
        <v>7</v>
      </c>
    </row>
    <row r="143" spans="1:65" s="12" customFormat="1" ht="22.8" customHeight="1">
      <c r="B143" s="132"/>
      <c r="D143" s="133" t="s">
        <v>70</v>
      </c>
      <c r="E143" s="142" t="s">
        <v>177</v>
      </c>
      <c r="F143" s="142" t="s">
        <v>178</v>
      </c>
      <c r="J143" s="143"/>
      <c r="L143" s="132"/>
      <c r="M143" s="136"/>
      <c r="N143" s="137"/>
      <c r="O143" s="137"/>
      <c r="P143" s="138">
        <f>SUM(P144:P154)</f>
        <v>0</v>
      </c>
      <c r="Q143" s="137"/>
      <c r="R143" s="138">
        <f>SUM(R144:R154)</f>
        <v>0</v>
      </c>
      <c r="S143" s="137"/>
      <c r="T143" s="139">
        <f>SUM(T144:T154)</f>
        <v>0</v>
      </c>
      <c r="AR143" s="133" t="s">
        <v>79</v>
      </c>
      <c r="AT143" s="140" t="s">
        <v>70</v>
      </c>
      <c r="AU143" s="140" t="s">
        <v>79</v>
      </c>
      <c r="AY143" s="133" t="s">
        <v>136</v>
      </c>
      <c r="BK143" s="141">
        <f>SUM(BK144:BK154)</f>
        <v>0</v>
      </c>
    </row>
    <row r="144" spans="1:65" s="2" customFormat="1" ht="21.75" customHeight="1">
      <c r="A144" s="26"/>
      <c r="B144" s="144"/>
      <c r="C144" s="145" t="s">
        <v>179</v>
      </c>
      <c r="D144" s="145" t="s">
        <v>141</v>
      </c>
      <c r="E144" s="146" t="s">
        <v>180</v>
      </c>
      <c r="F144" s="147" t="s">
        <v>181</v>
      </c>
      <c r="G144" s="148" t="s">
        <v>144</v>
      </c>
      <c r="H144" s="149">
        <v>113.31</v>
      </c>
      <c r="I144" s="149"/>
      <c r="J144" s="149"/>
      <c r="K144" s="150"/>
      <c r="L144" s="27"/>
      <c r="M144" s="151" t="s">
        <v>1</v>
      </c>
      <c r="N144" s="152" t="s">
        <v>37</v>
      </c>
      <c r="O144" s="153">
        <v>0</v>
      </c>
      <c r="P144" s="153">
        <f t="shared" ref="P144:P154" si="9">O144*H144</f>
        <v>0</v>
      </c>
      <c r="Q144" s="153">
        <v>0</v>
      </c>
      <c r="R144" s="153">
        <f t="shared" ref="R144:R154" si="10">Q144*H144</f>
        <v>0</v>
      </c>
      <c r="S144" s="153">
        <v>0</v>
      </c>
      <c r="T144" s="154">
        <f t="shared" ref="T144:T154" si="11"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145</v>
      </c>
      <c r="AT144" s="155" t="s">
        <v>141</v>
      </c>
      <c r="AU144" s="155" t="s">
        <v>146</v>
      </c>
      <c r="AY144" s="14" t="s">
        <v>136</v>
      </c>
      <c r="BE144" s="156">
        <f t="shared" ref="BE144:BE154" si="12">IF(N144="základná",J144,0)</f>
        <v>0</v>
      </c>
      <c r="BF144" s="156">
        <f t="shared" ref="BF144:BF154" si="13">IF(N144="znížená",J144,0)</f>
        <v>0</v>
      </c>
      <c r="BG144" s="156">
        <f t="shared" ref="BG144:BG154" si="14">IF(N144="zákl. prenesená",J144,0)</f>
        <v>0</v>
      </c>
      <c r="BH144" s="156">
        <f t="shared" ref="BH144:BH154" si="15">IF(N144="zníž. prenesená",J144,0)</f>
        <v>0</v>
      </c>
      <c r="BI144" s="156">
        <f t="shared" ref="BI144:BI154" si="16">IF(N144="nulová",J144,0)</f>
        <v>0</v>
      </c>
      <c r="BJ144" s="14" t="s">
        <v>146</v>
      </c>
      <c r="BK144" s="157">
        <f t="shared" ref="BK144:BK154" si="17">ROUND(I144*H144,3)</f>
        <v>0</v>
      </c>
      <c r="BL144" s="14" t="s">
        <v>145</v>
      </c>
      <c r="BM144" s="155" t="s">
        <v>182</v>
      </c>
    </row>
    <row r="145" spans="1:65" s="2" customFormat="1" ht="16.5" customHeight="1">
      <c r="A145" s="26"/>
      <c r="B145" s="144"/>
      <c r="C145" s="145" t="s">
        <v>174</v>
      </c>
      <c r="D145" s="145" t="s">
        <v>141</v>
      </c>
      <c r="E145" s="146" t="s">
        <v>183</v>
      </c>
      <c r="F145" s="147" t="s">
        <v>184</v>
      </c>
      <c r="G145" s="148" t="s">
        <v>144</v>
      </c>
      <c r="H145" s="149">
        <v>113.31</v>
      </c>
      <c r="I145" s="149"/>
      <c r="J145" s="149"/>
      <c r="K145" s="150"/>
      <c r="L145" s="27"/>
      <c r="M145" s="151" t="s">
        <v>1</v>
      </c>
      <c r="N145" s="152" t="s">
        <v>37</v>
      </c>
      <c r="O145" s="153">
        <v>0</v>
      </c>
      <c r="P145" s="153">
        <f t="shared" si="9"/>
        <v>0</v>
      </c>
      <c r="Q145" s="153">
        <v>0</v>
      </c>
      <c r="R145" s="153">
        <f t="shared" si="10"/>
        <v>0</v>
      </c>
      <c r="S145" s="153">
        <v>0</v>
      </c>
      <c r="T145" s="154">
        <f t="shared" si="11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145</v>
      </c>
      <c r="AT145" s="155" t="s">
        <v>141</v>
      </c>
      <c r="AU145" s="155" t="s">
        <v>146</v>
      </c>
      <c r="AY145" s="14" t="s">
        <v>136</v>
      </c>
      <c r="BE145" s="156">
        <f t="shared" si="12"/>
        <v>0</v>
      </c>
      <c r="BF145" s="156">
        <f t="shared" si="13"/>
        <v>0</v>
      </c>
      <c r="BG145" s="156">
        <f t="shared" si="14"/>
        <v>0</v>
      </c>
      <c r="BH145" s="156">
        <f t="shared" si="15"/>
        <v>0</v>
      </c>
      <c r="BI145" s="156">
        <f t="shared" si="16"/>
        <v>0</v>
      </c>
      <c r="BJ145" s="14" t="s">
        <v>146</v>
      </c>
      <c r="BK145" s="157">
        <f t="shared" si="17"/>
        <v>0</v>
      </c>
      <c r="BL145" s="14" t="s">
        <v>145</v>
      </c>
      <c r="BM145" s="155" t="s">
        <v>185</v>
      </c>
    </row>
    <row r="146" spans="1:65" s="2" customFormat="1" ht="21.75" customHeight="1">
      <c r="A146" s="26"/>
      <c r="B146" s="144"/>
      <c r="C146" s="145" t="s">
        <v>186</v>
      </c>
      <c r="D146" s="145" t="s">
        <v>141</v>
      </c>
      <c r="E146" s="146" t="s">
        <v>187</v>
      </c>
      <c r="F146" s="147" t="s">
        <v>188</v>
      </c>
      <c r="G146" s="148" t="s">
        <v>144</v>
      </c>
      <c r="H146" s="149">
        <v>113.31</v>
      </c>
      <c r="I146" s="149"/>
      <c r="J146" s="149"/>
      <c r="K146" s="150"/>
      <c r="L146" s="27"/>
      <c r="M146" s="151" t="s">
        <v>1</v>
      </c>
      <c r="N146" s="152" t="s">
        <v>37</v>
      </c>
      <c r="O146" s="153">
        <v>0</v>
      </c>
      <c r="P146" s="153">
        <f t="shared" si="9"/>
        <v>0</v>
      </c>
      <c r="Q146" s="153">
        <v>0</v>
      </c>
      <c r="R146" s="153">
        <f t="shared" si="10"/>
        <v>0</v>
      </c>
      <c r="S146" s="153">
        <v>0</v>
      </c>
      <c r="T146" s="154">
        <f t="shared" si="11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145</v>
      </c>
      <c r="AT146" s="155" t="s">
        <v>141</v>
      </c>
      <c r="AU146" s="155" t="s">
        <v>146</v>
      </c>
      <c r="AY146" s="14" t="s">
        <v>136</v>
      </c>
      <c r="BE146" s="156">
        <f t="shared" si="12"/>
        <v>0</v>
      </c>
      <c r="BF146" s="156">
        <f t="shared" si="13"/>
        <v>0</v>
      </c>
      <c r="BG146" s="156">
        <f t="shared" si="14"/>
        <v>0</v>
      </c>
      <c r="BH146" s="156">
        <f t="shared" si="15"/>
        <v>0</v>
      </c>
      <c r="BI146" s="156">
        <f t="shared" si="16"/>
        <v>0</v>
      </c>
      <c r="BJ146" s="14" t="s">
        <v>146</v>
      </c>
      <c r="BK146" s="157">
        <f t="shared" si="17"/>
        <v>0</v>
      </c>
      <c r="BL146" s="14" t="s">
        <v>145</v>
      </c>
      <c r="BM146" s="155" t="s">
        <v>189</v>
      </c>
    </row>
    <row r="147" spans="1:65" s="2" customFormat="1" ht="21.75" customHeight="1">
      <c r="A147" s="26"/>
      <c r="B147" s="144"/>
      <c r="C147" s="145" t="s">
        <v>185</v>
      </c>
      <c r="D147" s="145" t="s">
        <v>141</v>
      </c>
      <c r="E147" s="146" t="s">
        <v>190</v>
      </c>
      <c r="F147" s="147" t="s">
        <v>191</v>
      </c>
      <c r="G147" s="148" t="s">
        <v>144</v>
      </c>
      <c r="H147" s="149">
        <v>180</v>
      </c>
      <c r="I147" s="149"/>
      <c r="J147" s="149"/>
      <c r="K147" s="150"/>
      <c r="L147" s="27"/>
      <c r="M147" s="151" t="s">
        <v>1</v>
      </c>
      <c r="N147" s="152" t="s">
        <v>37</v>
      </c>
      <c r="O147" s="153">
        <v>0</v>
      </c>
      <c r="P147" s="153">
        <f t="shared" si="9"/>
        <v>0</v>
      </c>
      <c r="Q147" s="153">
        <v>0</v>
      </c>
      <c r="R147" s="153">
        <f t="shared" si="10"/>
        <v>0</v>
      </c>
      <c r="S147" s="153">
        <v>0</v>
      </c>
      <c r="T147" s="154">
        <f t="shared" si="11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145</v>
      </c>
      <c r="AT147" s="155" t="s">
        <v>141</v>
      </c>
      <c r="AU147" s="155" t="s">
        <v>146</v>
      </c>
      <c r="AY147" s="14" t="s">
        <v>136</v>
      </c>
      <c r="BE147" s="156">
        <f t="shared" si="12"/>
        <v>0</v>
      </c>
      <c r="BF147" s="156">
        <f t="shared" si="13"/>
        <v>0</v>
      </c>
      <c r="BG147" s="156">
        <f t="shared" si="14"/>
        <v>0</v>
      </c>
      <c r="BH147" s="156">
        <f t="shared" si="15"/>
        <v>0</v>
      </c>
      <c r="BI147" s="156">
        <f t="shared" si="16"/>
        <v>0</v>
      </c>
      <c r="BJ147" s="14" t="s">
        <v>146</v>
      </c>
      <c r="BK147" s="157">
        <f t="shared" si="17"/>
        <v>0</v>
      </c>
      <c r="BL147" s="14" t="s">
        <v>145</v>
      </c>
      <c r="BM147" s="155" t="s">
        <v>192</v>
      </c>
    </row>
    <row r="148" spans="1:65" s="2" customFormat="1" ht="21.75" customHeight="1">
      <c r="A148" s="26"/>
      <c r="B148" s="144"/>
      <c r="C148" s="145" t="s">
        <v>193</v>
      </c>
      <c r="D148" s="145" t="s">
        <v>141</v>
      </c>
      <c r="E148" s="146" t="s">
        <v>194</v>
      </c>
      <c r="F148" s="147" t="s">
        <v>195</v>
      </c>
      <c r="G148" s="148" t="s">
        <v>196</v>
      </c>
      <c r="H148" s="149">
        <v>22.837</v>
      </c>
      <c r="I148" s="149"/>
      <c r="J148" s="149"/>
      <c r="K148" s="150"/>
      <c r="L148" s="27"/>
      <c r="M148" s="151" t="s">
        <v>1</v>
      </c>
      <c r="N148" s="152" t="s">
        <v>37</v>
      </c>
      <c r="O148" s="153">
        <v>0</v>
      </c>
      <c r="P148" s="153">
        <f t="shared" si="9"/>
        <v>0</v>
      </c>
      <c r="Q148" s="153">
        <v>0</v>
      </c>
      <c r="R148" s="153">
        <f t="shared" si="10"/>
        <v>0</v>
      </c>
      <c r="S148" s="153">
        <v>0</v>
      </c>
      <c r="T148" s="154">
        <f t="shared" si="11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145</v>
      </c>
      <c r="AT148" s="155" t="s">
        <v>141</v>
      </c>
      <c r="AU148" s="155" t="s">
        <v>146</v>
      </c>
      <c r="AY148" s="14" t="s">
        <v>136</v>
      </c>
      <c r="BE148" s="156">
        <f t="shared" si="12"/>
        <v>0</v>
      </c>
      <c r="BF148" s="156">
        <f t="shared" si="13"/>
        <v>0</v>
      </c>
      <c r="BG148" s="156">
        <f t="shared" si="14"/>
        <v>0</v>
      </c>
      <c r="BH148" s="156">
        <f t="shared" si="15"/>
        <v>0</v>
      </c>
      <c r="BI148" s="156">
        <f t="shared" si="16"/>
        <v>0</v>
      </c>
      <c r="BJ148" s="14" t="s">
        <v>146</v>
      </c>
      <c r="BK148" s="157">
        <f t="shared" si="17"/>
        <v>0</v>
      </c>
      <c r="BL148" s="14" t="s">
        <v>145</v>
      </c>
      <c r="BM148" s="155" t="s">
        <v>197</v>
      </c>
    </row>
    <row r="149" spans="1:65" s="2" customFormat="1" ht="16.5" customHeight="1">
      <c r="A149" s="26"/>
      <c r="B149" s="144"/>
      <c r="C149" s="145" t="s">
        <v>189</v>
      </c>
      <c r="D149" s="145" t="s">
        <v>141</v>
      </c>
      <c r="E149" s="146" t="s">
        <v>198</v>
      </c>
      <c r="F149" s="147" t="s">
        <v>199</v>
      </c>
      <c r="G149" s="148" t="s">
        <v>196</v>
      </c>
      <c r="H149" s="149">
        <v>22.837</v>
      </c>
      <c r="I149" s="149"/>
      <c r="J149" s="149"/>
      <c r="K149" s="150"/>
      <c r="L149" s="27"/>
      <c r="M149" s="151" t="s">
        <v>1</v>
      </c>
      <c r="N149" s="152" t="s">
        <v>37</v>
      </c>
      <c r="O149" s="153">
        <v>0</v>
      </c>
      <c r="P149" s="153">
        <f t="shared" si="9"/>
        <v>0</v>
      </c>
      <c r="Q149" s="153">
        <v>0</v>
      </c>
      <c r="R149" s="153">
        <f t="shared" si="10"/>
        <v>0</v>
      </c>
      <c r="S149" s="153">
        <v>0</v>
      </c>
      <c r="T149" s="154">
        <f t="shared" si="11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145</v>
      </c>
      <c r="AT149" s="155" t="s">
        <v>141</v>
      </c>
      <c r="AU149" s="155" t="s">
        <v>146</v>
      </c>
      <c r="AY149" s="14" t="s">
        <v>136</v>
      </c>
      <c r="BE149" s="156">
        <f t="shared" si="12"/>
        <v>0</v>
      </c>
      <c r="BF149" s="156">
        <f t="shared" si="13"/>
        <v>0</v>
      </c>
      <c r="BG149" s="156">
        <f t="shared" si="14"/>
        <v>0</v>
      </c>
      <c r="BH149" s="156">
        <f t="shared" si="15"/>
        <v>0</v>
      </c>
      <c r="BI149" s="156">
        <f t="shared" si="16"/>
        <v>0</v>
      </c>
      <c r="BJ149" s="14" t="s">
        <v>146</v>
      </c>
      <c r="BK149" s="157">
        <f t="shared" si="17"/>
        <v>0</v>
      </c>
      <c r="BL149" s="14" t="s">
        <v>145</v>
      </c>
      <c r="BM149" s="155" t="s">
        <v>200</v>
      </c>
    </row>
    <row r="150" spans="1:65" s="2" customFormat="1" ht="21.75" customHeight="1">
      <c r="A150" s="26"/>
      <c r="B150" s="144"/>
      <c r="C150" s="145" t="s">
        <v>201</v>
      </c>
      <c r="D150" s="145" t="s">
        <v>141</v>
      </c>
      <c r="E150" s="146" t="s">
        <v>202</v>
      </c>
      <c r="F150" s="147" t="s">
        <v>203</v>
      </c>
      <c r="G150" s="148" t="s">
        <v>196</v>
      </c>
      <c r="H150" s="149">
        <v>433.90300000000002</v>
      </c>
      <c r="I150" s="149"/>
      <c r="J150" s="149"/>
      <c r="K150" s="150"/>
      <c r="L150" s="27"/>
      <c r="M150" s="151" t="s">
        <v>1</v>
      </c>
      <c r="N150" s="152" t="s">
        <v>37</v>
      </c>
      <c r="O150" s="153">
        <v>0</v>
      </c>
      <c r="P150" s="153">
        <f t="shared" si="9"/>
        <v>0</v>
      </c>
      <c r="Q150" s="153">
        <v>0</v>
      </c>
      <c r="R150" s="153">
        <f t="shared" si="10"/>
        <v>0</v>
      </c>
      <c r="S150" s="153">
        <v>0</v>
      </c>
      <c r="T150" s="154">
        <f t="shared" si="11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145</v>
      </c>
      <c r="AT150" s="155" t="s">
        <v>141</v>
      </c>
      <c r="AU150" s="155" t="s">
        <v>146</v>
      </c>
      <c r="AY150" s="14" t="s">
        <v>136</v>
      </c>
      <c r="BE150" s="156">
        <f t="shared" si="12"/>
        <v>0</v>
      </c>
      <c r="BF150" s="156">
        <f t="shared" si="13"/>
        <v>0</v>
      </c>
      <c r="BG150" s="156">
        <f t="shared" si="14"/>
        <v>0</v>
      </c>
      <c r="BH150" s="156">
        <f t="shared" si="15"/>
        <v>0</v>
      </c>
      <c r="BI150" s="156">
        <f t="shared" si="16"/>
        <v>0</v>
      </c>
      <c r="BJ150" s="14" t="s">
        <v>146</v>
      </c>
      <c r="BK150" s="157">
        <f t="shared" si="17"/>
        <v>0</v>
      </c>
      <c r="BL150" s="14" t="s">
        <v>145</v>
      </c>
      <c r="BM150" s="155" t="s">
        <v>204</v>
      </c>
    </row>
    <row r="151" spans="1:65" s="2" customFormat="1" ht="21.75" customHeight="1">
      <c r="A151" s="26"/>
      <c r="B151" s="144"/>
      <c r="C151" s="145" t="s">
        <v>192</v>
      </c>
      <c r="D151" s="145" t="s">
        <v>141</v>
      </c>
      <c r="E151" s="146" t="s">
        <v>205</v>
      </c>
      <c r="F151" s="147" t="s">
        <v>206</v>
      </c>
      <c r="G151" s="148" t="s">
        <v>196</v>
      </c>
      <c r="H151" s="149">
        <v>22.837</v>
      </c>
      <c r="I151" s="149"/>
      <c r="J151" s="149"/>
      <c r="K151" s="150"/>
      <c r="L151" s="27"/>
      <c r="M151" s="151" t="s">
        <v>1</v>
      </c>
      <c r="N151" s="152" t="s">
        <v>37</v>
      </c>
      <c r="O151" s="153">
        <v>0</v>
      </c>
      <c r="P151" s="153">
        <f t="shared" si="9"/>
        <v>0</v>
      </c>
      <c r="Q151" s="153">
        <v>0</v>
      </c>
      <c r="R151" s="153">
        <f t="shared" si="10"/>
        <v>0</v>
      </c>
      <c r="S151" s="153">
        <v>0</v>
      </c>
      <c r="T151" s="154">
        <f t="shared" si="11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145</v>
      </c>
      <c r="AT151" s="155" t="s">
        <v>141</v>
      </c>
      <c r="AU151" s="155" t="s">
        <v>146</v>
      </c>
      <c r="AY151" s="14" t="s">
        <v>136</v>
      </c>
      <c r="BE151" s="156">
        <f t="shared" si="12"/>
        <v>0</v>
      </c>
      <c r="BF151" s="156">
        <f t="shared" si="13"/>
        <v>0</v>
      </c>
      <c r="BG151" s="156">
        <f t="shared" si="14"/>
        <v>0</v>
      </c>
      <c r="BH151" s="156">
        <f t="shared" si="15"/>
        <v>0</v>
      </c>
      <c r="BI151" s="156">
        <f t="shared" si="16"/>
        <v>0</v>
      </c>
      <c r="BJ151" s="14" t="s">
        <v>146</v>
      </c>
      <c r="BK151" s="157">
        <f t="shared" si="17"/>
        <v>0</v>
      </c>
      <c r="BL151" s="14" t="s">
        <v>145</v>
      </c>
      <c r="BM151" s="155" t="s">
        <v>207</v>
      </c>
    </row>
    <row r="152" spans="1:65" s="2" customFormat="1" ht="21.75" customHeight="1">
      <c r="A152" s="26"/>
      <c r="B152" s="144"/>
      <c r="C152" s="145" t="s">
        <v>208</v>
      </c>
      <c r="D152" s="145" t="s">
        <v>141</v>
      </c>
      <c r="E152" s="146" t="s">
        <v>209</v>
      </c>
      <c r="F152" s="147" t="s">
        <v>210</v>
      </c>
      <c r="G152" s="148" t="s">
        <v>196</v>
      </c>
      <c r="H152" s="149">
        <v>22.837</v>
      </c>
      <c r="I152" s="149"/>
      <c r="J152" s="149"/>
      <c r="K152" s="150"/>
      <c r="L152" s="27"/>
      <c r="M152" s="151" t="s">
        <v>1</v>
      </c>
      <c r="N152" s="152" t="s">
        <v>37</v>
      </c>
      <c r="O152" s="153">
        <v>0</v>
      </c>
      <c r="P152" s="153">
        <f t="shared" si="9"/>
        <v>0</v>
      </c>
      <c r="Q152" s="153">
        <v>0</v>
      </c>
      <c r="R152" s="153">
        <f t="shared" si="10"/>
        <v>0</v>
      </c>
      <c r="S152" s="153">
        <v>0</v>
      </c>
      <c r="T152" s="154">
        <f t="shared" si="11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145</v>
      </c>
      <c r="AT152" s="155" t="s">
        <v>141</v>
      </c>
      <c r="AU152" s="155" t="s">
        <v>146</v>
      </c>
      <c r="AY152" s="14" t="s">
        <v>136</v>
      </c>
      <c r="BE152" s="156">
        <f t="shared" si="12"/>
        <v>0</v>
      </c>
      <c r="BF152" s="156">
        <f t="shared" si="13"/>
        <v>0</v>
      </c>
      <c r="BG152" s="156">
        <f t="shared" si="14"/>
        <v>0</v>
      </c>
      <c r="BH152" s="156">
        <f t="shared" si="15"/>
        <v>0</v>
      </c>
      <c r="BI152" s="156">
        <f t="shared" si="16"/>
        <v>0</v>
      </c>
      <c r="BJ152" s="14" t="s">
        <v>146</v>
      </c>
      <c r="BK152" s="157">
        <f t="shared" si="17"/>
        <v>0</v>
      </c>
      <c r="BL152" s="14" t="s">
        <v>145</v>
      </c>
      <c r="BM152" s="155" t="s">
        <v>211</v>
      </c>
    </row>
    <row r="153" spans="1:65" s="2" customFormat="1" ht="21.75" customHeight="1">
      <c r="A153" s="26"/>
      <c r="B153" s="144"/>
      <c r="C153" s="145" t="s">
        <v>197</v>
      </c>
      <c r="D153" s="145" t="s">
        <v>141</v>
      </c>
      <c r="E153" s="146" t="s">
        <v>212</v>
      </c>
      <c r="F153" s="147" t="s">
        <v>213</v>
      </c>
      <c r="G153" s="148" t="s">
        <v>196</v>
      </c>
      <c r="H153" s="149">
        <v>22.837</v>
      </c>
      <c r="I153" s="149"/>
      <c r="J153" s="149"/>
      <c r="K153" s="150"/>
      <c r="L153" s="27"/>
      <c r="M153" s="151" t="s">
        <v>1</v>
      </c>
      <c r="N153" s="152" t="s">
        <v>37</v>
      </c>
      <c r="O153" s="153">
        <v>0</v>
      </c>
      <c r="P153" s="153">
        <f t="shared" si="9"/>
        <v>0</v>
      </c>
      <c r="Q153" s="153">
        <v>0</v>
      </c>
      <c r="R153" s="153">
        <f t="shared" si="10"/>
        <v>0</v>
      </c>
      <c r="S153" s="153">
        <v>0</v>
      </c>
      <c r="T153" s="154">
        <f t="shared" si="11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145</v>
      </c>
      <c r="AT153" s="155" t="s">
        <v>141</v>
      </c>
      <c r="AU153" s="155" t="s">
        <v>146</v>
      </c>
      <c r="AY153" s="14" t="s">
        <v>136</v>
      </c>
      <c r="BE153" s="156">
        <f t="shared" si="12"/>
        <v>0</v>
      </c>
      <c r="BF153" s="156">
        <f t="shared" si="13"/>
        <v>0</v>
      </c>
      <c r="BG153" s="156">
        <f t="shared" si="14"/>
        <v>0</v>
      </c>
      <c r="BH153" s="156">
        <f t="shared" si="15"/>
        <v>0</v>
      </c>
      <c r="BI153" s="156">
        <f t="shared" si="16"/>
        <v>0</v>
      </c>
      <c r="BJ153" s="14" t="s">
        <v>146</v>
      </c>
      <c r="BK153" s="157">
        <f t="shared" si="17"/>
        <v>0</v>
      </c>
      <c r="BL153" s="14" t="s">
        <v>145</v>
      </c>
      <c r="BM153" s="155" t="s">
        <v>214</v>
      </c>
    </row>
    <row r="154" spans="1:65" s="2" customFormat="1" ht="16.5" customHeight="1">
      <c r="A154" s="26"/>
      <c r="B154" s="144"/>
      <c r="C154" s="145" t="s">
        <v>215</v>
      </c>
      <c r="D154" s="145" t="s">
        <v>141</v>
      </c>
      <c r="E154" s="146" t="s">
        <v>216</v>
      </c>
      <c r="F154" s="147" t="s">
        <v>217</v>
      </c>
      <c r="G154" s="148" t="s">
        <v>196</v>
      </c>
      <c r="H154" s="149">
        <v>22.837</v>
      </c>
      <c r="I154" s="149"/>
      <c r="J154" s="149"/>
      <c r="K154" s="150"/>
      <c r="L154" s="27"/>
      <c r="M154" s="151" t="s">
        <v>1</v>
      </c>
      <c r="N154" s="152" t="s">
        <v>37</v>
      </c>
      <c r="O154" s="153">
        <v>0</v>
      </c>
      <c r="P154" s="153">
        <f t="shared" si="9"/>
        <v>0</v>
      </c>
      <c r="Q154" s="153">
        <v>0</v>
      </c>
      <c r="R154" s="153">
        <f t="shared" si="10"/>
        <v>0</v>
      </c>
      <c r="S154" s="153">
        <v>0</v>
      </c>
      <c r="T154" s="154">
        <f t="shared" si="11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145</v>
      </c>
      <c r="AT154" s="155" t="s">
        <v>141</v>
      </c>
      <c r="AU154" s="155" t="s">
        <v>146</v>
      </c>
      <c r="AY154" s="14" t="s">
        <v>136</v>
      </c>
      <c r="BE154" s="156">
        <f t="shared" si="12"/>
        <v>0</v>
      </c>
      <c r="BF154" s="156">
        <f t="shared" si="13"/>
        <v>0</v>
      </c>
      <c r="BG154" s="156">
        <f t="shared" si="14"/>
        <v>0</v>
      </c>
      <c r="BH154" s="156">
        <f t="shared" si="15"/>
        <v>0</v>
      </c>
      <c r="BI154" s="156">
        <f t="shared" si="16"/>
        <v>0</v>
      </c>
      <c r="BJ154" s="14" t="s">
        <v>146</v>
      </c>
      <c r="BK154" s="157">
        <f t="shared" si="17"/>
        <v>0</v>
      </c>
      <c r="BL154" s="14" t="s">
        <v>145</v>
      </c>
      <c r="BM154" s="155" t="s">
        <v>218</v>
      </c>
    </row>
    <row r="155" spans="1:65" s="12" customFormat="1" ht="22.8" customHeight="1">
      <c r="B155" s="132"/>
      <c r="D155" s="133" t="s">
        <v>70</v>
      </c>
      <c r="E155" s="142" t="s">
        <v>219</v>
      </c>
      <c r="F155" s="142" t="s">
        <v>220</v>
      </c>
      <c r="J155" s="143"/>
      <c r="L155" s="132"/>
      <c r="M155" s="136"/>
      <c r="N155" s="137"/>
      <c r="O155" s="137"/>
      <c r="P155" s="138">
        <f>P156</f>
        <v>0</v>
      </c>
      <c r="Q155" s="137"/>
      <c r="R155" s="138">
        <f>R156</f>
        <v>0</v>
      </c>
      <c r="S155" s="137"/>
      <c r="T155" s="139">
        <f>T156</f>
        <v>0</v>
      </c>
      <c r="AR155" s="133" t="s">
        <v>79</v>
      </c>
      <c r="AT155" s="140" t="s">
        <v>70</v>
      </c>
      <c r="AU155" s="140" t="s">
        <v>79</v>
      </c>
      <c r="AY155" s="133" t="s">
        <v>136</v>
      </c>
      <c r="BK155" s="141">
        <f>BK156</f>
        <v>0</v>
      </c>
    </row>
    <row r="156" spans="1:65" s="2" customFormat="1" ht="21.75" customHeight="1">
      <c r="A156" s="26"/>
      <c r="B156" s="144"/>
      <c r="C156" s="145" t="s">
        <v>200</v>
      </c>
      <c r="D156" s="145" t="s">
        <v>141</v>
      </c>
      <c r="E156" s="146" t="s">
        <v>221</v>
      </c>
      <c r="F156" s="147" t="s">
        <v>222</v>
      </c>
      <c r="G156" s="148" t="s">
        <v>196</v>
      </c>
      <c r="H156" s="149">
        <v>132.46700000000001</v>
      </c>
      <c r="I156" s="149"/>
      <c r="J156" s="149"/>
      <c r="K156" s="150"/>
      <c r="L156" s="27"/>
      <c r="M156" s="151" t="s">
        <v>1</v>
      </c>
      <c r="N156" s="152" t="s">
        <v>37</v>
      </c>
      <c r="O156" s="153">
        <v>0</v>
      </c>
      <c r="P156" s="153">
        <f>O156*H156</f>
        <v>0</v>
      </c>
      <c r="Q156" s="153">
        <v>0</v>
      </c>
      <c r="R156" s="153">
        <f>Q156*H156</f>
        <v>0</v>
      </c>
      <c r="S156" s="153">
        <v>0</v>
      </c>
      <c r="T156" s="154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145</v>
      </c>
      <c r="AT156" s="155" t="s">
        <v>141</v>
      </c>
      <c r="AU156" s="155" t="s">
        <v>146</v>
      </c>
      <c r="AY156" s="14" t="s">
        <v>136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4" t="s">
        <v>146</v>
      </c>
      <c r="BK156" s="157">
        <f>ROUND(I156*H156,3)</f>
        <v>0</v>
      </c>
      <c r="BL156" s="14" t="s">
        <v>145</v>
      </c>
      <c r="BM156" s="155" t="s">
        <v>223</v>
      </c>
    </row>
    <row r="157" spans="1:65" s="12" customFormat="1" ht="25.95" customHeight="1">
      <c r="B157" s="132"/>
      <c r="D157" s="133" t="s">
        <v>70</v>
      </c>
      <c r="E157" s="134" t="s">
        <v>224</v>
      </c>
      <c r="F157" s="134" t="s">
        <v>225</v>
      </c>
      <c r="J157" s="135"/>
      <c r="L157" s="132"/>
      <c r="M157" s="136"/>
      <c r="N157" s="137"/>
      <c r="O157" s="137"/>
      <c r="P157" s="138">
        <f>P158+P166+P167</f>
        <v>0</v>
      </c>
      <c r="Q157" s="137"/>
      <c r="R157" s="138">
        <f>R158+R166+R167</f>
        <v>0</v>
      </c>
      <c r="S157" s="137"/>
      <c r="T157" s="139">
        <f>T158+T166+T167</f>
        <v>0</v>
      </c>
      <c r="AR157" s="133" t="s">
        <v>146</v>
      </c>
      <c r="AT157" s="140" t="s">
        <v>70</v>
      </c>
      <c r="AU157" s="140" t="s">
        <v>71</v>
      </c>
      <c r="AY157" s="133" t="s">
        <v>136</v>
      </c>
      <c r="BK157" s="141">
        <f>BK158+BK166+BK167</f>
        <v>0</v>
      </c>
    </row>
    <row r="158" spans="1:65" s="12" customFormat="1" ht="22.8" customHeight="1">
      <c r="B158" s="132"/>
      <c r="D158" s="133" t="s">
        <v>70</v>
      </c>
      <c r="E158" s="142" t="s">
        <v>226</v>
      </c>
      <c r="F158" s="142" t="s">
        <v>227</v>
      </c>
      <c r="J158" s="143"/>
      <c r="L158" s="132"/>
      <c r="M158" s="136"/>
      <c r="N158" s="137"/>
      <c r="O158" s="137"/>
      <c r="P158" s="138">
        <f>SUM(P159:P165)</f>
        <v>0</v>
      </c>
      <c r="Q158" s="137"/>
      <c r="R158" s="138">
        <f>SUM(R159:R165)</f>
        <v>0</v>
      </c>
      <c r="S158" s="137"/>
      <c r="T158" s="139">
        <f>SUM(T159:T165)</f>
        <v>0</v>
      </c>
      <c r="AR158" s="133" t="s">
        <v>146</v>
      </c>
      <c r="AT158" s="140" t="s">
        <v>70</v>
      </c>
      <c r="AU158" s="140" t="s">
        <v>79</v>
      </c>
      <c r="AY158" s="133" t="s">
        <v>136</v>
      </c>
      <c r="BK158" s="141">
        <f>SUM(BK159:BK165)</f>
        <v>0</v>
      </c>
    </row>
    <row r="159" spans="1:65" s="2" customFormat="1" ht="21.75" customHeight="1">
      <c r="A159" s="26"/>
      <c r="B159" s="144"/>
      <c r="C159" s="145" t="s">
        <v>228</v>
      </c>
      <c r="D159" s="145" t="s">
        <v>141</v>
      </c>
      <c r="E159" s="146" t="s">
        <v>229</v>
      </c>
      <c r="F159" s="147" t="s">
        <v>230</v>
      </c>
      <c r="G159" s="148" t="s">
        <v>231</v>
      </c>
      <c r="H159" s="149">
        <v>2</v>
      </c>
      <c r="I159" s="149"/>
      <c r="J159" s="149"/>
      <c r="K159" s="150"/>
      <c r="L159" s="27"/>
      <c r="M159" s="151" t="s">
        <v>1</v>
      </c>
      <c r="N159" s="152" t="s">
        <v>37</v>
      </c>
      <c r="O159" s="153">
        <v>0</v>
      </c>
      <c r="P159" s="153">
        <f t="shared" ref="P159:P165" si="18">O159*H159</f>
        <v>0</v>
      </c>
      <c r="Q159" s="153">
        <v>0</v>
      </c>
      <c r="R159" s="153">
        <f t="shared" ref="R159:R165" si="19">Q159*H159</f>
        <v>0</v>
      </c>
      <c r="S159" s="153">
        <v>0</v>
      </c>
      <c r="T159" s="154">
        <f t="shared" ref="T159:T165" si="20"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170</v>
      </c>
      <c r="AT159" s="155" t="s">
        <v>141</v>
      </c>
      <c r="AU159" s="155" t="s">
        <v>146</v>
      </c>
      <c r="AY159" s="14" t="s">
        <v>136</v>
      </c>
      <c r="BE159" s="156">
        <f t="shared" ref="BE159:BE165" si="21">IF(N159="základná",J159,0)</f>
        <v>0</v>
      </c>
      <c r="BF159" s="156">
        <f t="shared" ref="BF159:BF165" si="22">IF(N159="znížená",J159,0)</f>
        <v>0</v>
      </c>
      <c r="BG159" s="156">
        <f t="shared" ref="BG159:BG165" si="23">IF(N159="zákl. prenesená",J159,0)</f>
        <v>0</v>
      </c>
      <c r="BH159" s="156">
        <f t="shared" ref="BH159:BH165" si="24">IF(N159="zníž. prenesená",J159,0)</f>
        <v>0</v>
      </c>
      <c r="BI159" s="156">
        <f t="shared" ref="BI159:BI165" si="25">IF(N159="nulová",J159,0)</f>
        <v>0</v>
      </c>
      <c r="BJ159" s="14" t="s">
        <v>146</v>
      </c>
      <c r="BK159" s="157">
        <f t="shared" ref="BK159:BK165" si="26">ROUND(I159*H159,3)</f>
        <v>0</v>
      </c>
      <c r="BL159" s="14" t="s">
        <v>170</v>
      </c>
      <c r="BM159" s="155" t="s">
        <v>232</v>
      </c>
    </row>
    <row r="160" spans="1:65" s="2" customFormat="1" ht="21.75" customHeight="1">
      <c r="A160" s="26"/>
      <c r="B160" s="144"/>
      <c r="C160" s="158" t="s">
        <v>207</v>
      </c>
      <c r="D160" s="158" t="s">
        <v>166</v>
      </c>
      <c r="E160" s="159" t="s">
        <v>233</v>
      </c>
      <c r="F160" s="160" t="s">
        <v>234</v>
      </c>
      <c r="G160" s="161" t="s">
        <v>231</v>
      </c>
      <c r="H160" s="162">
        <v>2</v>
      </c>
      <c r="I160" s="162"/>
      <c r="J160" s="162"/>
      <c r="K160" s="163"/>
      <c r="L160" s="164"/>
      <c r="M160" s="165" t="s">
        <v>1</v>
      </c>
      <c r="N160" s="166" t="s">
        <v>37</v>
      </c>
      <c r="O160" s="153">
        <v>0</v>
      </c>
      <c r="P160" s="153">
        <f t="shared" si="18"/>
        <v>0</v>
      </c>
      <c r="Q160" s="153">
        <v>0</v>
      </c>
      <c r="R160" s="153">
        <f t="shared" si="19"/>
        <v>0</v>
      </c>
      <c r="S160" s="153">
        <v>0</v>
      </c>
      <c r="T160" s="154">
        <f t="shared" si="20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200</v>
      </c>
      <c r="AT160" s="155" t="s">
        <v>166</v>
      </c>
      <c r="AU160" s="155" t="s">
        <v>146</v>
      </c>
      <c r="AY160" s="14" t="s">
        <v>136</v>
      </c>
      <c r="BE160" s="156">
        <f t="shared" si="21"/>
        <v>0</v>
      </c>
      <c r="BF160" s="156">
        <f t="shared" si="22"/>
        <v>0</v>
      </c>
      <c r="BG160" s="156">
        <f t="shared" si="23"/>
        <v>0</v>
      </c>
      <c r="BH160" s="156">
        <f t="shared" si="24"/>
        <v>0</v>
      </c>
      <c r="BI160" s="156">
        <f t="shared" si="25"/>
        <v>0</v>
      </c>
      <c r="BJ160" s="14" t="s">
        <v>146</v>
      </c>
      <c r="BK160" s="157">
        <f t="shared" si="26"/>
        <v>0</v>
      </c>
      <c r="BL160" s="14" t="s">
        <v>170</v>
      </c>
      <c r="BM160" s="155" t="s">
        <v>235</v>
      </c>
    </row>
    <row r="161" spans="1:65" s="2" customFormat="1" ht="21.75" customHeight="1">
      <c r="A161" s="26"/>
      <c r="B161" s="144"/>
      <c r="C161" s="158" t="s">
        <v>236</v>
      </c>
      <c r="D161" s="158" t="s">
        <v>166</v>
      </c>
      <c r="E161" s="159" t="s">
        <v>237</v>
      </c>
      <c r="F161" s="160" t="s">
        <v>238</v>
      </c>
      <c r="G161" s="161" t="s">
        <v>231</v>
      </c>
      <c r="H161" s="162">
        <v>2</v>
      </c>
      <c r="I161" s="162"/>
      <c r="J161" s="162"/>
      <c r="K161" s="163"/>
      <c r="L161" s="164"/>
      <c r="M161" s="165" t="s">
        <v>1</v>
      </c>
      <c r="N161" s="166" t="s">
        <v>37</v>
      </c>
      <c r="O161" s="153">
        <v>0</v>
      </c>
      <c r="P161" s="153">
        <f t="shared" si="18"/>
        <v>0</v>
      </c>
      <c r="Q161" s="153">
        <v>0</v>
      </c>
      <c r="R161" s="153">
        <f t="shared" si="19"/>
        <v>0</v>
      </c>
      <c r="S161" s="153">
        <v>0</v>
      </c>
      <c r="T161" s="154">
        <f t="shared" si="20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200</v>
      </c>
      <c r="AT161" s="155" t="s">
        <v>166</v>
      </c>
      <c r="AU161" s="155" t="s">
        <v>146</v>
      </c>
      <c r="AY161" s="14" t="s">
        <v>136</v>
      </c>
      <c r="BE161" s="156">
        <f t="shared" si="21"/>
        <v>0</v>
      </c>
      <c r="BF161" s="156">
        <f t="shared" si="22"/>
        <v>0</v>
      </c>
      <c r="BG161" s="156">
        <f t="shared" si="23"/>
        <v>0</v>
      </c>
      <c r="BH161" s="156">
        <f t="shared" si="24"/>
        <v>0</v>
      </c>
      <c r="BI161" s="156">
        <f t="shared" si="25"/>
        <v>0</v>
      </c>
      <c r="BJ161" s="14" t="s">
        <v>146</v>
      </c>
      <c r="BK161" s="157">
        <f t="shared" si="26"/>
        <v>0</v>
      </c>
      <c r="BL161" s="14" t="s">
        <v>170</v>
      </c>
      <c r="BM161" s="155" t="s">
        <v>239</v>
      </c>
    </row>
    <row r="162" spans="1:65" s="2" customFormat="1" ht="21.75" customHeight="1">
      <c r="A162" s="26"/>
      <c r="B162" s="144"/>
      <c r="C162" s="145" t="s">
        <v>211</v>
      </c>
      <c r="D162" s="145" t="s">
        <v>141</v>
      </c>
      <c r="E162" s="146" t="s">
        <v>240</v>
      </c>
      <c r="F162" s="147" t="s">
        <v>241</v>
      </c>
      <c r="G162" s="148" t="s">
        <v>231</v>
      </c>
      <c r="H162" s="149">
        <v>2</v>
      </c>
      <c r="I162" s="149"/>
      <c r="J162" s="149"/>
      <c r="K162" s="150"/>
      <c r="L162" s="27"/>
      <c r="M162" s="151" t="s">
        <v>1</v>
      </c>
      <c r="N162" s="152" t="s">
        <v>37</v>
      </c>
      <c r="O162" s="153">
        <v>0</v>
      </c>
      <c r="P162" s="153">
        <f t="shared" si="18"/>
        <v>0</v>
      </c>
      <c r="Q162" s="153">
        <v>0</v>
      </c>
      <c r="R162" s="153">
        <f t="shared" si="19"/>
        <v>0</v>
      </c>
      <c r="S162" s="153">
        <v>0</v>
      </c>
      <c r="T162" s="154">
        <f t="shared" si="20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170</v>
      </c>
      <c r="AT162" s="155" t="s">
        <v>141</v>
      </c>
      <c r="AU162" s="155" t="s">
        <v>146</v>
      </c>
      <c r="AY162" s="14" t="s">
        <v>136</v>
      </c>
      <c r="BE162" s="156">
        <f t="shared" si="21"/>
        <v>0</v>
      </c>
      <c r="BF162" s="156">
        <f t="shared" si="22"/>
        <v>0</v>
      </c>
      <c r="BG162" s="156">
        <f t="shared" si="23"/>
        <v>0</v>
      </c>
      <c r="BH162" s="156">
        <f t="shared" si="24"/>
        <v>0</v>
      </c>
      <c r="BI162" s="156">
        <f t="shared" si="25"/>
        <v>0</v>
      </c>
      <c r="BJ162" s="14" t="s">
        <v>146</v>
      </c>
      <c r="BK162" s="157">
        <f t="shared" si="26"/>
        <v>0</v>
      </c>
      <c r="BL162" s="14" t="s">
        <v>170</v>
      </c>
      <c r="BM162" s="155" t="s">
        <v>242</v>
      </c>
    </row>
    <row r="163" spans="1:65" s="2" customFormat="1" ht="16.5" customHeight="1">
      <c r="A163" s="26"/>
      <c r="B163" s="144"/>
      <c r="C163" s="145" t="s">
        <v>243</v>
      </c>
      <c r="D163" s="145" t="s">
        <v>141</v>
      </c>
      <c r="E163" s="146" t="s">
        <v>244</v>
      </c>
      <c r="F163" s="147" t="s">
        <v>245</v>
      </c>
      <c r="G163" s="148" t="s">
        <v>231</v>
      </c>
      <c r="H163" s="149">
        <v>2</v>
      </c>
      <c r="I163" s="149"/>
      <c r="J163" s="149"/>
      <c r="K163" s="150"/>
      <c r="L163" s="27"/>
      <c r="M163" s="151" t="s">
        <v>1</v>
      </c>
      <c r="N163" s="152" t="s">
        <v>37</v>
      </c>
      <c r="O163" s="153">
        <v>0</v>
      </c>
      <c r="P163" s="153">
        <f t="shared" si="18"/>
        <v>0</v>
      </c>
      <c r="Q163" s="153">
        <v>0</v>
      </c>
      <c r="R163" s="153">
        <f t="shared" si="19"/>
        <v>0</v>
      </c>
      <c r="S163" s="153">
        <v>0</v>
      </c>
      <c r="T163" s="154">
        <f t="shared" si="20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170</v>
      </c>
      <c r="AT163" s="155" t="s">
        <v>141</v>
      </c>
      <c r="AU163" s="155" t="s">
        <v>146</v>
      </c>
      <c r="AY163" s="14" t="s">
        <v>136</v>
      </c>
      <c r="BE163" s="156">
        <f t="shared" si="21"/>
        <v>0</v>
      </c>
      <c r="BF163" s="156">
        <f t="shared" si="22"/>
        <v>0</v>
      </c>
      <c r="BG163" s="156">
        <f t="shared" si="23"/>
        <v>0</v>
      </c>
      <c r="BH163" s="156">
        <f t="shared" si="24"/>
        <v>0</v>
      </c>
      <c r="BI163" s="156">
        <f t="shared" si="25"/>
        <v>0</v>
      </c>
      <c r="BJ163" s="14" t="s">
        <v>146</v>
      </c>
      <c r="BK163" s="157">
        <f t="shared" si="26"/>
        <v>0</v>
      </c>
      <c r="BL163" s="14" t="s">
        <v>170</v>
      </c>
      <c r="BM163" s="155" t="s">
        <v>246</v>
      </c>
    </row>
    <row r="164" spans="1:65" s="2" customFormat="1" ht="21.75" customHeight="1">
      <c r="A164" s="26"/>
      <c r="B164" s="144"/>
      <c r="C164" s="158" t="s">
        <v>214</v>
      </c>
      <c r="D164" s="158" t="s">
        <v>166</v>
      </c>
      <c r="E164" s="159" t="s">
        <v>247</v>
      </c>
      <c r="F164" s="160" t="s">
        <v>248</v>
      </c>
      <c r="G164" s="161" t="s">
        <v>231</v>
      </c>
      <c r="H164" s="162">
        <v>2</v>
      </c>
      <c r="I164" s="162"/>
      <c r="J164" s="162"/>
      <c r="K164" s="163"/>
      <c r="L164" s="164"/>
      <c r="M164" s="165" t="s">
        <v>1</v>
      </c>
      <c r="N164" s="166" t="s">
        <v>37</v>
      </c>
      <c r="O164" s="153">
        <v>0</v>
      </c>
      <c r="P164" s="153">
        <f t="shared" si="18"/>
        <v>0</v>
      </c>
      <c r="Q164" s="153">
        <v>0</v>
      </c>
      <c r="R164" s="153">
        <f t="shared" si="19"/>
        <v>0</v>
      </c>
      <c r="S164" s="153">
        <v>0</v>
      </c>
      <c r="T164" s="154">
        <f t="shared" si="20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200</v>
      </c>
      <c r="AT164" s="155" t="s">
        <v>166</v>
      </c>
      <c r="AU164" s="155" t="s">
        <v>146</v>
      </c>
      <c r="AY164" s="14" t="s">
        <v>136</v>
      </c>
      <c r="BE164" s="156">
        <f t="shared" si="21"/>
        <v>0</v>
      </c>
      <c r="BF164" s="156">
        <f t="shared" si="22"/>
        <v>0</v>
      </c>
      <c r="BG164" s="156">
        <f t="shared" si="23"/>
        <v>0</v>
      </c>
      <c r="BH164" s="156">
        <f t="shared" si="24"/>
        <v>0</v>
      </c>
      <c r="BI164" s="156">
        <f t="shared" si="25"/>
        <v>0</v>
      </c>
      <c r="BJ164" s="14" t="s">
        <v>146</v>
      </c>
      <c r="BK164" s="157">
        <f t="shared" si="26"/>
        <v>0</v>
      </c>
      <c r="BL164" s="14" t="s">
        <v>170</v>
      </c>
      <c r="BM164" s="155" t="s">
        <v>249</v>
      </c>
    </row>
    <row r="165" spans="1:65" s="2" customFormat="1" ht="21.75" customHeight="1">
      <c r="A165" s="26"/>
      <c r="B165" s="144"/>
      <c r="C165" s="145" t="s">
        <v>250</v>
      </c>
      <c r="D165" s="145" t="s">
        <v>141</v>
      </c>
      <c r="E165" s="146" t="s">
        <v>251</v>
      </c>
      <c r="F165" s="147" t="s">
        <v>252</v>
      </c>
      <c r="G165" s="148" t="s">
        <v>253</v>
      </c>
      <c r="H165" s="149">
        <v>21.262</v>
      </c>
      <c r="I165" s="149"/>
      <c r="J165" s="149"/>
      <c r="K165" s="150"/>
      <c r="L165" s="27"/>
      <c r="M165" s="151" t="s">
        <v>1</v>
      </c>
      <c r="N165" s="152" t="s">
        <v>37</v>
      </c>
      <c r="O165" s="153">
        <v>0</v>
      </c>
      <c r="P165" s="153">
        <f t="shared" si="18"/>
        <v>0</v>
      </c>
      <c r="Q165" s="153">
        <v>0</v>
      </c>
      <c r="R165" s="153">
        <f t="shared" si="19"/>
        <v>0</v>
      </c>
      <c r="S165" s="153">
        <v>0</v>
      </c>
      <c r="T165" s="154">
        <f t="shared" si="20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170</v>
      </c>
      <c r="AT165" s="155" t="s">
        <v>141</v>
      </c>
      <c r="AU165" s="155" t="s">
        <v>146</v>
      </c>
      <c r="AY165" s="14" t="s">
        <v>136</v>
      </c>
      <c r="BE165" s="156">
        <f t="shared" si="21"/>
        <v>0</v>
      </c>
      <c r="BF165" s="156">
        <f t="shared" si="22"/>
        <v>0</v>
      </c>
      <c r="BG165" s="156">
        <f t="shared" si="23"/>
        <v>0</v>
      </c>
      <c r="BH165" s="156">
        <f t="shared" si="24"/>
        <v>0</v>
      </c>
      <c r="BI165" s="156">
        <f t="shared" si="25"/>
        <v>0</v>
      </c>
      <c r="BJ165" s="14" t="s">
        <v>146</v>
      </c>
      <c r="BK165" s="157">
        <f t="shared" si="26"/>
        <v>0</v>
      </c>
      <c r="BL165" s="14" t="s">
        <v>170</v>
      </c>
      <c r="BM165" s="155" t="s">
        <v>254</v>
      </c>
    </row>
    <row r="166" spans="1:65" s="12" customFormat="1" ht="22.8" customHeight="1">
      <c r="B166" s="132"/>
      <c r="D166" s="133" t="s">
        <v>70</v>
      </c>
      <c r="E166" s="142" t="s">
        <v>137</v>
      </c>
      <c r="F166" s="142" t="s">
        <v>1</v>
      </c>
      <c r="J166" s="143"/>
      <c r="L166" s="132"/>
      <c r="M166" s="136"/>
      <c r="N166" s="137"/>
      <c r="O166" s="137"/>
      <c r="P166" s="138">
        <v>0</v>
      </c>
      <c r="Q166" s="137"/>
      <c r="R166" s="138">
        <v>0</v>
      </c>
      <c r="S166" s="137"/>
      <c r="T166" s="139">
        <v>0</v>
      </c>
      <c r="AR166" s="133" t="s">
        <v>79</v>
      </c>
      <c r="AT166" s="140" t="s">
        <v>70</v>
      </c>
      <c r="AU166" s="140" t="s">
        <v>79</v>
      </c>
      <c r="AY166" s="133" t="s">
        <v>136</v>
      </c>
      <c r="BK166" s="141">
        <v>0</v>
      </c>
    </row>
    <row r="167" spans="1:65" s="12" customFormat="1" ht="22.8" customHeight="1">
      <c r="B167" s="132"/>
      <c r="D167" s="133" t="s">
        <v>70</v>
      </c>
      <c r="E167" s="142" t="s">
        <v>255</v>
      </c>
      <c r="F167" s="142" t="s">
        <v>256</v>
      </c>
      <c r="J167" s="143"/>
      <c r="L167" s="132"/>
      <c r="M167" s="136"/>
      <c r="N167" s="137"/>
      <c r="O167" s="137"/>
      <c r="P167" s="138">
        <f>SUM(P168:P169)</f>
        <v>0</v>
      </c>
      <c r="Q167" s="137"/>
      <c r="R167" s="138">
        <f>SUM(R168:R169)</f>
        <v>0</v>
      </c>
      <c r="S167" s="137"/>
      <c r="T167" s="139">
        <f>SUM(T168:T169)</f>
        <v>0</v>
      </c>
      <c r="AR167" s="133" t="s">
        <v>146</v>
      </c>
      <c r="AT167" s="140" t="s">
        <v>70</v>
      </c>
      <c r="AU167" s="140" t="s">
        <v>79</v>
      </c>
      <c r="AY167" s="133" t="s">
        <v>136</v>
      </c>
      <c r="BK167" s="141">
        <f>SUM(BK168:BK169)</f>
        <v>0</v>
      </c>
    </row>
    <row r="168" spans="1:65" s="2" customFormat="1" ht="33" customHeight="1">
      <c r="A168" s="26"/>
      <c r="B168" s="144"/>
      <c r="C168" s="145" t="s">
        <v>257</v>
      </c>
      <c r="D168" s="145" t="s">
        <v>141</v>
      </c>
      <c r="E168" s="146" t="s">
        <v>258</v>
      </c>
      <c r="F168" s="147" t="s">
        <v>259</v>
      </c>
      <c r="G168" s="148" t="s">
        <v>144</v>
      </c>
      <c r="H168" s="149">
        <v>476.33</v>
      </c>
      <c r="I168" s="149"/>
      <c r="J168" s="149"/>
      <c r="K168" s="150"/>
      <c r="L168" s="27"/>
      <c r="M168" s="151" t="s">
        <v>1</v>
      </c>
      <c r="N168" s="152" t="s">
        <v>37</v>
      </c>
      <c r="O168" s="153">
        <v>0</v>
      </c>
      <c r="P168" s="153">
        <f>O168*H168</f>
        <v>0</v>
      </c>
      <c r="Q168" s="153">
        <v>0</v>
      </c>
      <c r="R168" s="153">
        <f>Q168*H168</f>
        <v>0</v>
      </c>
      <c r="S168" s="153">
        <v>0</v>
      </c>
      <c r="T168" s="154">
        <f>S168*H168</f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170</v>
      </c>
      <c r="AT168" s="155" t="s">
        <v>141</v>
      </c>
      <c r="AU168" s="155" t="s">
        <v>146</v>
      </c>
      <c r="AY168" s="14" t="s">
        <v>136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4" t="s">
        <v>146</v>
      </c>
      <c r="BK168" s="157">
        <f>ROUND(I168*H168,3)</f>
        <v>0</v>
      </c>
      <c r="BL168" s="14" t="s">
        <v>170</v>
      </c>
      <c r="BM168" s="155" t="s">
        <v>260</v>
      </c>
    </row>
    <row r="169" spans="1:65" s="2" customFormat="1" ht="33" customHeight="1">
      <c r="A169" s="26"/>
      <c r="B169" s="144"/>
      <c r="C169" s="145" t="s">
        <v>235</v>
      </c>
      <c r="D169" s="145" t="s">
        <v>141</v>
      </c>
      <c r="E169" s="146" t="s">
        <v>261</v>
      </c>
      <c r="F169" s="147" t="s">
        <v>262</v>
      </c>
      <c r="G169" s="148" t="s">
        <v>144</v>
      </c>
      <c r="H169" s="149">
        <v>476.33</v>
      </c>
      <c r="I169" s="149"/>
      <c r="J169" s="149"/>
      <c r="K169" s="150"/>
      <c r="L169" s="27"/>
      <c r="M169" s="167" t="s">
        <v>1</v>
      </c>
      <c r="N169" s="168" t="s">
        <v>37</v>
      </c>
      <c r="O169" s="169">
        <v>0</v>
      </c>
      <c r="P169" s="169">
        <f>O169*H169</f>
        <v>0</v>
      </c>
      <c r="Q169" s="169">
        <v>0</v>
      </c>
      <c r="R169" s="169">
        <f>Q169*H169</f>
        <v>0</v>
      </c>
      <c r="S169" s="169">
        <v>0</v>
      </c>
      <c r="T169" s="170">
        <f>S169*H169</f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170</v>
      </c>
      <c r="AT169" s="155" t="s">
        <v>141</v>
      </c>
      <c r="AU169" s="155" t="s">
        <v>146</v>
      </c>
      <c r="AY169" s="14" t="s">
        <v>136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4" t="s">
        <v>146</v>
      </c>
      <c r="BK169" s="157">
        <f>ROUND(I169*H169,3)</f>
        <v>0</v>
      </c>
      <c r="BL169" s="14" t="s">
        <v>170</v>
      </c>
      <c r="BM169" s="155" t="s">
        <v>263</v>
      </c>
    </row>
    <row r="170" spans="1:65" s="2" customFormat="1" ht="7.05" customHeight="1">
      <c r="A170" s="26"/>
      <c r="B170" s="41"/>
      <c r="C170" s="42"/>
      <c r="D170" s="42"/>
      <c r="E170" s="42"/>
      <c r="F170" s="42"/>
      <c r="G170" s="42"/>
      <c r="H170" s="42"/>
      <c r="I170" s="42"/>
      <c r="J170" s="42"/>
      <c r="K170" s="42"/>
      <c r="L170" s="27"/>
      <c r="M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</row>
  </sheetData>
  <autoFilter ref="C128:K169" xr:uid="{00000000-0009-0000-0000-000001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178"/>
  <sheetViews>
    <sheetView showGridLines="0" workbookViewId="0">
      <selection activeCell="E9" sqref="E9:H9"/>
    </sheetView>
  </sheetViews>
  <sheetFormatPr defaultColWidth="11.42578125" defaultRowHeight="10.199999999999999"/>
  <cols>
    <col min="1" max="1" width="8.28515625" style="1" customWidth="1"/>
    <col min="2" max="2" width="1.7109375" style="1" customWidth="1"/>
    <col min="3" max="4" width="4.28515625" style="1" customWidth="1"/>
    <col min="5" max="5" width="17.28515625" style="1" customWidth="1"/>
    <col min="6" max="6" width="50.7109375" style="1" customWidth="1"/>
    <col min="7" max="7" width="7" style="1" customWidth="1"/>
    <col min="8" max="8" width="11.42578125" style="1" customWidth="1"/>
    <col min="9" max="10" width="20.28515625" style="1" customWidth="1"/>
    <col min="11" max="11" width="20.28515625" style="1" hidden="1" customWidth="1"/>
    <col min="12" max="12" width="9.28515625" style="1" customWidth="1"/>
    <col min="13" max="13" width="10.7109375" style="1" hidden="1" customWidth="1"/>
    <col min="14" max="14" width="9.28515625" style="1" hidden="1"/>
    <col min="15" max="20" width="14.28515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87"/>
    </row>
    <row r="2" spans="1:46" s="1" customFormat="1" ht="37.049999999999997" customHeight="1">
      <c r="L2" s="20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83</v>
      </c>
    </row>
    <row r="3" spans="1:46" s="1" customFormat="1" ht="7.0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5.05" customHeight="1">
      <c r="B4" s="17"/>
      <c r="D4" s="18" t="s">
        <v>102</v>
      </c>
      <c r="L4" s="17"/>
      <c r="M4" s="88" t="s">
        <v>9</v>
      </c>
      <c r="AT4" s="14" t="s">
        <v>3</v>
      </c>
    </row>
    <row r="5" spans="1:46" s="1" customFormat="1" ht="7.0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6" t="str">
        <f>'Rekapitulácia stavby'!K6</f>
        <v>Obnova Mestskej plávarne Trebišov</v>
      </c>
      <c r="F7" s="207"/>
      <c r="G7" s="207"/>
      <c r="H7" s="207"/>
      <c r="L7" s="17"/>
    </row>
    <row r="8" spans="1:46" s="2" customFormat="1" ht="12" customHeight="1">
      <c r="A8" s="26"/>
      <c r="B8" s="27"/>
      <c r="C8" s="26"/>
      <c r="D8" s="23" t="s">
        <v>103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1" t="s">
        <v>264</v>
      </c>
      <c r="F9" s="205"/>
      <c r="G9" s="205"/>
      <c r="H9" s="20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 t="str">
        <f>'Rekapitulácia stavby'!AN8</f>
        <v>31. 1. 2020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.0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3" t="str">
        <f>'Rekapitulácia stavby'!E14</f>
        <v xml:space="preserve"> </v>
      </c>
      <c r="F18" s="193"/>
      <c r="G18" s="193"/>
      <c r="H18" s="193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.0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.0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21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.0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30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96" t="s">
        <v>1</v>
      </c>
      <c r="F27" s="196"/>
      <c r="G27" s="196"/>
      <c r="H27" s="196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7.0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.0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55" customHeight="1">
      <c r="A30" s="26"/>
      <c r="B30" s="27"/>
      <c r="C30" s="26"/>
      <c r="D30" s="21" t="s">
        <v>105</v>
      </c>
      <c r="E30" s="26"/>
      <c r="F30" s="26"/>
      <c r="G30" s="26"/>
      <c r="H30" s="26"/>
      <c r="I30" s="26"/>
      <c r="J30" s="92">
        <f>J96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55" customHeight="1">
      <c r="A31" s="26"/>
      <c r="B31" s="27"/>
      <c r="C31" s="26"/>
      <c r="D31" s="93" t="s">
        <v>106</v>
      </c>
      <c r="E31" s="26"/>
      <c r="F31" s="26"/>
      <c r="G31" s="26"/>
      <c r="H31" s="26"/>
      <c r="I31" s="26"/>
      <c r="J31" s="92">
        <f>J102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5" customHeight="1">
      <c r="A32" s="26"/>
      <c r="B32" s="27"/>
      <c r="C32" s="26"/>
      <c r="D32" s="94" t="s">
        <v>31</v>
      </c>
      <c r="E32" s="26"/>
      <c r="F32" s="26"/>
      <c r="G32" s="26"/>
      <c r="H32" s="26"/>
      <c r="I32" s="26"/>
      <c r="J32" s="65">
        <f>ROUND(J30 + J31,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7.0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5" customHeight="1">
      <c r="A34" s="26"/>
      <c r="B34" s="27"/>
      <c r="C34" s="26"/>
      <c r="D34" s="26"/>
      <c r="E34" s="26"/>
      <c r="F34" s="30" t="s">
        <v>33</v>
      </c>
      <c r="G34" s="26"/>
      <c r="H34" s="26"/>
      <c r="I34" s="30" t="s">
        <v>32</v>
      </c>
      <c r="J34" s="30" t="s">
        <v>34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5" customHeight="1">
      <c r="A35" s="26"/>
      <c r="B35" s="27"/>
      <c r="C35" s="26"/>
      <c r="D35" s="95" t="s">
        <v>35</v>
      </c>
      <c r="E35" s="23" t="s">
        <v>36</v>
      </c>
      <c r="F35" s="96">
        <f>ROUND((SUM(BE102:BE103) + SUM(BE123:BE177)),  2)</f>
        <v>0</v>
      </c>
      <c r="G35" s="26"/>
      <c r="H35" s="26"/>
      <c r="I35" s="97">
        <v>0.2</v>
      </c>
      <c r="J35" s="96">
        <f>ROUND(((SUM(BE102:BE103) + SUM(BE123:BE177))*I35),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5" customHeight="1">
      <c r="A36" s="26"/>
      <c r="B36" s="27"/>
      <c r="C36" s="26"/>
      <c r="D36" s="26"/>
      <c r="E36" s="23" t="s">
        <v>37</v>
      </c>
      <c r="F36" s="96">
        <f>ROUND((SUM(BF102:BF103) + SUM(BF123:BF177)),  2)</f>
        <v>0</v>
      </c>
      <c r="G36" s="26"/>
      <c r="H36" s="26"/>
      <c r="I36" s="97">
        <v>0.2</v>
      </c>
      <c r="J36" s="96">
        <f>ROUND(((SUM(BF102:BF103) + SUM(BF123:BF177))*I36),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5" hidden="1" customHeight="1">
      <c r="A37" s="26"/>
      <c r="B37" s="27"/>
      <c r="C37" s="26"/>
      <c r="D37" s="26"/>
      <c r="E37" s="23" t="s">
        <v>38</v>
      </c>
      <c r="F37" s="96">
        <f>ROUND((SUM(BG102:BG103) + SUM(BG123:BG177)),  2)</f>
        <v>0</v>
      </c>
      <c r="G37" s="26"/>
      <c r="H37" s="26"/>
      <c r="I37" s="97">
        <v>0.2</v>
      </c>
      <c r="J37" s="96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55" hidden="1" customHeight="1">
      <c r="A38" s="26"/>
      <c r="B38" s="27"/>
      <c r="C38" s="26"/>
      <c r="D38" s="26"/>
      <c r="E38" s="23" t="s">
        <v>39</v>
      </c>
      <c r="F38" s="96">
        <f>ROUND((SUM(BH102:BH103) + SUM(BH123:BH177)),  2)</f>
        <v>0</v>
      </c>
      <c r="G38" s="26"/>
      <c r="H38" s="26"/>
      <c r="I38" s="97">
        <v>0.2</v>
      </c>
      <c r="J38" s="96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55" hidden="1" customHeight="1">
      <c r="A39" s="26"/>
      <c r="B39" s="27"/>
      <c r="C39" s="26"/>
      <c r="D39" s="26"/>
      <c r="E39" s="23" t="s">
        <v>40</v>
      </c>
      <c r="F39" s="96">
        <f>ROUND((SUM(BI102:BI103) + SUM(BI123:BI177)),  2)</f>
        <v>0</v>
      </c>
      <c r="G39" s="26"/>
      <c r="H39" s="26"/>
      <c r="I39" s="97">
        <v>0</v>
      </c>
      <c r="J39" s="96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7.0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5" customHeight="1">
      <c r="A41" s="26"/>
      <c r="B41" s="27"/>
      <c r="C41" s="98"/>
      <c r="D41" s="99" t="s">
        <v>41</v>
      </c>
      <c r="E41" s="54"/>
      <c r="F41" s="54"/>
      <c r="G41" s="100" t="s">
        <v>42</v>
      </c>
      <c r="H41" s="101" t="s">
        <v>43</v>
      </c>
      <c r="I41" s="54"/>
      <c r="J41" s="102">
        <f>SUM(J32:J39)</f>
        <v>0</v>
      </c>
      <c r="K41" s="103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5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55" customHeight="1">
      <c r="B43" s="17"/>
      <c r="L43" s="17"/>
    </row>
    <row r="44" spans="1:31" s="1" customFormat="1" ht="14.55" customHeight="1">
      <c r="B44" s="17"/>
      <c r="L44" s="17"/>
    </row>
    <row r="45" spans="1:31" s="1" customFormat="1" ht="14.55" customHeight="1">
      <c r="B45" s="17"/>
      <c r="L45" s="17"/>
    </row>
    <row r="46" spans="1:31" s="1" customFormat="1" ht="14.55" customHeight="1">
      <c r="B46" s="17"/>
      <c r="L46" s="17"/>
    </row>
    <row r="47" spans="1:31" s="1" customFormat="1" ht="14.55" customHeight="1">
      <c r="B47" s="17"/>
      <c r="L47" s="17"/>
    </row>
    <row r="48" spans="1:31" s="1" customFormat="1" ht="14.55" customHeight="1">
      <c r="B48" s="17"/>
      <c r="L48" s="17"/>
    </row>
    <row r="49" spans="1:31" s="1" customFormat="1" ht="14.55" customHeight="1">
      <c r="B49" s="17"/>
      <c r="L49" s="17"/>
    </row>
    <row r="50" spans="1:31" s="2" customFormat="1" ht="14.5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39" t="s">
        <v>46</v>
      </c>
      <c r="E61" s="29"/>
      <c r="F61" s="104" t="s">
        <v>47</v>
      </c>
      <c r="G61" s="39" t="s">
        <v>46</v>
      </c>
      <c r="H61" s="29"/>
      <c r="I61" s="29"/>
      <c r="J61" s="105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39" t="s">
        <v>46</v>
      </c>
      <c r="E76" s="29"/>
      <c r="F76" s="104" t="s">
        <v>47</v>
      </c>
      <c r="G76" s="39" t="s">
        <v>46</v>
      </c>
      <c r="H76" s="29"/>
      <c r="I76" s="29"/>
      <c r="J76" s="105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.0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.05" customHeight="1">
      <c r="A82" s="26"/>
      <c r="B82" s="27"/>
      <c r="C82" s="18" t="s">
        <v>107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.0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6" t="str">
        <f>E7</f>
        <v>Obnova Mestskej plávarne Trebišov</v>
      </c>
      <c r="F85" s="207"/>
      <c r="G85" s="207"/>
      <c r="H85" s="20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103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1" t="str">
        <f>E9</f>
        <v xml:space="preserve">02 - Bazenova technológia - elektroinštalácia </v>
      </c>
      <c r="F87" s="205"/>
      <c r="G87" s="205"/>
      <c r="H87" s="20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.0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Trebišov </v>
      </c>
      <c r="G89" s="26"/>
      <c r="H89" s="26"/>
      <c r="I89" s="23" t="s">
        <v>18</v>
      </c>
      <c r="J89" s="49" t="str">
        <f>IF(J12="","",J12)</f>
        <v>31. 1. 2020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.0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3" customHeight="1">
      <c r="A91" s="26"/>
      <c r="B91" s="27"/>
      <c r="C91" s="23" t="s">
        <v>20</v>
      </c>
      <c r="D91" s="26"/>
      <c r="E91" s="26"/>
      <c r="F91" s="21" t="str">
        <f>E15</f>
        <v xml:space="preserve">Mesto Trebišov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3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29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19999999999999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6" t="s">
        <v>108</v>
      </c>
      <c r="D94" s="98"/>
      <c r="E94" s="98"/>
      <c r="F94" s="98"/>
      <c r="G94" s="98"/>
      <c r="H94" s="98"/>
      <c r="I94" s="98"/>
      <c r="J94" s="107" t="s">
        <v>109</v>
      </c>
      <c r="K94" s="98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199999999999999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08" t="s">
        <v>110</v>
      </c>
      <c r="D96" s="26"/>
      <c r="E96" s="26"/>
      <c r="F96" s="26"/>
      <c r="G96" s="26"/>
      <c r="H96" s="26"/>
      <c r="I96" s="26"/>
      <c r="J96" s="65">
        <f>J123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111</v>
      </c>
    </row>
    <row r="97" spans="1:31" s="9" customFormat="1" ht="25.05" customHeight="1">
      <c r="B97" s="109"/>
      <c r="D97" s="110" t="s">
        <v>265</v>
      </c>
      <c r="E97" s="111"/>
      <c r="F97" s="111"/>
      <c r="G97" s="111"/>
      <c r="H97" s="111"/>
      <c r="I97" s="111"/>
      <c r="J97" s="112">
        <f>J124</f>
        <v>0</v>
      </c>
      <c r="L97" s="109"/>
    </row>
    <row r="98" spans="1:31" s="10" customFormat="1" ht="19.95" customHeight="1">
      <c r="B98" s="113"/>
      <c r="D98" s="114" t="s">
        <v>266</v>
      </c>
      <c r="E98" s="115"/>
      <c r="F98" s="115"/>
      <c r="G98" s="115"/>
      <c r="H98" s="115"/>
      <c r="I98" s="115"/>
      <c r="J98" s="116">
        <f>J125</f>
        <v>0</v>
      </c>
      <c r="L98" s="113"/>
    </row>
    <row r="99" spans="1:31" s="9" customFormat="1" ht="25.05" customHeight="1">
      <c r="B99" s="109"/>
      <c r="D99" s="110" t="s">
        <v>267</v>
      </c>
      <c r="E99" s="111"/>
      <c r="F99" s="111"/>
      <c r="G99" s="111"/>
      <c r="H99" s="111"/>
      <c r="I99" s="111"/>
      <c r="J99" s="112">
        <f>J173</f>
        <v>0</v>
      </c>
      <c r="L99" s="109"/>
    </row>
    <row r="100" spans="1:31" s="2" customFormat="1" ht="21.75" customHeight="1">
      <c r="A100" s="26"/>
      <c r="B100" s="27"/>
      <c r="C100" s="26"/>
      <c r="D100" s="26"/>
      <c r="E100" s="26"/>
      <c r="F100" s="26"/>
      <c r="G100" s="26"/>
      <c r="H100" s="26"/>
      <c r="I100" s="26"/>
      <c r="J100" s="26"/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s="2" customFormat="1" ht="7.05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29.25" customHeight="1">
      <c r="A102" s="26"/>
      <c r="B102" s="27"/>
      <c r="C102" s="108" t="s">
        <v>120</v>
      </c>
      <c r="D102" s="26"/>
      <c r="E102" s="26"/>
      <c r="F102" s="26"/>
      <c r="G102" s="26"/>
      <c r="H102" s="26"/>
      <c r="I102" s="26"/>
      <c r="J102" s="117">
        <v>0</v>
      </c>
      <c r="K102" s="26"/>
      <c r="L102" s="36"/>
      <c r="N102" s="118" t="s">
        <v>35</v>
      </c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18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29.25" customHeight="1">
      <c r="A104" s="26"/>
      <c r="B104" s="27"/>
      <c r="C104" s="119" t="s">
        <v>121</v>
      </c>
      <c r="D104" s="98"/>
      <c r="E104" s="98"/>
      <c r="F104" s="98"/>
      <c r="G104" s="98"/>
      <c r="H104" s="98"/>
      <c r="I104" s="98"/>
      <c r="J104" s="120">
        <f>ROUND(J96+J102,2)</f>
        <v>0</v>
      </c>
      <c r="K104" s="98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7.05" customHeight="1">
      <c r="A105" s="26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9" spans="1:31" s="2" customFormat="1" ht="7.05" customHeight="1">
      <c r="A109" s="26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5.05" customHeight="1">
      <c r="A110" s="26"/>
      <c r="B110" s="27"/>
      <c r="C110" s="18" t="s">
        <v>122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7.0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12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206" t="str">
        <f>E7</f>
        <v>Obnova Mestskej plávarne Trebišov</v>
      </c>
      <c r="F113" s="207"/>
      <c r="G113" s="207"/>
      <c r="H113" s="207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103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71" t="str">
        <f>E9</f>
        <v xml:space="preserve">02 - Bazenova technológia - elektroinštalácia </v>
      </c>
      <c r="F115" s="205"/>
      <c r="G115" s="205"/>
      <c r="H115" s="205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7.0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16</v>
      </c>
      <c r="D117" s="26"/>
      <c r="E117" s="26"/>
      <c r="F117" s="21" t="str">
        <f>F12</f>
        <v xml:space="preserve">Trebišov </v>
      </c>
      <c r="G117" s="26"/>
      <c r="H117" s="26"/>
      <c r="I117" s="23" t="s">
        <v>18</v>
      </c>
      <c r="J117" s="49" t="str">
        <f>IF(J12="","",J12)</f>
        <v>31. 1. 2020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7.0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3" customHeight="1">
      <c r="A119" s="26"/>
      <c r="B119" s="27"/>
      <c r="C119" s="23" t="s">
        <v>20</v>
      </c>
      <c r="D119" s="26"/>
      <c r="E119" s="26"/>
      <c r="F119" s="21" t="str">
        <f>E15</f>
        <v xml:space="preserve">Mesto Trebišov </v>
      </c>
      <c r="G119" s="26"/>
      <c r="H119" s="26"/>
      <c r="I119" s="23" t="s">
        <v>26</v>
      </c>
      <c r="J119" s="24" t="str">
        <f>E21</f>
        <v xml:space="preserve"> 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3" customHeight="1">
      <c r="A120" s="26"/>
      <c r="B120" s="27"/>
      <c r="C120" s="23" t="s">
        <v>24</v>
      </c>
      <c r="D120" s="26"/>
      <c r="E120" s="26"/>
      <c r="F120" s="21" t="str">
        <f>IF(E18="","",E18)</f>
        <v xml:space="preserve"> </v>
      </c>
      <c r="G120" s="26"/>
      <c r="H120" s="26"/>
      <c r="I120" s="23" t="s">
        <v>29</v>
      </c>
      <c r="J120" s="24" t="str">
        <f>E24</f>
        <v xml:space="preserve"> 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199999999999999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21"/>
      <c r="B122" s="122"/>
      <c r="C122" s="123" t="s">
        <v>123</v>
      </c>
      <c r="D122" s="124" t="s">
        <v>56</v>
      </c>
      <c r="E122" s="124" t="s">
        <v>52</v>
      </c>
      <c r="F122" s="124" t="s">
        <v>53</v>
      </c>
      <c r="G122" s="124" t="s">
        <v>124</v>
      </c>
      <c r="H122" s="124" t="s">
        <v>125</v>
      </c>
      <c r="I122" s="124" t="s">
        <v>126</v>
      </c>
      <c r="J122" s="125" t="s">
        <v>109</v>
      </c>
      <c r="K122" s="126" t="s">
        <v>127</v>
      </c>
      <c r="L122" s="127"/>
      <c r="M122" s="56" t="s">
        <v>1</v>
      </c>
      <c r="N122" s="57" t="s">
        <v>35</v>
      </c>
      <c r="O122" s="57" t="s">
        <v>128</v>
      </c>
      <c r="P122" s="57" t="s">
        <v>129</v>
      </c>
      <c r="Q122" s="57" t="s">
        <v>130</v>
      </c>
      <c r="R122" s="57" t="s">
        <v>131</v>
      </c>
      <c r="S122" s="57" t="s">
        <v>132</v>
      </c>
      <c r="T122" s="58" t="s">
        <v>133</v>
      </c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</row>
    <row r="123" spans="1:65" s="2" customFormat="1" ht="22.8" customHeight="1">
      <c r="A123" s="26"/>
      <c r="B123" s="27"/>
      <c r="C123" s="63" t="s">
        <v>105</v>
      </c>
      <c r="D123" s="26"/>
      <c r="E123" s="26"/>
      <c r="F123" s="26"/>
      <c r="G123" s="26"/>
      <c r="H123" s="26"/>
      <c r="I123" s="26"/>
      <c r="J123" s="128">
        <f>BK123</f>
        <v>0</v>
      </c>
      <c r="K123" s="26"/>
      <c r="L123" s="27"/>
      <c r="M123" s="59"/>
      <c r="N123" s="50"/>
      <c r="O123" s="60"/>
      <c r="P123" s="129">
        <f>P124+P173</f>
        <v>0</v>
      </c>
      <c r="Q123" s="60"/>
      <c r="R123" s="129">
        <f>R124+R173</f>
        <v>0</v>
      </c>
      <c r="S123" s="60"/>
      <c r="T123" s="130">
        <f>T124+T173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70</v>
      </c>
      <c r="AU123" s="14" t="s">
        <v>111</v>
      </c>
      <c r="BK123" s="131">
        <f>BK124+BK173</f>
        <v>0</v>
      </c>
    </row>
    <row r="124" spans="1:65" s="12" customFormat="1" ht="25.95" customHeight="1">
      <c r="B124" s="132"/>
      <c r="D124" s="133" t="s">
        <v>70</v>
      </c>
      <c r="E124" s="134" t="s">
        <v>166</v>
      </c>
      <c r="F124" s="134" t="s">
        <v>268</v>
      </c>
      <c r="J124" s="135">
        <f>BK124</f>
        <v>0</v>
      </c>
      <c r="L124" s="132"/>
      <c r="M124" s="136"/>
      <c r="N124" s="137"/>
      <c r="O124" s="137"/>
      <c r="P124" s="138">
        <f>P125</f>
        <v>0</v>
      </c>
      <c r="Q124" s="137"/>
      <c r="R124" s="138">
        <f>R125</f>
        <v>0</v>
      </c>
      <c r="S124" s="137"/>
      <c r="T124" s="139">
        <f>T125</f>
        <v>0</v>
      </c>
      <c r="AR124" s="133" t="s">
        <v>140</v>
      </c>
      <c r="AT124" s="140" t="s">
        <v>70</v>
      </c>
      <c r="AU124" s="140" t="s">
        <v>71</v>
      </c>
      <c r="AY124" s="133" t="s">
        <v>136</v>
      </c>
      <c r="BK124" s="141">
        <f>BK125</f>
        <v>0</v>
      </c>
    </row>
    <row r="125" spans="1:65" s="12" customFormat="1" ht="22.8" customHeight="1">
      <c r="B125" s="132"/>
      <c r="D125" s="133" t="s">
        <v>70</v>
      </c>
      <c r="E125" s="142" t="s">
        <v>269</v>
      </c>
      <c r="F125" s="142" t="s">
        <v>270</v>
      </c>
      <c r="J125" s="143">
        <f>BK125</f>
        <v>0</v>
      </c>
      <c r="L125" s="132"/>
      <c r="M125" s="136"/>
      <c r="N125" s="137"/>
      <c r="O125" s="137"/>
      <c r="P125" s="138">
        <f>SUM(P126:P172)</f>
        <v>0</v>
      </c>
      <c r="Q125" s="137"/>
      <c r="R125" s="138">
        <f>SUM(R126:R172)</f>
        <v>0</v>
      </c>
      <c r="S125" s="137"/>
      <c r="T125" s="139">
        <f>SUM(T126:T172)</f>
        <v>0</v>
      </c>
      <c r="AR125" s="133" t="s">
        <v>140</v>
      </c>
      <c r="AT125" s="140" t="s">
        <v>70</v>
      </c>
      <c r="AU125" s="140" t="s">
        <v>79</v>
      </c>
      <c r="AY125" s="133" t="s">
        <v>136</v>
      </c>
      <c r="BK125" s="141">
        <f>SUM(BK126:BK172)</f>
        <v>0</v>
      </c>
    </row>
    <row r="126" spans="1:65" s="2" customFormat="1" ht="21.75" customHeight="1">
      <c r="A126" s="26"/>
      <c r="B126" s="144"/>
      <c r="C126" s="145" t="s">
        <v>79</v>
      </c>
      <c r="D126" s="145" t="s">
        <v>141</v>
      </c>
      <c r="E126" s="146" t="s">
        <v>271</v>
      </c>
      <c r="F126" s="147" t="s">
        <v>272</v>
      </c>
      <c r="G126" s="148" t="s">
        <v>273</v>
      </c>
      <c r="H126" s="149">
        <v>110</v>
      </c>
      <c r="I126" s="149"/>
      <c r="J126" s="149"/>
      <c r="K126" s="150"/>
      <c r="L126" s="27"/>
      <c r="M126" s="151" t="s">
        <v>1</v>
      </c>
      <c r="N126" s="152" t="s">
        <v>37</v>
      </c>
      <c r="O126" s="153">
        <v>0</v>
      </c>
      <c r="P126" s="153">
        <f t="shared" ref="P126:P172" si="0">O126*H126</f>
        <v>0</v>
      </c>
      <c r="Q126" s="153">
        <v>0</v>
      </c>
      <c r="R126" s="153">
        <f t="shared" ref="R126:R172" si="1">Q126*H126</f>
        <v>0</v>
      </c>
      <c r="S126" s="153">
        <v>0</v>
      </c>
      <c r="T126" s="154">
        <f t="shared" ref="T126:T172" si="2"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5" t="s">
        <v>274</v>
      </c>
      <c r="AT126" s="155" t="s">
        <v>141</v>
      </c>
      <c r="AU126" s="155" t="s">
        <v>146</v>
      </c>
      <c r="AY126" s="14" t="s">
        <v>136</v>
      </c>
      <c r="BE126" s="156">
        <f t="shared" ref="BE126:BE172" si="3">IF(N126="základná",J126,0)</f>
        <v>0</v>
      </c>
      <c r="BF126" s="156">
        <f t="shared" ref="BF126:BF172" si="4">IF(N126="znížená",J126,0)</f>
        <v>0</v>
      </c>
      <c r="BG126" s="156">
        <f t="shared" ref="BG126:BG172" si="5">IF(N126="zákl. prenesená",J126,0)</f>
        <v>0</v>
      </c>
      <c r="BH126" s="156">
        <f t="shared" ref="BH126:BH172" si="6">IF(N126="zníž. prenesená",J126,0)</f>
        <v>0</v>
      </c>
      <c r="BI126" s="156">
        <f t="shared" ref="BI126:BI172" si="7">IF(N126="nulová",J126,0)</f>
        <v>0</v>
      </c>
      <c r="BJ126" s="14" t="s">
        <v>146</v>
      </c>
      <c r="BK126" s="157">
        <f t="shared" ref="BK126:BK172" si="8">ROUND(I126*H126,3)</f>
        <v>0</v>
      </c>
      <c r="BL126" s="14" t="s">
        <v>274</v>
      </c>
      <c r="BM126" s="155" t="s">
        <v>146</v>
      </c>
    </row>
    <row r="127" spans="1:65" s="2" customFormat="1" ht="16.5" customHeight="1">
      <c r="A127" s="26"/>
      <c r="B127" s="144"/>
      <c r="C127" s="158" t="s">
        <v>146</v>
      </c>
      <c r="D127" s="158" t="s">
        <v>166</v>
      </c>
      <c r="E127" s="159" t="s">
        <v>275</v>
      </c>
      <c r="F127" s="160" t="s">
        <v>276</v>
      </c>
      <c r="G127" s="161" t="s">
        <v>273</v>
      </c>
      <c r="H127" s="162">
        <v>110</v>
      </c>
      <c r="I127" s="162"/>
      <c r="J127" s="162"/>
      <c r="K127" s="163"/>
      <c r="L127" s="164"/>
      <c r="M127" s="165" t="s">
        <v>1</v>
      </c>
      <c r="N127" s="166" t="s">
        <v>37</v>
      </c>
      <c r="O127" s="153">
        <v>0</v>
      </c>
      <c r="P127" s="153">
        <f t="shared" si="0"/>
        <v>0</v>
      </c>
      <c r="Q127" s="153">
        <v>0</v>
      </c>
      <c r="R127" s="153">
        <f t="shared" si="1"/>
        <v>0</v>
      </c>
      <c r="S127" s="153">
        <v>0</v>
      </c>
      <c r="T127" s="154">
        <f t="shared" si="2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5" t="s">
        <v>277</v>
      </c>
      <c r="AT127" s="155" t="s">
        <v>166</v>
      </c>
      <c r="AU127" s="155" t="s">
        <v>146</v>
      </c>
      <c r="AY127" s="14" t="s">
        <v>136</v>
      </c>
      <c r="BE127" s="156">
        <f t="shared" si="3"/>
        <v>0</v>
      </c>
      <c r="BF127" s="156">
        <f t="shared" si="4"/>
        <v>0</v>
      </c>
      <c r="BG127" s="156">
        <f t="shared" si="5"/>
        <v>0</v>
      </c>
      <c r="BH127" s="156">
        <f t="shared" si="6"/>
        <v>0</v>
      </c>
      <c r="BI127" s="156">
        <f t="shared" si="7"/>
        <v>0</v>
      </c>
      <c r="BJ127" s="14" t="s">
        <v>146</v>
      </c>
      <c r="BK127" s="157">
        <f t="shared" si="8"/>
        <v>0</v>
      </c>
      <c r="BL127" s="14" t="s">
        <v>274</v>
      </c>
      <c r="BM127" s="155" t="s">
        <v>145</v>
      </c>
    </row>
    <row r="128" spans="1:65" s="2" customFormat="1" ht="16.5" customHeight="1">
      <c r="A128" s="26"/>
      <c r="B128" s="144"/>
      <c r="C128" s="158" t="s">
        <v>140</v>
      </c>
      <c r="D128" s="158" t="s">
        <v>166</v>
      </c>
      <c r="E128" s="159" t="s">
        <v>278</v>
      </c>
      <c r="F128" s="160" t="s">
        <v>279</v>
      </c>
      <c r="G128" s="161" t="s">
        <v>231</v>
      </c>
      <c r="H128" s="162">
        <v>30</v>
      </c>
      <c r="I128" s="162"/>
      <c r="J128" s="162"/>
      <c r="K128" s="163"/>
      <c r="L128" s="164"/>
      <c r="M128" s="165" t="s">
        <v>1</v>
      </c>
      <c r="N128" s="166" t="s">
        <v>37</v>
      </c>
      <c r="O128" s="153">
        <v>0</v>
      </c>
      <c r="P128" s="153">
        <f t="shared" si="0"/>
        <v>0</v>
      </c>
      <c r="Q128" s="153">
        <v>0</v>
      </c>
      <c r="R128" s="153">
        <f t="shared" si="1"/>
        <v>0</v>
      </c>
      <c r="S128" s="153">
        <v>0</v>
      </c>
      <c r="T128" s="154">
        <f t="shared" si="2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5" t="s">
        <v>277</v>
      </c>
      <c r="AT128" s="155" t="s">
        <v>166</v>
      </c>
      <c r="AU128" s="155" t="s">
        <v>146</v>
      </c>
      <c r="AY128" s="14" t="s">
        <v>136</v>
      </c>
      <c r="BE128" s="156">
        <f t="shared" si="3"/>
        <v>0</v>
      </c>
      <c r="BF128" s="156">
        <f t="shared" si="4"/>
        <v>0</v>
      </c>
      <c r="BG128" s="156">
        <f t="shared" si="5"/>
        <v>0</v>
      </c>
      <c r="BH128" s="156">
        <f t="shared" si="6"/>
        <v>0</v>
      </c>
      <c r="BI128" s="156">
        <f t="shared" si="7"/>
        <v>0</v>
      </c>
      <c r="BJ128" s="14" t="s">
        <v>146</v>
      </c>
      <c r="BK128" s="157">
        <f t="shared" si="8"/>
        <v>0</v>
      </c>
      <c r="BL128" s="14" t="s">
        <v>274</v>
      </c>
      <c r="BM128" s="155" t="s">
        <v>138</v>
      </c>
    </row>
    <row r="129" spans="1:65" s="2" customFormat="1" ht="16.5" customHeight="1">
      <c r="A129" s="26"/>
      <c r="B129" s="144"/>
      <c r="C129" s="158" t="s">
        <v>145</v>
      </c>
      <c r="D129" s="158" t="s">
        <v>166</v>
      </c>
      <c r="E129" s="159" t="s">
        <v>280</v>
      </c>
      <c r="F129" s="160" t="s">
        <v>281</v>
      </c>
      <c r="G129" s="161" t="s">
        <v>231</v>
      </c>
      <c r="H129" s="162">
        <v>80</v>
      </c>
      <c r="I129" s="162"/>
      <c r="J129" s="162"/>
      <c r="K129" s="163"/>
      <c r="L129" s="164"/>
      <c r="M129" s="165" t="s">
        <v>1</v>
      </c>
      <c r="N129" s="166" t="s">
        <v>37</v>
      </c>
      <c r="O129" s="153">
        <v>0</v>
      </c>
      <c r="P129" s="153">
        <f t="shared" si="0"/>
        <v>0</v>
      </c>
      <c r="Q129" s="153">
        <v>0</v>
      </c>
      <c r="R129" s="153">
        <f t="shared" si="1"/>
        <v>0</v>
      </c>
      <c r="S129" s="153">
        <v>0</v>
      </c>
      <c r="T129" s="154">
        <f t="shared" si="2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5" t="s">
        <v>277</v>
      </c>
      <c r="AT129" s="155" t="s">
        <v>166</v>
      </c>
      <c r="AU129" s="155" t="s">
        <v>146</v>
      </c>
      <c r="AY129" s="14" t="s">
        <v>136</v>
      </c>
      <c r="BE129" s="156">
        <f t="shared" si="3"/>
        <v>0</v>
      </c>
      <c r="BF129" s="156">
        <f t="shared" si="4"/>
        <v>0</v>
      </c>
      <c r="BG129" s="156">
        <f t="shared" si="5"/>
        <v>0</v>
      </c>
      <c r="BH129" s="156">
        <f t="shared" si="6"/>
        <v>0</v>
      </c>
      <c r="BI129" s="156">
        <f t="shared" si="7"/>
        <v>0</v>
      </c>
      <c r="BJ129" s="14" t="s">
        <v>146</v>
      </c>
      <c r="BK129" s="157">
        <f t="shared" si="8"/>
        <v>0</v>
      </c>
      <c r="BL129" s="14" t="s">
        <v>274</v>
      </c>
      <c r="BM129" s="155" t="s">
        <v>154</v>
      </c>
    </row>
    <row r="130" spans="1:65" s="2" customFormat="1" ht="21.75" customHeight="1">
      <c r="A130" s="26"/>
      <c r="B130" s="144"/>
      <c r="C130" s="145" t="s">
        <v>149</v>
      </c>
      <c r="D130" s="145" t="s">
        <v>141</v>
      </c>
      <c r="E130" s="146" t="s">
        <v>282</v>
      </c>
      <c r="F130" s="147" t="s">
        <v>283</v>
      </c>
      <c r="G130" s="148" t="s">
        <v>273</v>
      </c>
      <c r="H130" s="149">
        <v>20</v>
      </c>
      <c r="I130" s="149"/>
      <c r="J130" s="149"/>
      <c r="K130" s="150"/>
      <c r="L130" s="27"/>
      <c r="M130" s="151" t="s">
        <v>1</v>
      </c>
      <c r="N130" s="152" t="s">
        <v>37</v>
      </c>
      <c r="O130" s="153">
        <v>0</v>
      </c>
      <c r="P130" s="153">
        <f t="shared" si="0"/>
        <v>0</v>
      </c>
      <c r="Q130" s="153">
        <v>0</v>
      </c>
      <c r="R130" s="153">
        <f t="shared" si="1"/>
        <v>0</v>
      </c>
      <c r="S130" s="153">
        <v>0</v>
      </c>
      <c r="T130" s="154">
        <f t="shared" si="2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274</v>
      </c>
      <c r="AT130" s="155" t="s">
        <v>141</v>
      </c>
      <c r="AU130" s="155" t="s">
        <v>146</v>
      </c>
      <c r="AY130" s="14" t="s">
        <v>136</v>
      </c>
      <c r="BE130" s="156">
        <f t="shared" si="3"/>
        <v>0</v>
      </c>
      <c r="BF130" s="156">
        <f t="shared" si="4"/>
        <v>0</v>
      </c>
      <c r="BG130" s="156">
        <f t="shared" si="5"/>
        <v>0</v>
      </c>
      <c r="BH130" s="156">
        <f t="shared" si="6"/>
        <v>0</v>
      </c>
      <c r="BI130" s="156">
        <f t="shared" si="7"/>
        <v>0</v>
      </c>
      <c r="BJ130" s="14" t="s">
        <v>146</v>
      </c>
      <c r="BK130" s="157">
        <f t="shared" si="8"/>
        <v>0</v>
      </c>
      <c r="BL130" s="14" t="s">
        <v>274</v>
      </c>
      <c r="BM130" s="155" t="s">
        <v>155</v>
      </c>
    </row>
    <row r="131" spans="1:65" s="2" customFormat="1" ht="16.5" customHeight="1">
      <c r="A131" s="26"/>
      <c r="B131" s="144"/>
      <c r="C131" s="158" t="s">
        <v>138</v>
      </c>
      <c r="D131" s="158" t="s">
        <v>166</v>
      </c>
      <c r="E131" s="159" t="s">
        <v>284</v>
      </c>
      <c r="F131" s="160" t="s">
        <v>1046</v>
      </c>
      <c r="G131" s="161" t="s">
        <v>273</v>
      </c>
      <c r="H131" s="162">
        <v>20</v>
      </c>
      <c r="I131" s="162"/>
      <c r="J131" s="162"/>
      <c r="K131" s="163"/>
      <c r="L131" s="164"/>
      <c r="M131" s="165" t="s">
        <v>1</v>
      </c>
      <c r="N131" s="166" t="s">
        <v>37</v>
      </c>
      <c r="O131" s="153">
        <v>0</v>
      </c>
      <c r="P131" s="153">
        <f t="shared" si="0"/>
        <v>0</v>
      </c>
      <c r="Q131" s="153">
        <v>0</v>
      </c>
      <c r="R131" s="153">
        <f t="shared" si="1"/>
        <v>0</v>
      </c>
      <c r="S131" s="153">
        <v>0</v>
      </c>
      <c r="T131" s="154">
        <f t="shared" si="2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277</v>
      </c>
      <c r="AT131" s="155" t="s">
        <v>166</v>
      </c>
      <c r="AU131" s="155" t="s">
        <v>146</v>
      </c>
      <c r="AY131" s="14" t="s">
        <v>136</v>
      </c>
      <c r="BE131" s="156">
        <f t="shared" si="3"/>
        <v>0</v>
      </c>
      <c r="BF131" s="156">
        <f t="shared" si="4"/>
        <v>0</v>
      </c>
      <c r="BG131" s="156">
        <f t="shared" si="5"/>
        <v>0</v>
      </c>
      <c r="BH131" s="156">
        <f t="shared" si="6"/>
        <v>0</v>
      </c>
      <c r="BI131" s="156">
        <f t="shared" si="7"/>
        <v>0</v>
      </c>
      <c r="BJ131" s="14" t="s">
        <v>146</v>
      </c>
      <c r="BK131" s="157">
        <f t="shared" si="8"/>
        <v>0</v>
      </c>
      <c r="BL131" s="14" t="s">
        <v>274</v>
      </c>
      <c r="BM131" s="155" t="s">
        <v>161</v>
      </c>
    </row>
    <row r="132" spans="1:65" s="2" customFormat="1" ht="16.5" customHeight="1">
      <c r="A132" s="26"/>
      <c r="B132" s="144"/>
      <c r="C132" s="158" t="s">
        <v>285</v>
      </c>
      <c r="D132" s="158" t="s">
        <v>166</v>
      </c>
      <c r="E132" s="159" t="s">
        <v>286</v>
      </c>
      <c r="F132" s="160" t="s">
        <v>1047</v>
      </c>
      <c r="G132" s="161" t="s">
        <v>231</v>
      </c>
      <c r="H132" s="162">
        <v>20</v>
      </c>
      <c r="I132" s="162"/>
      <c r="J132" s="162"/>
      <c r="K132" s="163"/>
      <c r="L132" s="164"/>
      <c r="M132" s="165" t="s">
        <v>1</v>
      </c>
      <c r="N132" s="166" t="s">
        <v>37</v>
      </c>
      <c r="O132" s="153">
        <v>0</v>
      </c>
      <c r="P132" s="153">
        <f t="shared" si="0"/>
        <v>0</v>
      </c>
      <c r="Q132" s="153">
        <v>0</v>
      </c>
      <c r="R132" s="153">
        <f t="shared" si="1"/>
        <v>0</v>
      </c>
      <c r="S132" s="153">
        <v>0</v>
      </c>
      <c r="T132" s="154">
        <f t="shared" si="2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277</v>
      </c>
      <c r="AT132" s="155" t="s">
        <v>166</v>
      </c>
      <c r="AU132" s="155" t="s">
        <v>146</v>
      </c>
      <c r="AY132" s="14" t="s">
        <v>136</v>
      </c>
      <c r="BE132" s="156">
        <f t="shared" si="3"/>
        <v>0</v>
      </c>
      <c r="BF132" s="156">
        <f t="shared" si="4"/>
        <v>0</v>
      </c>
      <c r="BG132" s="156">
        <f t="shared" si="5"/>
        <v>0</v>
      </c>
      <c r="BH132" s="156">
        <f t="shared" si="6"/>
        <v>0</v>
      </c>
      <c r="BI132" s="156">
        <f t="shared" si="7"/>
        <v>0</v>
      </c>
      <c r="BJ132" s="14" t="s">
        <v>146</v>
      </c>
      <c r="BK132" s="157">
        <f t="shared" si="8"/>
        <v>0</v>
      </c>
      <c r="BL132" s="14" t="s">
        <v>274</v>
      </c>
      <c r="BM132" s="155" t="s">
        <v>165</v>
      </c>
    </row>
    <row r="133" spans="1:65" s="2" customFormat="1" ht="16.5" customHeight="1">
      <c r="A133" s="26"/>
      <c r="B133" s="144"/>
      <c r="C133" s="158" t="s">
        <v>154</v>
      </c>
      <c r="D133" s="158" t="s">
        <v>166</v>
      </c>
      <c r="E133" s="159" t="s">
        <v>287</v>
      </c>
      <c r="F133" s="160" t="s">
        <v>1048</v>
      </c>
      <c r="G133" s="161" t="s">
        <v>231</v>
      </c>
      <c r="H133" s="162">
        <v>10</v>
      </c>
      <c r="I133" s="162"/>
      <c r="J133" s="162"/>
      <c r="K133" s="163"/>
      <c r="L133" s="164"/>
      <c r="M133" s="165" t="s">
        <v>1</v>
      </c>
      <c r="N133" s="166" t="s">
        <v>37</v>
      </c>
      <c r="O133" s="153">
        <v>0</v>
      </c>
      <c r="P133" s="153">
        <f t="shared" si="0"/>
        <v>0</v>
      </c>
      <c r="Q133" s="153">
        <v>0</v>
      </c>
      <c r="R133" s="153">
        <f t="shared" si="1"/>
        <v>0</v>
      </c>
      <c r="S133" s="153">
        <v>0</v>
      </c>
      <c r="T133" s="154">
        <f t="shared" si="2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277</v>
      </c>
      <c r="AT133" s="155" t="s">
        <v>166</v>
      </c>
      <c r="AU133" s="155" t="s">
        <v>146</v>
      </c>
      <c r="AY133" s="14" t="s">
        <v>136</v>
      </c>
      <c r="BE133" s="156">
        <f t="shared" si="3"/>
        <v>0</v>
      </c>
      <c r="BF133" s="156">
        <f t="shared" si="4"/>
        <v>0</v>
      </c>
      <c r="BG133" s="156">
        <f t="shared" si="5"/>
        <v>0</v>
      </c>
      <c r="BH133" s="156">
        <f t="shared" si="6"/>
        <v>0</v>
      </c>
      <c r="BI133" s="156">
        <f t="shared" si="7"/>
        <v>0</v>
      </c>
      <c r="BJ133" s="14" t="s">
        <v>146</v>
      </c>
      <c r="BK133" s="157">
        <f t="shared" si="8"/>
        <v>0</v>
      </c>
      <c r="BL133" s="14" t="s">
        <v>274</v>
      </c>
      <c r="BM133" s="155" t="s">
        <v>170</v>
      </c>
    </row>
    <row r="134" spans="1:65" s="2" customFormat="1" ht="21.75" customHeight="1">
      <c r="A134" s="26"/>
      <c r="B134" s="144"/>
      <c r="C134" s="145" t="s">
        <v>177</v>
      </c>
      <c r="D134" s="145" t="s">
        <v>141</v>
      </c>
      <c r="E134" s="146" t="s">
        <v>288</v>
      </c>
      <c r="F134" s="147" t="s">
        <v>1049</v>
      </c>
      <c r="G134" s="148" t="s">
        <v>273</v>
      </c>
      <c r="H134" s="149">
        <v>40</v>
      </c>
      <c r="I134" s="149"/>
      <c r="J134" s="149"/>
      <c r="K134" s="150"/>
      <c r="L134" s="27"/>
      <c r="M134" s="151" t="s">
        <v>1</v>
      </c>
      <c r="N134" s="152" t="s">
        <v>37</v>
      </c>
      <c r="O134" s="153">
        <v>0</v>
      </c>
      <c r="P134" s="153">
        <f t="shared" si="0"/>
        <v>0</v>
      </c>
      <c r="Q134" s="153">
        <v>0</v>
      </c>
      <c r="R134" s="153">
        <f t="shared" si="1"/>
        <v>0</v>
      </c>
      <c r="S134" s="153">
        <v>0</v>
      </c>
      <c r="T134" s="154">
        <f t="shared" si="2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274</v>
      </c>
      <c r="AT134" s="155" t="s">
        <v>141</v>
      </c>
      <c r="AU134" s="155" t="s">
        <v>146</v>
      </c>
      <c r="AY134" s="14" t="s">
        <v>136</v>
      </c>
      <c r="BE134" s="156">
        <f t="shared" si="3"/>
        <v>0</v>
      </c>
      <c r="BF134" s="156">
        <f t="shared" si="4"/>
        <v>0</v>
      </c>
      <c r="BG134" s="156">
        <f t="shared" si="5"/>
        <v>0</v>
      </c>
      <c r="BH134" s="156">
        <f t="shared" si="6"/>
        <v>0</v>
      </c>
      <c r="BI134" s="156">
        <f t="shared" si="7"/>
        <v>0</v>
      </c>
      <c r="BJ134" s="14" t="s">
        <v>146</v>
      </c>
      <c r="BK134" s="157">
        <f t="shared" si="8"/>
        <v>0</v>
      </c>
      <c r="BL134" s="14" t="s">
        <v>274</v>
      </c>
      <c r="BM134" s="155" t="s">
        <v>174</v>
      </c>
    </row>
    <row r="135" spans="1:65" s="2" customFormat="1" ht="16.5" customHeight="1">
      <c r="A135" s="26"/>
      <c r="B135" s="144"/>
      <c r="C135" s="158" t="s">
        <v>155</v>
      </c>
      <c r="D135" s="158" t="s">
        <v>166</v>
      </c>
      <c r="E135" s="159" t="s">
        <v>289</v>
      </c>
      <c r="F135" s="160" t="s">
        <v>1050</v>
      </c>
      <c r="G135" s="161" t="s">
        <v>273</v>
      </c>
      <c r="H135" s="162">
        <v>40</v>
      </c>
      <c r="I135" s="162"/>
      <c r="J135" s="162"/>
      <c r="K135" s="163"/>
      <c r="L135" s="164"/>
      <c r="M135" s="165" t="s">
        <v>1</v>
      </c>
      <c r="N135" s="166" t="s">
        <v>37</v>
      </c>
      <c r="O135" s="153">
        <v>0</v>
      </c>
      <c r="P135" s="153">
        <f t="shared" si="0"/>
        <v>0</v>
      </c>
      <c r="Q135" s="153">
        <v>0</v>
      </c>
      <c r="R135" s="153">
        <f t="shared" si="1"/>
        <v>0</v>
      </c>
      <c r="S135" s="153">
        <v>0</v>
      </c>
      <c r="T135" s="154">
        <f t="shared" si="2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277</v>
      </c>
      <c r="AT135" s="155" t="s">
        <v>166</v>
      </c>
      <c r="AU135" s="155" t="s">
        <v>146</v>
      </c>
      <c r="AY135" s="14" t="s">
        <v>136</v>
      </c>
      <c r="BE135" s="156">
        <f t="shared" si="3"/>
        <v>0</v>
      </c>
      <c r="BF135" s="156">
        <f t="shared" si="4"/>
        <v>0</v>
      </c>
      <c r="BG135" s="156">
        <f t="shared" si="5"/>
        <v>0</v>
      </c>
      <c r="BH135" s="156">
        <f t="shared" si="6"/>
        <v>0</v>
      </c>
      <c r="BI135" s="156">
        <f t="shared" si="7"/>
        <v>0</v>
      </c>
      <c r="BJ135" s="14" t="s">
        <v>146</v>
      </c>
      <c r="BK135" s="157">
        <f t="shared" si="8"/>
        <v>0</v>
      </c>
      <c r="BL135" s="14" t="s">
        <v>274</v>
      </c>
      <c r="BM135" s="155" t="s">
        <v>7</v>
      </c>
    </row>
    <row r="136" spans="1:65" s="2" customFormat="1" ht="16.5" customHeight="1">
      <c r="A136" s="26"/>
      <c r="B136" s="144"/>
      <c r="C136" s="158" t="s">
        <v>158</v>
      </c>
      <c r="D136" s="158" t="s">
        <v>166</v>
      </c>
      <c r="E136" s="159" t="s">
        <v>290</v>
      </c>
      <c r="F136" s="160" t="s">
        <v>1051</v>
      </c>
      <c r="G136" s="161" t="s">
        <v>231</v>
      </c>
      <c r="H136" s="162">
        <v>2</v>
      </c>
      <c r="I136" s="162"/>
      <c r="J136" s="162"/>
      <c r="K136" s="163"/>
      <c r="L136" s="164"/>
      <c r="M136" s="165" t="s">
        <v>1</v>
      </c>
      <c r="N136" s="166" t="s">
        <v>37</v>
      </c>
      <c r="O136" s="153">
        <v>0</v>
      </c>
      <c r="P136" s="153">
        <f t="shared" si="0"/>
        <v>0</v>
      </c>
      <c r="Q136" s="153">
        <v>0</v>
      </c>
      <c r="R136" s="153">
        <f t="shared" si="1"/>
        <v>0</v>
      </c>
      <c r="S136" s="153">
        <v>0</v>
      </c>
      <c r="T136" s="154">
        <f t="shared" si="2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277</v>
      </c>
      <c r="AT136" s="155" t="s">
        <v>166</v>
      </c>
      <c r="AU136" s="155" t="s">
        <v>146</v>
      </c>
      <c r="AY136" s="14" t="s">
        <v>136</v>
      </c>
      <c r="BE136" s="156">
        <f t="shared" si="3"/>
        <v>0</v>
      </c>
      <c r="BF136" s="156">
        <f t="shared" si="4"/>
        <v>0</v>
      </c>
      <c r="BG136" s="156">
        <f t="shared" si="5"/>
        <v>0</v>
      </c>
      <c r="BH136" s="156">
        <f t="shared" si="6"/>
        <v>0</v>
      </c>
      <c r="BI136" s="156">
        <f t="shared" si="7"/>
        <v>0</v>
      </c>
      <c r="BJ136" s="14" t="s">
        <v>146</v>
      </c>
      <c r="BK136" s="157">
        <f t="shared" si="8"/>
        <v>0</v>
      </c>
      <c r="BL136" s="14" t="s">
        <v>274</v>
      </c>
      <c r="BM136" s="155" t="s">
        <v>182</v>
      </c>
    </row>
    <row r="137" spans="1:65" s="2" customFormat="1" ht="16.5" customHeight="1">
      <c r="A137" s="26"/>
      <c r="B137" s="144"/>
      <c r="C137" s="158" t="s">
        <v>161</v>
      </c>
      <c r="D137" s="158" t="s">
        <v>166</v>
      </c>
      <c r="E137" s="159" t="s">
        <v>291</v>
      </c>
      <c r="F137" s="160" t="s">
        <v>1052</v>
      </c>
      <c r="G137" s="161" t="s">
        <v>231</v>
      </c>
      <c r="H137" s="162">
        <v>5</v>
      </c>
      <c r="I137" s="162"/>
      <c r="J137" s="162"/>
      <c r="K137" s="163"/>
      <c r="L137" s="164"/>
      <c r="M137" s="165" t="s">
        <v>1</v>
      </c>
      <c r="N137" s="166" t="s">
        <v>37</v>
      </c>
      <c r="O137" s="153">
        <v>0</v>
      </c>
      <c r="P137" s="153">
        <f t="shared" si="0"/>
        <v>0</v>
      </c>
      <c r="Q137" s="153">
        <v>0</v>
      </c>
      <c r="R137" s="153">
        <f t="shared" si="1"/>
        <v>0</v>
      </c>
      <c r="S137" s="153">
        <v>0</v>
      </c>
      <c r="T137" s="154">
        <f t="shared" si="2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277</v>
      </c>
      <c r="AT137" s="155" t="s">
        <v>166</v>
      </c>
      <c r="AU137" s="155" t="s">
        <v>146</v>
      </c>
      <c r="AY137" s="14" t="s">
        <v>136</v>
      </c>
      <c r="BE137" s="156">
        <f t="shared" si="3"/>
        <v>0</v>
      </c>
      <c r="BF137" s="156">
        <f t="shared" si="4"/>
        <v>0</v>
      </c>
      <c r="BG137" s="156">
        <f t="shared" si="5"/>
        <v>0</v>
      </c>
      <c r="BH137" s="156">
        <f t="shared" si="6"/>
        <v>0</v>
      </c>
      <c r="BI137" s="156">
        <f t="shared" si="7"/>
        <v>0</v>
      </c>
      <c r="BJ137" s="14" t="s">
        <v>146</v>
      </c>
      <c r="BK137" s="157">
        <f t="shared" si="8"/>
        <v>0</v>
      </c>
      <c r="BL137" s="14" t="s">
        <v>274</v>
      </c>
      <c r="BM137" s="155" t="s">
        <v>185</v>
      </c>
    </row>
    <row r="138" spans="1:65" s="2" customFormat="1" ht="16.5" customHeight="1">
      <c r="A138" s="26"/>
      <c r="B138" s="144"/>
      <c r="C138" s="158" t="s">
        <v>162</v>
      </c>
      <c r="D138" s="158" t="s">
        <v>166</v>
      </c>
      <c r="E138" s="159" t="s">
        <v>292</v>
      </c>
      <c r="F138" s="160" t="s">
        <v>1053</v>
      </c>
      <c r="G138" s="161" t="s">
        <v>231</v>
      </c>
      <c r="H138" s="162">
        <v>26</v>
      </c>
      <c r="I138" s="162"/>
      <c r="J138" s="162"/>
      <c r="K138" s="163"/>
      <c r="L138" s="164"/>
      <c r="M138" s="165" t="s">
        <v>1</v>
      </c>
      <c r="N138" s="166" t="s">
        <v>37</v>
      </c>
      <c r="O138" s="153">
        <v>0</v>
      </c>
      <c r="P138" s="153">
        <f t="shared" si="0"/>
        <v>0</v>
      </c>
      <c r="Q138" s="153">
        <v>0</v>
      </c>
      <c r="R138" s="153">
        <f t="shared" si="1"/>
        <v>0</v>
      </c>
      <c r="S138" s="153">
        <v>0</v>
      </c>
      <c r="T138" s="154">
        <f t="shared" si="2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277</v>
      </c>
      <c r="AT138" s="155" t="s">
        <v>166</v>
      </c>
      <c r="AU138" s="155" t="s">
        <v>146</v>
      </c>
      <c r="AY138" s="14" t="s">
        <v>136</v>
      </c>
      <c r="BE138" s="156">
        <f t="shared" si="3"/>
        <v>0</v>
      </c>
      <c r="BF138" s="156">
        <f t="shared" si="4"/>
        <v>0</v>
      </c>
      <c r="BG138" s="156">
        <f t="shared" si="5"/>
        <v>0</v>
      </c>
      <c r="BH138" s="156">
        <f t="shared" si="6"/>
        <v>0</v>
      </c>
      <c r="BI138" s="156">
        <f t="shared" si="7"/>
        <v>0</v>
      </c>
      <c r="BJ138" s="14" t="s">
        <v>146</v>
      </c>
      <c r="BK138" s="157">
        <f t="shared" si="8"/>
        <v>0</v>
      </c>
      <c r="BL138" s="14" t="s">
        <v>274</v>
      </c>
      <c r="BM138" s="155" t="s">
        <v>189</v>
      </c>
    </row>
    <row r="139" spans="1:65" s="2" customFormat="1" ht="16.5" customHeight="1">
      <c r="A139" s="26"/>
      <c r="B139" s="144"/>
      <c r="C139" s="158" t="s">
        <v>165</v>
      </c>
      <c r="D139" s="158" t="s">
        <v>166</v>
      </c>
      <c r="E139" s="159" t="s">
        <v>293</v>
      </c>
      <c r="F139" s="160" t="s">
        <v>1054</v>
      </c>
      <c r="G139" s="161" t="s">
        <v>231</v>
      </c>
      <c r="H139" s="162">
        <v>20</v>
      </c>
      <c r="I139" s="162"/>
      <c r="J139" s="162"/>
      <c r="K139" s="163"/>
      <c r="L139" s="164"/>
      <c r="M139" s="165" t="s">
        <v>1</v>
      </c>
      <c r="N139" s="166" t="s">
        <v>37</v>
      </c>
      <c r="O139" s="153">
        <v>0</v>
      </c>
      <c r="P139" s="153">
        <f t="shared" si="0"/>
        <v>0</v>
      </c>
      <c r="Q139" s="153">
        <v>0</v>
      </c>
      <c r="R139" s="153">
        <f t="shared" si="1"/>
        <v>0</v>
      </c>
      <c r="S139" s="153">
        <v>0</v>
      </c>
      <c r="T139" s="154">
        <f t="shared" si="2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277</v>
      </c>
      <c r="AT139" s="155" t="s">
        <v>166</v>
      </c>
      <c r="AU139" s="155" t="s">
        <v>146</v>
      </c>
      <c r="AY139" s="14" t="s">
        <v>136</v>
      </c>
      <c r="BE139" s="156">
        <f t="shared" si="3"/>
        <v>0</v>
      </c>
      <c r="BF139" s="156">
        <f t="shared" si="4"/>
        <v>0</v>
      </c>
      <c r="BG139" s="156">
        <f t="shared" si="5"/>
        <v>0</v>
      </c>
      <c r="BH139" s="156">
        <f t="shared" si="6"/>
        <v>0</v>
      </c>
      <c r="BI139" s="156">
        <f t="shared" si="7"/>
        <v>0</v>
      </c>
      <c r="BJ139" s="14" t="s">
        <v>146</v>
      </c>
      <c r="BK139" s="157">
        <f t="shared" si="8"/>
        <v>0</v>
      </c>
      <c r="BL139" s="14" t="s">
        <v>274</v>
      </c>
      <c r="BM139" s="155" t="s">
        <v>192</v>
      </c>
    </row>
    <row r="140" spans="1:65" s="2" customFormat="1" ht="16.5" customHeight="1">
      <c r="A140" s="26"/>
      <c r="B140" s="144"/>
      <c r="C140" s="158" t="s">
        <v>171</v>
      </c>
      <c r="D140" s="158" t="s">
        <v>166</v>
      </c>
      <c r="E140" s="159" t="s">
        <v>287</v>
      </c>
      <c r="F140" s="160" t="s">
        <v>1048</v>
      </c>
      <c r="G140" s="161" t="s">
        <v>231</v>
      </c>
      <c r="H140" s="162">
        <v>20</v>
      </c>
      <c r="I140" s="162"/>
      <c r="J140" s="162"/>
      <c r="K140" s="163"/>
      <c r="L140" s="164"/>
      <c r="M140" s="165" t="s">
        <v>1</v>
      </c>
      <c r="N140" s="166" t="s">
        <v>37</v>
      </c>
      <c r="O140" s="153">
        <v>0</v>
      </c>
      <c r="P140" s="153">
        <f t="shared" si="0"/>
        <v>0</v>
      </c>
      <c r="Q140" s="153">
        <v>0</v>
      </c>
      <c r="R140" s="153">
        <f t="shared" si="1"/>
        <v>0</v>
      </c>
      <c r="S140" s="153">
        <v>0</v>
      </c>
      <c r="T140" s="154">
        <f t="shared" si="2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277</v>
      </c>
      <c r="AT140" s="155" t="s">
        <v>166</v>
      </c>
      <c r="AU140" s="155" t="s">
        <v>146</v>
      </c>
      <c r="AY140" s="14" t="s">
        <v>136</v>
      </c>
      <c r="BE140" s="156">
        <f t="shared" si="3"/>
        <v>0</v>
      </c>
      <c r="BF140" s="156">
        <f t="shared" si="4"/>
        <v>0</v>
      </c>
      <c r="BG140" s="156">
        <f t="shared" si="5"/>
        <v>0</v>
      </c>
      <c r="BH140" s="156">
        <f t="shared" si="6"/>
        <v>0</v>
      </c>
      <c r="BI140" s="156">
        <f t="shared" si="7"/>
        <v>0</v>
      </c>
      <c r="BJ140" s="14" t="s">
        <v>146</v>
      </c>
      <c r="BK140" s="157">
        <f t="shared" si="8"/>
        <v>0</v>
      </c>
      <c r="BL140" s="14" t="s">
        <v>274</v>
      </c>
      <c r="BM140" s="155" t="s">
        <v>197</v>
      </c>
    </row>
    <row r="141" spans="1:65" s="2" customFormat="1" ht="16.5" customHeight="1">
      <c r="A141" s="26"/>
      <c r="B141" s="144"/>
      <c r="C141" s="158" t="s">
        <v>170</v>
      </c>
      <c r="D141" s="158" t="s">
        <v>166</v>
      </c>
      <c r="E141" s="159" t="s">
        <v>294</v>
      </c>
      <c r="F141" s="160" t="s">
        <v>1055</v>
      </c>
      <c r="G141" s="161" t="s">
        <v>295</v>
      </c>
      <c r="H141" s="162">
        <v>1</v>
      </c>
      <c r="I141" s="162"/>
      <c r="J141" s="162"/>
      <c r="K141" s="163"/>
      <c r="L141" s="164"/>
      <c r="M141" s="165" t="s">
        <v>1</v>
      </c>
      <c r="N141" s="166" t="s">
        <v>37</v>
      </c>
      <c r="O141" s="153">
        <v>0</v>
      </c>
      <c r="P141" s="153">
        <f t="shared" si="0"/>
        <v>0</v>
      </c>
      <c r="Q141" s="153">
        <v>0</v>
      </c>
      <c r="R141" s="153">
        <f t="shared" si="1"/>
        <v>0</v>
      </c>
      <c r="S141" s="153">
        <v>0</v>
      </c>
      <c r="T141" s="154">
        <f t="shared" si="2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277</v>
      </c>
      <c r="AT141" s="155" t="s">
        <v>166</v>
      </c>
      <c r="AU141" s="155" t="s">
        <v>146</v>
      </c>
      <c r="AY141" s="14" t="s">
        <v>136</v>
      </c>
      <c r="BE141" s="156">
        <f t="shared" si="3"/>
        <v>0</v>
      </c>
      <c r="BF141" s="156">
        <f t="shared" si="4"/>
        <v>0</v>
      </c>
      <c r="BG141" s="156">
        <f t="shared" si="5"/>
        <v>0</v>
      </c>
      <c r="BH141" s="156">
        <f t="shared" si="6"/>
        <v>0</v>
      </c>
      <c r="BI141" s="156">
        <f t="shared" si="7"/>
        <v>0</v>
      </c>
      <c r="BJ141" s="14" t="s">
        <v>146</v>
      </c>
      <c r="BK141" s="157">
        <f t="shared" si="8"/>
        <v>0</v>
      </c>
      <c r="BL141" s="14" t="s">
        <v>274</v>
      </c>
      <c r="BM141" s="155" t="s">
        <v>200</v>
      </c>
    </row>
    <row r="142" spans="1:65" s="2" customFormat="1" ht="16.5" customHeight="1">
      <c r="A142" s="26"/>
      <c r="B142" s="144"/>
      <c r="C142" s="145" t="s">
        <v>179</v>
      </c>
      <c r="D142" s="145" t="s">
        <v>141</v>
      </c>
      <c r="E142" s="146" t="s">
        <v>296</v>
      </c>
      <c r="F142" s="147" t="s">
        <v>297</v>
      </c>
      <c r="G142" s="148" t="s">
        <v>231</v>
      </c>
      <c r="H142" s="149">
        <v>2</v>
      </c>
      <c r="I142" s="149"/>
      <c r="J142" s="149"/>
      <c r="K142" s="150"/>
      <c r="L142" s="27"/>
      <c r="M142" s="151" t="s">
        <v>1</v>
      </c>
      <c r="N142" s="152" t="s">
        <v>37</v>
      </c>
      <c r="O142" s="153">
        <v>0</v>
      </c>
      <c r="P142" s="153">
        <f t="shared" si="0"/>
        <v>0</v>
      </c>
      <c r="Q142" s="153">
        <v>0</v>
      </c>
      <c r="R142" s="153">
        <f t="shared" si="1"/>
        <v>0</v>
      </c>
      <c r="S142" s="153">
        <v>0</v>
      </c>
      <c r="T142" s="154">
        <f t="shared" si="2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274</v>
      </c>
      <c r="AT142" s="155" t="s">
        <v>141</v>
      </c>
      <c r="AU142" s="155" t="s">
        <v>146</v>
      </c>
      <c r="AY142" s="14" t="s">
        <v>136</v>
      </c>
      <c r="BE142" s="156">
        <f t="shared" si="3"/>
        <v>0</v>
      </c>
      <c r="BF142" s="156">
        <f t="shared" si="4"/>
        <v>0</v>
      </c>
      <c r="BG142" s="156">
        <f t="shared" si="5"/>
        <v>0</v>
      </c>
      <c r="BH142" s="156">
        <f t="shared" si="6"/>
        <v>0</v>
      </c>
      <c r="BI142" s="156">
        <f t="shared" si="7"/>
        <v>0</v>
      </c>
      <c r="BJ142" s="14" t="s">
        <v>146</v>
      </c>
      <c r="BK142" s="157">
        <f t="shared" si="8"/>
        <v>0</v>
      </c>
      <c r="BL142" s="14" t="s">
        <v>274</v>
      </c>
      <c r="BM142" s="155" t="s">
        <v>204</v>
      </c>
    </row>
    <row r="143" spans="1:65" s="2" customFormat="1" ht="16.5" customHeight="1">
      <c r="A143" s="26"/>
      <c r="B143" s="144"/>
      <c r="C143" s="158" t="s">
        <v>174</v>
      </c>
      <c r="D143" s="158" t="s">
        <v>166</v>
      </c>
      <c r="E143" s="159" t="s">
        <v>298</v>
      </c>
      <c r="F143" s="160" t="s">
        <v>299</v>
      </c>
      <c r="G143" s="161" t="s">
        <v>231</v>
      </c>
      <c r="H143" s="162">
        <v>2</v>
      </c>
      <c r="I143" s="162"/>
      <c r="J143" s="162"/>
      <c r="K143" s="163"/>
      <c r="L143" s="164"/>
      <c r="M143" s="165" t="s">
        <v>1</v>
      </c>
      <c r="N143" s="166" t="s">
        <v>37</v>
      </c>
      <c r="O143" s="153">
        <v>0</v>
      </c>
      <c r="P143" s="153">
        <f t="shared" si="0"/>
        <v>0</v>
      </c>
      <c r="Q143" s="153">
        <v>0</v>
      </c>
      <c r="R143" s="153">
        <f t="shared" si="1"/>
        <v>0</v>
      </c>
      <c r="S143" s="153">
        <v>0</v>
      </c>
      <c r="T143" s="154">
        <f t="shared" si="2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277</v>
      </c>
      <c r="AT143" s="155" t="s">
        <v>166</v>
      </c>
      <c r="AU143" s="155" t="s">
        <v>146</v>
      </c>
      <c r="AY143" s="14" t="s">
        <v>136</v>
      </c>
      <c r="BE143" s="156">
        <f t="shared" si="3"/>
        <v>0</v>
      </c>
      <c r="BF143" s="156">
        <f t="shared" si="4"/>
        <v>0</v>
      </c>
      <c r="BG143" s="156">
        <f t="shared" si="5"/>
        <v>0</v>
      </c>
      <c r="BH143" s="156">
        <f t="shared" si="6"/>
        <v>0</v>
      </c>
      <c r="BI143" s="156">
        <f t="shared" si="7"/>
        <v>0</v>
      </c>
      <c r="BJ143" s="14" t="s">
        <v>146</v>
      </c>
      <c r="BK143" s="157">
        <f t="shared" si="8"/>
        <v>0</v>
      </c>
      <c r="BL143" s="14" t="s">
        <v>274</v>
      </c>
      <c r="BM143" s="155" t="s">
        <v>207</v>
      </c>
    </row>
    <row r="144" spans="1:65" s="2" customFormat="1" ht="16.5" customHeight="1">
      <c r="A144" s="26"/>
      <c r="B144" s="144"/>
      <c r="C144" s="145" t="s">
        <v>300</v>
      </c>
      <c r="D144" s="145" t="s">
        <v>141</v>
      </c>
      <c r="E144" s="146" t="s">
        <v>301</v>
      </c>
      <c r="F144" s="147" t="s">
        <v>302</v>
      </c>
      <c r="G144" s="148" t="s">
        <v>231</v>
      </c>
      <c r="H144" s="149">
        <v>5</v>
      </c>
      <c r="I144" s="149"/>
      <c r="J144" s="149"/>
      <c r="K144" s="150"/>
      <c r="L144" s="27"/>
      <c r="M144" s="151" t="s">
        <v>1</v>
      </c>
      <c r="N144" s="152" t="s">
        <v>37</v>
      </c>
      <c r="O144" s="153">
        <v>0</v>
      </c>
      <c r="P144" s="153">
        <f t="shared" si="0"/>
        <v>0</v>
      </c>
      <c r="Q144" s="153">
        <v>0</v>
      </c>
      <c r="R144" s="153">
        <f t="shared" si="1"/>
        <v>0</v>
      </c>
      <c r="S144" s="153">
        <v>0</v>
      </c>
      <c r="T144" s="154">
        <f t="shared" si="2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274</v>
      </c>
      <c r="AT144" s="155" t="s">
        <v>141</v>
      </c>
      <c r="AU144" s="155" t="s">
        <v>146</v>
      </c>
      <c r="AY144" s="14" t="s">
        <v>136</v>
      </c>
      <c r="BE144" s="156">
        <f t="shared" si="3"/>
        <v>0</v>
      </c>
      <c r="BF144" s="156">
        <f t="shared" si="4"/>
        <v>0</v>
      </c>
      <c r="BG144" s="156">
        <f t="shared" si="5"/>
        <v>0</v>
      </c>
      <c r="BH144" s="156">
        <f t="shared" si="6"/>
        <v>0</v>
      </c>
      <c r="BI144" s="156">
        <f t="shared" si="7"/>
        <v>0</v>
      </c>
      <c r="BJ144" s="14" t="s">
        <v>146</v>
      </c>
      <c r="BK144" s="157">
        <f t="shared" si="8"/>
        <v>0</v>
      </c>
      <c r="BL144" s="14" t="s">
        <v>274</v>
      </c>
      <c r="BM144" s="155" t="s">
        <v>211</v>
      </c>
    </row>
    <row r="145" spans="1:65" s="2" customFormat="1" ht="16.5" customHeight="1">
      <c r="A145" s="26"/>
      <c r="B145" s="144"/>
      <c r="C145" s="158" t="s">
        <v>7</v>
      </c>
      <c r="D145" s="158" t="s">
        <v>166</v>
      </c>
      <c r="E145" s="159" t="s">
        <v>303</v>
      </c>
      <c r="F145" s="160" t="s">
        <v>304</v>
      </c>
      <c r="G145" s="161" t="s">
        <v>231</v>
      </c>
      <c r="H145" s="162">
        <v>5</v>
      </c>
      <c r="I145" s="162"/>
      <c r="J145" s="162"/>
      <c r="K145" s="163"/>
      <c r="L145" s="164"/>
      <c r="M145" s="165" t="s">
        <v>1</v>
      </c>
      <c r="N145" s="166" t="s">
        <v>37</v>
      </c>
      <c r="O145" s="153">
        <v>0</v>
      </c>
      <c r="P145" s="153">
        <f t="shared" si="0"/>
        <v>0</v>
      </c>
      <c r="Q145" s="153">
        <v>0</v>
      </c>
      <c r="R145" s="153">
        <f t="shared" si="1"/>
        <v>0</v>
      </c>
      <c r="S145" s="153">
        <v>0</v>
      </c>
      <c r="T145" s="154">
        <f t="shared" si="2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277</v>
      </c>
      <c r="AT145" s="155" t="s">
        <v>166</v>
      </c>
      <c r="AU145" s="155" t="s">
        <v>146</v>
      </c>
      <c r="AY145" s="14" t="s">
        <v>136</v>
      </c>
      <c r="BE145" s="156">
        <f t="shared" si="3"/>
        <v>0</v>
      </c>
      <c r="BF145" s="156">
        <f t="shared" si="4"/>
        <v>0</v>
      </c>
      <c r="BG145" s="156">
        <f t="shared" si="5"/>
        <v>0</v>
      </c>
      <c r="BH145" s="156">
        <f t="shared" si="6"/>
        <v>0</v>
      </c>
      <c r="BI145" s="156">
        <f t="shared" si="7"/>
        <v>0</v>
      </c>
      <c r="BJ145" s="14" t="s">
        <v>146</v>
      </c>
      <c r="BK145" s="157">
        <f t="shared" si="8"/>
        <v>0</v>
      </c>
      <c r="BL145" s="14" t="s">
        <v>274</v>
      </c>
      <c r="BM145" s="155" t="s">
        <v>214</v>
      </c>
    </row>
    <row r="146" spans="1:65" s="2" customFormat="1" ht="21.75" customHeight="1">
      <c r="A146" s="26"/>
      <c r="B146" s="144"/>
      <c r="C146" s="145" t="s">
        <v>305</v>
      </c>
      <c r="D146" s="145" t="s">
        <v>141</v>
      </c>
      <c r="E146" s="146" t="s">
        <v>306</v>
      </c>
      <c r="F146" s="147" t="s">
        <v>307</v>
      </c>
      <c r="G146" s="148" t="s">
        <v>231</v>
      </c>
      <c r="H146" s="149">
        <v>20</v>
      </c>
      <c r="I146" s="149"/>
      <c r="J146" s="149"/>
      <c r="K146" s="150"/>
      <c r="L146" s="27"/>
      <c r="M146" s="151" t="s">
        <v>1</v>
      </c>
      <c r="N146" s="152" t="s">
        <v>37</v>
      </c>
      <c r="O146" s="153">
        <v>0</v>
      </c>
      <c r="P146" s="153">
        <f t="shared" si="0"/>
        <v>0</v>
      </c>
      <c r="Q146" s="153">
        <v>0</v>
      </c>
      <c r="R146" s="153">
        <f t="shared" si="1"/>
        <v>0</v>
      </c>
      <c r="S146" s="153">
        <v>0</v>
      </c>
      <c r="T146" s="154">
        <f t="shared" si="2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274</v>
      </c>
      <c r="AT146" s="155" t="s">
        <v>141</v>
      </c>
      <c r="AU146" s="155" t="s">
        <v>146</v>
      </c>
      <c r="AY146" s="14" t="s">
        <v>136</v>
      </c>
      <c r="BE146" s="156">
        <f t="shared" si="3"/>
        <v>0</v>
      </c>
      <c r="BF146" s="156">
        <f t="shared" si="4"/>
        <v>0</v>
      </c>
      <c r="BG146" s="156">
        <f t="shared" si="5"/>
        <v>0</v>
      </c>
      <c r="BH146" s="156">
        <f t="shared" si="6"/>
        <v>0</v>
      </c>
      <c r="BI146" s="156">
        <f t="shared" si="7"/>
        <v>0</v>
      </c>
      <c r="BJ146" s="14" t="s">
        <v>146</v>
      </c>
      <c r="BK146" s="157">
        <f t="shared" si="8"/>
        <v>0</v>
      </c>
      <c r="BL146" s="14" t="s">
        <v>274</v>
      </c>
      <c r="BM146" s="155" t="s">
        <v>218</v>
      </c>
    </row>
    <row r="147" spans="1:65" s="2" customFormat="1" ht="21.75" customHeight="1">
      <c r="A147" s="26"/>
      <c r="B147" s="144"/>
      <c r="C147" s="158" t="s">
        <v>182</v>
      </c>
      <c r="D147" s="158" t="s">
        <v>166</v>
      </c>
      <c r="E147" s="159" t="s">
        <v>308</v>
      </c>
      <c r="F147" s="160" t="s">
        <v>309</v>
      </c>
      <c r="G147" s="161" t="s">
        <v>231</v>
      </c>
      <c r="H147" s="162">
        <v>20</v>
      </c>
      <c r="I147" s="162"/>
      <c r="J147" s="162"/>
      <c r="K147" s="163"/>
      <c r="L147" s="164"/>
      <c r="M147" s="165" t="s">
        <v>1</v>
      </c>
      <c r="N147" s="166" t="s">
        <v>37</v>
      </c>
      <c r="O147" s="153">
        <v>0</v>
      </c>
      <c r="P147" s="153">
        <f t="shared" si="0"/>
        <v>0</v>
      </c>
      <c r="Q147" s="153">
        <v>0</v>
      </c>
      <c r="R147" s="153">
        <f t="shared" si="1"/>
        <v>0</v>
      </c>
      <c r="S147" s="153">
        <v>0</v>
      </c>
      <c r="T147" s="154">
        <f t="shared" si="2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277</v>
      </c>
      <c r="AT147" s="155" t="s">
        <v>166</v>
      </c>
      <c r="AU147" s="155" t="s">
        <v>146</v>
      </c>
      <c r="AY147" s="14" t="s">
        <v>136</v>
      </c>
      <c r="BE147" s="156">
        <f t="shared" si="3"/>
        <v>0</v>
      </c>
      <c r="BF147" s="156">
        <f t="shared" si="4"/>
        <v>0</v>
      </c>
      <c r="BG147" s="156">
        <f t="shared" si="5"/>
        <v>0</v>
      </c>
      <c r="BH147" s="156">
        <f t="shared" si="6"/>
        <v>0</v>
      </c>
      <c r="BI147" s="156">
        <f t="shared" si="7"/>
        <v>0</v>
      </c>
      <c r="BJ147" s="14" t="s">
        <v>146</v>
      </c>
      <c r="BK147" s="157">
        <f t="shared" si="8"/>
        <v>0</v>
      </c>
      <c r="BL147" s="14" t="s">
        <v>274</v>
      </c>
      <c r="BM147" s="155" t="s">
        <v>223</v>
      </c>
    </row>
    <row r="148" spans="1:65" s="2" customFormat="1" ht="16.5" customHeight="1">
      <c r="A148" s="26"/>
      <c r="B148" s="144"/>
      <c r="C148" s="145" t="s">
        <v>186</v>
      </c>
      <c r="D148" s="145" t="s">
        <v>141</v>
      </c>
      <c r="E148" s="146" t="s">
        <v>310</v>
      </c>
      <c r="F148" s="147" t="s">
        <v>311</v>
      </c>
      <c r="G148" s="148" t="s">
        <v>231</v>
      </c>
      <c r="H148" s="149">
        <v>1</v>
      </c>
      <c r="I148" s="149"/>
      <c r="J148" s="149"/>
      <c r="K148" s="150"/>
      <c r="L148" s="27"/>
      <c r="M148" s="151" t="s">
        <v>1</v>
      </c>
      <c r="N148" s="152" t="s">
        <v>37</v>
      </c>
      <c r="O148" s="153">
        <v>0</v>
      </c>
      <c r="P148" s="153">
        <f t="shared" si="0"/>
        <v>0</v>
      </c>
      <c r="Q148" s="153">
        <v>0</v>
      </c>
      <c r="R148" s="153">
        <f t="shared" si="1"/>
        <v>0</v>
      </c>
      <c r="S148" s="153">
        <v>0</v>
      </c>
      <c r="T148" s="154">
        <f t="shared" si="2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274</v>
      </c>
      <c r="AT148" s="155" t="s">
        <v>141</v>
      </c>
      <c r="AU148" s="155" t="s">
        <v>146</v>
      </c>
      <c r="AY148" s="14" t="s">
        <v>136</v>
      </c>
      <c r="BE148" s="156">
        <f t="shared" si="3"/>
        <v>0</v>
      </c>
      <c r="BF148" s="156">
        <f t="shared" si="4"/>
        <v>0</v>
      </c>
      <c r="BG148" s="156">
        <f t="shared" si="5"/>
        <v>0</v>
      </c>
      <c r="BH148" s="156">
        <f t="shared" si="6"/>
        <v>0</v>
      </c>
      <c r="BI148" s="156">
        <f t="shared" si="7"/>
        <v>0</v>
      </c>
      <c r="BJ148" s="14" t="s">
        <v>146</v>
      </c>
      <c r="BK148" s="157">
        <f t="shared" si="8"/>
        <v>0</v>
      </c>
      <c r="BL148" s="14" t="s">
        <v>274</v>
      </c>
      <c r="BM148" s="155" t="s">
        <v>232</v>
      </c>
    </row>
    <row r="149" spans="1:65" s="2" customFormat="1" ht="16.5" customHeight="1">
      <c r="A149" s="26"/>
      <c r="B149" s="144"/>
      <c r="C149" s="158" t="s">
        <v>185</v>
      </c>
      <c r="D149" s="158" t="s">
        <v>166</v>
      </c>
      <c r="E149" s="159" t="s">
        <v>312</v>
      </c>
      <c r="F149" s="160" t="s">
        <v>313</v>
      </c>
      <c r="G149" s="161" t="s">
        <v>231</v>
      </c>
      <c r="H149" s="162">
        <v>1</v>
      </c>
      <c r="I149" s="162"/>
      <c r="J149" s="162"/>
      <c r="K149" s="163"/>
      <c r="L149" s="164"/>
      <c r="M149" s="165" t="s">
        <v>1</v>
      </c>
      <c r="N149" s="166" t="s">
        <v>37</v>
      </c>
      <c r="O149" s="153">
        <v>0</v>
      </c>
      <c r="P149" s="153">
        <f t="shared" si="0"/>
        <v>0</v>
      </c>
      <c r="Q149" s="153">
        <v>0</v>
      </c>
      <c r="R149" s="153">
        <f t="shared" si="1"/>
        <v>0</v>
      </c>
      <c r="S149" s="153">
        <v>0</v>
      </c>
      <c r="T149" s="154">
        <f t="shared" si="2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277</v>
      </c>
      <c r="AT149" s="155" t="s">
        <v>166</v>
      </c>
      <c r="AU149" s="155" t="s">
        <v>146</v>
      </c>
      <c r="AY149" s="14" t="s">
        <v>136</v>
      </c>
      <c r="BE149" s="156">
        <f t="shared" si="3"/>
        <v>0</v>
      </c>
      <c r="BF149" s="156">
        <f t="shared" si="4"/>
        <v>0</v>
      </c>
      <c r="BG149" s="156">
        <f t="shared" si="5"/>
        <v>0</v>
      </c>
      <c r="BH149" s="156">
        <f t="shared" si="6"/>
        <v>0</v>
      </c>
      <c r="BI149" s="156">
        <f t="shared" si="7"/>
        <v>0</v>
      </c>
      <c r="BJ149" s="14" t="s">
        <v>146</v>
      </c>
      <c r="BK149" s="157">
        <f t="shared" si="8"/>
        <v>0</v>
      </c>
      <c r="BL149" s="14" t="s">
        <v>274</v>
      </c>
      <c r="BM149" s="155" t="s">
        <v>235</v>
      </c>
    </row>
    <row r="150" spans="1:65" s="2" customFormat="1" ht="16.5" customHeight="1">
      <c r="A150" s="26"/>
      <c r="B150" s="144"/>
      <c r="C150" s="145" t="s">
        <v>193</v>
      </c>
      <c r="D150" s="145" t="s">
        <v>141</v>
      </c>
      <c r="E150" s="146" t="s">
        <v>314</v>
      </c>
      <c r="F150" s="147" t="s">
        <v>315</v>
      </c>
      <c r="G150" s="148" t="s">
        <v>231</v>
      </c>
      <c r="H150" s="149">
        <v>3</v>
      </c>
      <c r="I150" s="149"/>
      <c r="J150" s="149"/>
      <c r="K150" s="150"/>
      <c r="L150" s="27"/>
      <c r="M150" s="151" t="s">
        <v>1</v>
      </c>
      <c r="N150" s="152" t="s">
        <v>37</v>
      </c>
      <c r="O150" s="153">
        <v>0</v>
      </c>
      <c r="P150" s="153">
        <f t="shared" si="0"/>
        <v>0</v>
      </c>
      <c r="Q150" s="153">
        <v>0</v>
      </c>
      <c r="R150" s="153">
        <f t="shared" si="1"/>
        <v>0</v>
      </c>
      <c r="S150" s="153">
        <v>0</v>
      </c>
      <c r="T150" s="154">
        <f t="shared" si="2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274</v>
      </c>
      <c r="AT150" s="155" t="s">
        <v>141</v>
      </c>
      <c r="AU150" s="155" t="s">
        <v>146</v>
      </c>
      <c r="AY150" s="14" t="s">
        <v>136</v>
      </c>
      <c r="BE150" s="156">
        <f t="shared" si="3"/>
        <v>0</v>
      </c>
      <c r="BF150" s="156">
        <f t="shared" si="4"/>
        <v>0</v>
      </c>
      <c r="BG150" s="156">
        <f t="shared" si="5"/>
        <v>0</v>
      </c>
      <c r="BH150" s="156">
        <f t="shared" si="6"/>
        <v>0</v>
      </c>
      <c r="BI150" s="156">
        <f t="shared" si="7"/>
        <v>0</v>
      </c>
      <c r="BJ150" s="14" t="s">
        <v>146</v>
      </c>
      <c r="BK150" s="157">
        <f t="shared" si="8"/>
        <v>0</v>
      </c>
      <c r="BL150" s="14" t="s">
        <v>274</v>
      </c>
      <c r="BM150" s="155" t="s">
        <v>239</v>
      </c>
    </row>
    <row r="151" spans="1:65" s="2" customFormat="1" ht="21.75" customHeight="1">
      <c r="A151" s="26"/>
      <c r="B151" s="144"/>
      <c r="C151" s="158" t="s">
        <v>189</v>
      </c>
      <c r="D151" s="158" t="s">
        <v>166</v>
      </c>
      <c r="E151" s="159" t="s">
        <v>316</v>
      </c>
      <c r="F151" s="160" t="s">
        <v>1056</v>
      </c>
      <c r="G151" s="161" t="s">
        <v>231</v>
      </c>
      <c r="H151" s="162">
        <v>3</v>
      </c>
      <c r="I151" s="162"/>
      <c r="J151" s="162"/>
      <c r="K151" s="163"/>
      <c r="L151" s="164"/>
      <c r="M151" s="165" t="s">
        <v>1</v>
      </c>
      <c r="N151" s="166" t="s">
        <v>37</v>
      </c>
      <c r="O151" s="153">
        <v>0</v>
      </c>
      <c r="P151" s="153">
        <f t="shared" si="0"/>
        <v>0</v>
      </c>
      <c r="Q151" s="153">
        <v>0</v>
      </c>
      <c r="R151" s="153">
        <f t="shared" si="1"/>
        <v>0</v>
      </c>
      <c r="S151" s="153">
        <v>0</v>
      </c>
      <c r="T151" s="154">
        <f t="shared" si="2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277</v>
      </c>
      <c r="AT151" s="155" t="s">
        <v>166</v>
      </c>
      <c r="AU151" s="155" t="s">
        <v>146</v>
      </c>
      <c r="AY151" s="14" t="s">
        <v>136</v>
      </c>
      <c r="BE151" s="156">
        <f t="shared" si="3"/>
        <v>0</v>
      </c>
      <c r="BF151" s="156">
        <f t="shared" si="4"/>
        <v>0</v>
      </c>
      <c r="BG151" s="156">
        <f t="shared" si="5"/>
        <v>0</v>
      </c>
      <c r="BH151" s="156">
        <f t="shared" si="6"/>
        <v>0</v>
      </c>
      <c r="BI151" s="156">
        <f t="shared" si="7"/>
        <v>0</v>
      </c>
      <c r="BJ151" s="14" t="s">
        <v>146</v>
      </c>
      <c r="BK151" s="157">
        <f t="shared" si="8"/>
        <v>0</v>
      </c>
      <c r="BL151" s="14" t="s">
        <v>274</v>
      </c>
      <c r="BM151" s="155" t="s">
        <v>242</v>
      </c>
    </row>
    <row r="152" spans="1:65" s="2" customFormat="1" ht="16.5" customHeight="1">
      <c r="A152" s="26"/>
      <c r="B152" s="144"/>
      <c r="C152" s="145" t="s">
        <v>201</v>
      </c>
      <c r="D152" s="145" t="s">
        <v>141</v>
      </c>
      <c r="E152" s="146" t="s">
        <v>317</v>
      </c>
      <c r="F152" s="147" t="s">
        <v>318</v>
      </c>
      <c r="G152" s="148" t="s">
        <v>273</v>
      </c>
      <c r="H152" s="149">
        <v>55</v>
      </c>
      <c r="I152" s="149"/>
      <c r="J152" s="149"/>
      <c r="K152" s="150"/>
      <c r="L152" s="27"/>
      <c r="M152" s="151" t="s">
        <v>1</v>
      </c>
      <c r="N152" s="152" t="s">
        <v>37</v>
      </c>
      <c r="O152" s="153">
        <v>0</v>
      </c>
      <c r="P152" s="153">
        <f t="shared" si="0"/>
        <v>0</v>
      </c>
      <c r="Q152" s="153">
        <v>0</v>
      </c>
      <c r="R152" s="153">
        <f t="shared" si="1"/>
        <v>0</v>
      </c>
      <c r="S152" s="153">
        <v>0</v>
      </c>
      <c r="T152" s="154">
        <f t="shared" si="2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274</v>
      </c>
      <c r="AT152" s="155" t="s">
        <v>141</v>
      </c>
      <c r="AU152" s="155" t="s">
        <v>146</v>
      </c>
      <c r="AY152" s="14" t="s">
        <v>136</v>
      </c>
      <c r="BE152" s="156">
        <f t="shared" si="3"/>
        <v>0</v>
      </c>
      <c r="BF152" s="156">
        <f t="shared" si="4"/>
        <v>0</v>
      </c>
      <c r="BG152" s="156">
        <f t="shared" si="5"/>
        <v>0</v>
      </c>
      <c r="BH152" s="156">
        <f t="shared" si="6"/>
        <v>0</v>
      </c>
      <c r="BI152" s="156">
        <f t="shared" si="7"/>
        <v>0</v>
      </c>
      <c r="BJ152" s="14" t="s">
        <v>146</v>
      </c>
      <c r="BK152" s="157">
        <f t="shared" si="8"/>
        <v>0</v>
      </c>
      <c r="BL152" s="14" t="s">
        <v>274</v>
      </c>
      <c r="BM152" s="155" t="s">
        <v>246</v>
      </c>
    </row>
    <row r="153" spans="1:65" s="2" customFormat="1" ht="16.5" customHeight="1">
      <c r="A153" s="26"/>
      <c r="B153" s="144"/>
      <c r="C153" s="158" t="s">
        <v>192</v>
      </c>
      <c r="D153" s="158" t="s">
        <v>166</v>
      </c>
      <c r="E153" s="159" t="s">
        <v>319</v>
      </c>
      <c r="F153" s="160" t="s">
        <v>320</v>
      </c>
      <c r="G153" s="161" t="s">
        <v>273</v>
      </c>
      <c r="H153" s="162">
        <v>55</v>
      </c>
      <c r="I153" s="162"/>
      <c r="J153" s="162"/>
      <c r="K153" s="163"/>
      <c r="L153" s="164"/>
      <c r="M153" s="165" t="s">
        <v>1</v>
      </c>
      <c r="N153" s="166" t="s">
        <v>37</v>
      </c>
      <c r="O153" s="153">
        <v>0</v>
      </c>
      <c r="P153" s="153">
        <f t="shared" si="0"/>
        <v>0</v>
      </c>
      <c r="Q153" s="153">
        <v>0</v>
      </c>
      <c r="R153" s="153">
        <f t="shared" si="1"/>
        <v>0</v>
      </c>
      <c r="S153" s="153">
        <v>0</v>
      </c>
      <c r="T153" s="154">
        <f t="shared" si="2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277</v>
      </c>
      <c r="AT153" s="155" t="s">
        <v>166</v>
      </c>
      <c r="AU153" s="155" t="s">
        <v>146</v>
      </c>
      <c r="AY153" s="14" t="s">
        <v>136</v>
      </c>
      <c r="BE153" s="156">
        <f t="shared" si="3"/>
        <v>0</v>
      </c>
      <c r="BF153" s="156">
        <f t="shared" si="4"/>
        <v>0</v>
      </c>
      <c r="BG153" s="156">
        <f t="shared" si="5"/>
        <v>0</v>
      </c>
      <c r="BH153" s="156">
        <f t="shared" si="6"/>
        <v>0</v>
      </c>
      <c r="BI153" s="156">
        <f t="shared" si="7"/>
        <v>0</v>
      </c>
      <c r="BJ153" s="14" t="s">
        <v>146</v>
      </c>
      <c r="BK153" s="157">
        <f t="shared" si="8"/>
        <v>0</v>
      </c>
      <c r="BL153" s="14" t="s">
        <v>274</v>
      </c>
      <c r="BM153" s="155" t="s">
        <v>249</v>
      </c>
    </row>
    <row r="154" spans="1:65" s="2" customFormat="1" ht="16.5" customHeight="1">
      <c r="A154" s="26"/>
      <c r="B154" s="144"/>
      <c r="C154" s="145" t="s">
        <v>208</v>
      </c>
      <c r="D154" s="145" t="s">
        <v>141</v>
      </c>
      <c r="E154" s="146" t="s">
        <v>321</v>
      </c>
      <c r="F154" s="147" t="s">
        <v>322</v>
      </c>
      <c r="G154" s="148" t="s">
        <v>273</v>
      </c>
      <c r="H154" s="149">
        <v>125</v>
      </c>
      <c r="I154" s="149"/>
      <c r="J154" s="149"/>
      <c r="K154" s="150"/>
      <c r="L154" s="27"/>
      <c r="M154" s="151" t="s">
        <v>1</v>
      </c>
      <c r="N154" s="152" t="s">
        <v>37</v>
      </c>
      <c r="O154" s="153">
        <v>0</v>
      </c>
      <c r="P154" s="153">
        <f t="shared" si="0"/>
        <v>0</v>
      </c>
      <c r="Q154" s="153">
        <v>0</v>
      </c>
      <c r="R154" s="153">
        <f t="shared" si="1"/>
        <v>0</v>
      </c>
      <c r="S154" s="153">
        <v>0</v>
      </c>
      <c r="T154" s="154">
        <f t="shared" si="2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274</v>
      </c>
      <c r="AT154" s="155" t="s">
        <v>141</v>
      </c>
      <c r="AU154" s="155" t="s">
        <v>146</v>
      </c>
      <c r="AY154" s="14" t="s">
        <v>136</v>
      </c>
      <c r="BE154" s="156">
        <f t="shared" si="3"/>
        <v>0</v>
      </c>
      <c r="BF154" s="156">
        <f t="shared" si="4"/>
        <v>0</v>
      </c>
      <c r="BG154" s="156">
        <f t="shared" si="5"/>
        <v>0</v>
      </c>
      <c r="BH154" s="156">
        <f t="shared" si="6"/>
        <v>0</v>
      </c>
      <c r="BI154" s="156">
        <f t="shared" si="7"/>
        <v>0</v>
      </c>
      <c r="BJ154" s="14" t="s">
        <v>146</v>
      </c>
      <c r="BK154" s="157">
        <f t="shared" si="8"/>
        <v>0</v>
      </c>
      <c r="BL154" s="14" t="s">
        <v>274</v>
      </c>
      <c r="BM154" s="155" t="s">
        <v>254</v>
      </c>
    </row>
    <row r="155" spans="1:65" s="2" customFormat="1" ht="16.5" customHeight="1">
      <c r="A155" s="26"/>
      <c r="B155" s="144"/>
      <c r="C155" s="158" t="s">
        <v>197</v>
      </c>
      <c r="D155" s="158" t="s">
        <v>166</v>
      </c>
      <c r="E155" s="159" t="s">
        <v>323</v>
      </c>
      <c r="F155" s="160" t="s">
        <v>324</v>
      </c>
      <c r="G155" s="161" t="s">
        <v>273</v>
      </c>
      <c r="H155" s="162">
        <v>125</v>
      </c>
      <c r="I155" s="162"/>
      <c r="J155" s="162"/>
      <c r="K155" s="163"/>
      <c r="L155" s="164"/>
      <c r="M155" s="165" t="s">
        <v>1</v>
      </c>
      <c r="N155" s="166" t="s">
        <v>37</v>
      </c>
      <c r="O155" s="153">
        <v>0</v>
      </c>
      <c r="P155" s="153">
        <f t="shared" si="0"/>
        <v>0</v>
      </c>
      <c r="Q155" s="153">
        <v>0</v>
      </c>
      <c r="R155" s="153">
        <f t="shared" si="1"/>
        <v>0</v>
      </c>
      <c r="S155" s="153">
        <v>0</v>
      </c>
      <c r="T155" s="154">
        <f t="shared" si="2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277</v>
      </c>
      <c r="AT155" s="155" t="s">
        <v>166</v>
      </c>
      <c r="AU155" s="155" t="s">
        <v>146</v>
      </c>
      <c r="AY155" s="14" t="s">
        <v>136</v>
      </c>
      <c r="BE155" s="156">
        <f t="shared" si="3"/>
        <v>0</v>
      </c>
      <c r="BF155" s="156">
        <f t="shared" si="4"/>
        <v>0</v>
      </c>
      <c r="BG155" s="156">
        <f t="shared" si="5"/>
        <v>0</v>
      </c>
      <c r="BH155" s="156">
        <f t="shared" si="6"/>
        <v>0</v>
      </c>
      <c r="BI155" s="156">
        <f t="shared" si="7"/>
        <v>0</v>
      </c>
      <c r="BJ155" s="14" t="s">
        <v>146</v>
      </c>
      <c r="BK155" s="157">
        <f t="shared" si="8"/>
        <v>0</v>
      </c>
      <c r="BL155" s="14" t="s">
        <v>274</v>
      </c>
      <c r="BM155" s="155" t="s">
        <v>260</v>
      </c>
    </row>
    <row r="156" spans="1:65" s="2" customFormat="1" ht="16.5" customHeight="1">
      <c r="A156" s="26"/>
      <c r="B156" s="144"/>
      <c r="C156" s="145" t="s">
        <v>215</v>
      </c>
      <c r="D156" s="145" t="s">
        <v>141</v>
      </c>
      <c r="E156" s="146" t="s">
        <v>325</v>
      </c>
      <c r="F156" s="147" t="s">
        <v>326</v>
      </c>
      <c r="G156" s="148" t="s">
        <v>273</v>
      </c>
      <c r="H156" s="149">
        <v>160</v>
      </c>
      <c r="I156" s="149"/>
      <c r="J156" s="149"/>
      <c r="K156" s="150"/>
      <c r="L156" s="27"/>
      <c r="M156" s="151" t="s">
        <v>1</v>
      </c>
      <c r="N156" s="152" t="s">
        <v>37</v>
      </c>
      <c r="O156" s="153">
        <v>0</v>
      </c>
      <c r="P156" s="153">
        <f t="shared" si="0"/>
        <v>0</v>
      </c>
      <c r="Q156" s="153">
        <v>0</v>
      </c>
      <c r="R156" s="153">
        <f t="shared" si="1"/>
        <v>0</v>
      </c>
      <c r="S156" s="153">
        <v>0</v>
      </c>
      <c r="T156" s="154">
        <f t="shared" si="2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274</v>
      </c>
      <c r="AT156" s="155" t="s">
        <v>141</v>
      </c>
      <c r="AU156" s="155" t="s">
        <v>146</v>
      </c>
      <c r="AY156" s="14" t="s">
        <v>136</v>
      </c>
      <c r="BE156" s="156">
        <f t="shared" si="3"/>
        <v>0</v>
      </c>
      <c r="BF156" s="156">
        <f t="shared" si="4"/>
        <v>0</v>
      </c>
      <c r="BG156" s="156">
        <f t="shared" si="5"/>
        <v>0</v>
      </c>
      <c r="BH156" s="156">
        <f t="shared" si="6"/>
        <v>0</v>
      </c>
      <c r="BI156" s="156">
        <f t="shared" si="7"/>
        <v>0</v>
      </c>
      <c r="BJ156" s="14" t="s">
        <v>146</v>
      </c>
      <c r="BK156" s="157">
        <f t="shared" si="8"/>
        <v>0</v>
      </c>
      <c r="BL156" s="14" t="s">
        <v>274</v>
      </c>
      <c r="BM156" s="155" t="s">
        <v>263</v>
      </c>
    </row>
    <row r="157" spans="1:65" s="2" customFormat="1" ht="16.5" customHeight="1">
      <c r="A157" s="26"/>
      <c r="B157" s="144"/>
      <c r="C157" s="158" t="s">
        <v>200</v>
      </c>
      <c r="D157" s="158" t="s">
        <v>166</v>
      </c>
      <c r="E157" s="159" t="s">
        <v>327</v>
      </c>
      <c r="F157" s="160" t="s">
        <v>328</v>
      </c>
      <c r="G157" s="161" t="s">
        <v>273</v>
      </c>
      <c r="H157" s="162">
        <v>160</v>
      </c>
      <c r="I157" s="162"/>
      <c r="J157" s="162"/>
      <c r="K157" s="163"/>
      <c r="L157" s="164"/>
      <c r="M157" s="165" t="s">
        <v>1</v>
      </c>
      <c r="N157" s="166" t="s">
        <v>37</v>
      </c>
      <c r="O157" s="153">
        <v>0</v>
      </c>
      <c r="P157" s="153">
        <f t="shared" si="0"/>
        <v>0</v>
      </c>
      <c r="Q157" s="153">
        <v>0</v>
      </c>
      <c r="R157" s="153">
        <f t="shared" si="1"/>
        <v>0</v>
      </c>
      <c r="S157" s="153">
        <v>0</v>
      </c>
      <c r="T157" s="154">
        <f t="shared" si="2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277</v>
      </c>
      <c r="AT157" s="155" t="s">
        <v>166</v>
      </c>
      <c r="AU157" s="155" t="s">
        <v>146</v>
      </c>
      <c r="AY157" s="14" t="s">
        <v>136</v>
      </c>
      <c r="BE157" s="156">
        <f t="shared" si="3"/>
        <v>0</v>
      </c>
      <c r="BF157" s="156">
        <f t="shared" si="4"/>
        <v>0</v>
      </c>
      <c r="BG157" s="156">
        <f t="shared" si="5"/>
        <v>0</v>
      </c>
      <c r="BH157" s="156">
        <f t="shared" si="6"/>
        <v>0</v>
      </c>
      <c r="BI157" s="156">
        <f t="shared" si="7"/>
        <v>0</v>
      </c>
      <c r="BJ157" s="14" t="s">
        <v>146</v>
      </c>
      <c r="BK157" s="157">
        <f t="shared" si="8"/>
        <v>0</v>
      </c>
      <c r="BL157" s="14" t="s">
        <v>274</v>
      </c>
      <c r="BM157" s="155" t="s">
        <v>274</v>
      </c>
    </row>
    <row r="158" spans="1:65" s="2" customFormat="1" ht="16.5" customHeight="1">
      <c r="A158" s="26"/>
      <c r="B158" s="144"/>
      <c r="C158" s="145" t="s">
        <v>329</v>
      </c>
      <c r="D158" s="145" t="s">
        <v>141</v>
      </c>
      <c r="E158" s="146" t="s">
        <v>330</v>
      </c>
      <c r="F158" s="147" t="s">
        <v>331</v>
      </c>
      <c r="G158" s="148" t="s">
        <v>273</v>
      </c>
      <c r="H158" s="149">
        <v>220</v>
      </c>
      <c r="I158" s="149"/>
      <c r="J158" s="149"/>
      <c r="K158" s="150"/>
      <c r="L158" s="27"/>
      <c r="M158" s="151" t="s">
        <v>1</v>
      </c>
      <c r="N158" s="152" t="s">
        <v>37</v>
      </c>
      <c r="O158" s="153">
        <v>0</v>
      </c>
      <c r="P158" s="153">
        <f t="shared" si="0"/>
        <v>0</v>
      </c>
      <c r="Q158" s="153">
        <v>0</v>
      </c>
      <c r="R158" s="153">
        <f t="shared" si="1"/>
        <v>0</v>
      </c>
      <c r="S158" s="153">
        <v>0</v>
      </c>
      <c r="T158" s="154">
        <f t="shared" si="2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274</v>
      </c>
      <c r="AT158" s="155" t="s">
        <v>141</v>
      </c>
      <c r="AU158" s="155" t="s">
        <v>146</v>
      </c>
      <c r="AY158" s="14" t="s">
        <v>136</v>
      </c>
      <c r="BE158" s="156">
        <f t="shared" si="3"/>
        <v>0</v>
      </c>
      <c r="BF158" s="156">
        <f t="shared" si="4"/>
        <v>0</v>
      </c>
      <c r="BG158" s="156">
        <f t="shared" si="5"/>
        <v>0</v>
      </c>
      <c r="BH158" s="156">
        <f t="shared" si="6"/>
        <v>0</v>
      </c>
      <c r="BI158" s="156">
        <f t="shared" si="7"/>
        <v>0</v>
      </c>
      <c r="BJ158" s="14" t="s">
        <v>146</v>
      </c>
      <c r="BK158" s="157">
        <f t="shared" si="8"/>
        <v>0</v>
      </c>
      <c r="BL158" s="14" t="s">
        <v>274</v>
      </c>
      <c r="BM158" s="155" t="s">
        <v>332</v>
      </c>
    </row>
    <row r="159" spans="1:65" s="2" customFormat="1" ht="16.5" customHeight="1">
      <c r="A159" s="26"/>
      <c r="B159" s="144"/>
      <c r="C159" s="158" t="s">
        <v>204</v>
      </c>
      <c r="D159" s="158" t="s">
        <v>166</v>
      </c>
      <c r="E159" s="159" t="s">
        <v>333</v>
      </c>
      <c r="F159" s="160" t="s">
        <v>334</v>
      </c>
      <c r="G159" s="161" t="s">
        <v>273</v>
      </c>
      <c r="H159" s="162">
        <v>220</v>
      </c>
      <c r="I159" s="162"/>
      <c r="J159" s="162"/>
      <c r="K159" s="163"/>
      <c r="L159" s="164"/>
      <c r="M159" s="165" t="s">
        <v>1</v>
      </c>
      <c r="N159" s="166" t="s">
        <v>37</v>
      </c>
      <c r="O159" s="153">
        <v>0</v>
      </c>
      <c r="P159" s="153">
        <f t="shared" si="0"/>
        <v>0</v>
      </c>
      <c r="Q159" s="153">
        <v>0</v>
      </c>
      <c r="R159" s="153">
        <f t="shared" si="1"/>
        <v>0</v>
      </c>
      <c r="S159" s="153">
        <v>0</v>
      </c>
      <c r="T159" s="154">
        <f t="shared" si="2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277</v>
      </c>
      <c r="AT159" s="155" t="s">
        <v>166</v>
      </c>
      <c r="AU159" s="155" t="s">
        <v>146</v>
      </c>
      <c r="AY159" s="14" t="s">
        <v>136</v>
      </c>
      <c r="BE159" s="156">
        <f t="shared" si="3"/>
        <v>0</v>
      </c>
      <c r="BF159" s="156">
        <f t="shared" si="4"/>
        <v>0</v>
      </c>
      <c r="BG159" s="156">
        <f t="shared" si="5"/>
        <v>0</v>
      </c>
      <c r="BH159" s="156">
        <f t="shared" si="6"/>
        <v>0</v>
      </c>
      <c r="BI159" s="156">
        <f t="shared" si="7"/>
        <v>0</v>
      </c>
      <c r="BJ159" s="14" t="s">
        <v>146</v>
      </c>
      <c r="BK159" s="157">
        <f t="shared" si="8"/>
        <v>0</v>
      </c>
      <c r="BL159" s="14" t="s">
        <v>274</v>
      </c>
      <c r="BM159" s="155" t="s">
        <v>335</v>
      </c>
    </row>
    <row r="160" spans="1:65" s="2" customFormat="1" ht="16.5" customHeight="1">
      <c r="A160" s="26"/>
      <c r="B160" s="144"/>
      <c r="C160" s="145" t="s">
        <v>228</v>
      </c>
      <c r="D160" s="145" t="s">
        <v>141</v>
      </c>
      <c r="E160" s="146" t="s">
        <v>336</v>
      </c>
      <c r="F160" s="147" t="s">
        <v>337</v>
      </c>
      <c r="G160" s="148" t="s">
        <v>273</v>
      </c>
      <c r="H160" s="149">
        <v>100</v>
      </c>
      <c r="I160" s="149"/>
      <c r="J160" s="149"/>
      <c r="K160" s="150"/>
      <c r="L160" s="27"/>
      <c r="M160" s="151" t="s">
        <v>1</v>
      </c>
      <c r="N160" s="152" t="s">
        <v>37</v>
      </c>
      <c r="O160" s="153">
        <v>0</v>
      </c>
      <c r="P160" s="153">
        <f t="shared" si="0"/>
        <v>0</v>
      </c>
      <c r="Q160" s="153">
        <v>0</v>
      </c>
      <c r="R160" s="153">
        <f t="shared" si="1"/>
        <v>0</v>
      </c>
      <c r="S160" s="153">
        <v>0</v>
      </c>
      <c r="T160" s="154">
        <f t="shared" si="2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274</v>
      </c>
      <c r="AT160" s="155" t="s">
        <v>141</v>
      </c>
      <c r="AU160" s="155" t="s">
        <v>146</v>
      </c>
      <c r="AY160" s="14" t="s">
        <v>136</v>
      </c>
      <c r="BE160" s="156">
        <f t="shared" si="3"/>
        <v>0</v>
      </c>
      <c r="BF160" s="156">
        <f t="shared" si="4"/>
        <v>0</v>
      </c>
      <c r="BG160" s="156">
        <f t="shared" si="5"/>
        <v>0</v>
      </c>
      <c r="BH160" s="156">
        <f t="shared" si="6"/>
        <v>0</v>
      </c>
      <c r="BI160" s="156">
        <f t="shared" si="7"/>
        <v>0</v>
      </c>
      <c r="BJ160" s="14" t="s">
        <v>146</v>
      </c>
      <c r="BK160" s="157">
        <f t="shared" si="8"/>
        <v>0</v>
      </c>
      <c r="BL160" s="14" t="s">
        <v>274</v>
      </c>
      <c r="BM160" s="155" t="s">
        <v>338</v>
      </c>
    </row>
    <row r="161" spans="1:65" s="2" customFormat="1" ht="16.5" customHeight="1">
      <c r="A161" s="26"/>
      <c r="B161" s="144"/>
      <c r="C161" s="158" t="s">
        <v>207</v>
      </c>
      <c r="D161" s="158" t="s">
        <v>166</v>
      </c>
      <c r="E161" s="159" t="s">
        <v>339</v>
      </c>
      <c r="F161" s="160" t="s">
        <v>340</v>
      </c>
      <c r="G161" s="161" t="s">
        <v>273</v>
      </c>
      <c r="H161" s="162">
        <v>100</v>
      </c>
      <c r="I161" s="162"/>
      <c r="J161" s="162"/>
      <c r="K161" s="163"/>
      <c r="L161" s="164"/>
      <c r="M161" s="165" t="s">
        <v>1</v>
      </c>
      <c r="N161" s="166" t="s">
        <v>37</v>
      </c>
      <c r="O161" s="153">
        <v>0</v>
      </c>
      <c r="P161" s="153">
        <f t="shared" si="0"/>
        <v>0</v>
      </c>
      <c r="Q161" s="153">
        <v>0</v>
      </c>
      <c r="R161" s="153">
        <f t="shared" si="1"/>
        <v>0</v>
      </c>
      <c r="S161" s="153">
        <v>0</v>
      </c>
      <c r="T161" s="154">
        <f t="shared" si="2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277</v>
      </c>
      <c r="AT161" s="155" t="s">
        <v>166</v>
      </c>
      <c r="AU161" s="155" t="s">
        <v>146</v>
      </c>
      <c r="AY161" s="14" t="s">
        <v>136</v>
      </c>
      <c r="BE161" s="156">
        <f t="shared" si="3"/>
        <v>0</v>
      </c>
      <c r="BF161" s="156">
        <f t="shared" si="4"/>
        <v>0</v>
      </c>
      <c r="BG161" s="156">
        <f t="shared" si="5"/>
        <v>0</v>
      </c>
      <c r="BH161" s="156">
        <f t="shared" si="6"/>
        <v>0</v>
      </c>
      <c r="BI161" s="156">
        <f t="shared" si="7"/>
        <v>0</v>
      </c>
      <c r="BJ161" s="14" t="s">
        <v>146</v>
      </c>
      <c r="BK161" s="157">
        <f t="shared" si="8"/>
        <v>0</v>
      </c>
      <c r="BL161" s="14" t="s">
        <v>274</v>
      </c>
      <c r="BM161" s="155" t="s">
        <v>341</v>
      </c>
    </row>
    <row r="162" spans="1:65" s="2" customFormat="1" ht="21.75" customHeight="1">
      <c r="A162" s="26"/>
      <c r="B162" s="144"/>
      <c r="C162" s="145" t="s">
        <v>236</v>
      </c>
      <c r="D162" s="145" t="s">
        <v>141</v>
      </c>
      <c r="E162" s="146" t="s">
        <v>342</v>
      </c>
      <c r="F162" s="147" t="s">
        <v>343</v>
      </c>
      <c r="G162" s="148" t="s">
        <v>273</v>
      </c>
      <c r="H162" s="149">
        <v>100</v>
      </c>
      <c r="I162" s="149"/>
      <c r="J162" s="149"/>
      <c r="K162" s="150"/>
      <c r="L162" s="27"/>
      <c r="M162" s="151" t="s">
        <v>1</v>
      </c>
      <c r="N162" s="152" t="s">
        <v>37</v>
      </c>
      <c r="O162" s="153">
        <v>0</v>
      </c>
      <c r="P162" s="153">
        <f t="shared" si="0"/>
        <v>0</v>
      </c>
      <c r="Q162" s="153">
        <v>0</v>
      </c>
      <c r="R162" s="153">
        <f t="shared" si="1"/>
        <v>0</v>
      </c>
      <c r="S162" s="153">
        <v>0</v>
      </c>
      <c r="T162" s="154">
        <f t="shared" si="2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274</v>
      </c>
      <c r="AT162" s="155" t="s">
        <v>141</v>
      </c>
      <c r="AU162" s="155" t="s">
        <v>146</v>
      </c>
      <c r="AY162" s="14" t="s">
        <v>136</v>
      </c>
      <c r="BE162" s="156">
        <f t="shared" si="3"/>
        <v>0</v>
      </c>
      <c r="BF162" s="156">
        <f t="shared" si="4"/>
        <v>0</v>
      </c>
      <c r="BG162" s="156">
        <f t="shared" si="5"/>
        <v>0</v>
      </c>
      <c r="BH162" s="156">
        <f t="shared" si="6"/>
        <v>0</v>
      </c>
      <c r="BI162" s="156">
        <f t="shared" si="7"/>
        <v>0</v>
      </c>
      <c r="BJ162" s="14" t="s">
        <v>146</v>
      </c>
      <c r="BK162" s="157">
        <f t="shared" si="8"/>
        <v>0</v>
      </c>
      <c r="BL162" s="14" t="s">
        <v>274</v>
      </c>
      <c r="BM162" s="155" t="s">
        <v>344</v>
      </c>
    </row>
    <row r="163" spans="1:65" s="2" customFormat="1" ht="16.5" customHeight="1">
      <c r="A163" s="26"/>
      <c r="B163" s="144"/>
      <c r="C163" s="158" t="s">
        <v>211</v>
      </c>
      <c r="D163" s="158" t="s">
        <v>166</v>
      </c>
      <c r="E163" s="159" t="s">
        <v>345</v>
      </c>
      <c r="F163" s="160" t="s">
        <v>346</v>
      </c>
      <c r="G163" s="161" t="s">
        <v>273</v>
      </c>
      <c r="H163" s="162">
        <v>100</v>
      </c>
      <c r="I163" s="162"/>
      <c r="J163" s="162"/>
      <c r="K163" s="163"/>
      <c r="L163" s="164"/>
      <c r="M163" s="165" t="s">
        <v>1</v>
      </c>
      <c r="N163" s="166" t="s">
        <v>37</v>
      </c>
      <c r="O163" s="153">
        <v>0</v>
      </c>
      <c r="P163" s="153">
        <f t="shared" si="0"/>
        <v>0</v>
      </c>
      <c r="Q163" s="153">
        <v>0</v>
      </c>
      <c r="R163" s="153">
        <f t="shared" si="1"/>
        <v>0</v>
      </c>
      <c r="S163" s="153">
        <v>0</v>
      </c>
      <c r="T163" s="154">
        <f t="shared" si="2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277</v>
      </c>
      <c r="AT163" s="155" t="s">
        <v>166</v>
      </c>
      <c r="AU163" s="155" t="s">
        <v>146</v>
      </c>
      <c r="AY163" s="14" t="s">
        <v>136</v>
      </c>
      <c r="BE163" s="156">
        <f t="shared" si="3"/>
        <v>0</v>
      </c>
      <c r="BF163" s="156">
        <f t="shared" si="4"/>
        <v>0</v>
      </c>
      <c r="BG163" s="156">
        <f t="shared" si="5"/>
        <v>0</v>
      </c>
      <c r="BH163" s="156">
        <f t="shared" si="6"/>
        <v>0</v>
      </c>
      <c r="BI163" s="156">
        <f t="shared" si="7"/>
        <v>0</v>
      </c>
      <c r="BJ163" s="14" t="s">
        <v>146</v>
      </c>
      <c r="BK163" s="157">
        <f t="shared" si="8"/>
        <v>0</v>
      </c>
      <c r="BL163" s="14" t="s">
        <v>274</v>
      </c>
      <c r="BM163" s="155" t="s">
        <v>347</v>
      </c>
    </row>
    <row r="164" spans="1:65" s="2" customFormat="1" ht="21.75" customHeight="1">
      <c r="A164" s="26"/>
      <c r="B164" s="144"/>
      <c r="C164" s="145" t="s">
        <v>243</v>
      </c>
      <c r="D164" s="145" t="s">
        <v>141</v>
      </c>
      <c r="E164" s="146" t="s">
        <v>348</v>
      </c>
      <c r="F164" s="147" t="s">
        <v>349</v>
      </c>
      <c r="G164" s="148" t="s">
        <v>273</v>
      </c>
      <c r="H164" s="149">
        <v>50</v>
      </c>
      <c r="I164" s="149"/>
      <c r="J164" s="149"/>
      <c r="K164" s="150"/>
      <c r="L164" s="27"/>
      <c r="M164" s="151" t="s">
        <v>1</v>
      </c>
      <c r="N164" s="152" t="s">
        <v>37</v>
      </c>
      <c r="O164" s="153">
        <v>0</v>
      </c>
      <c r="P164" s="153">
        <f t="shared" si="0"/>
        <v>0</v>
      </c>
      <c r="Q164" s="153">
        <v>0</v>
      </c>
      <c r="R164" s="153">
        <f t="shared" si="1"/>
        <v>0</v>
      </c>
      <c r="S164" s="153">
        <v>0</v>
      </c>
      <c r="T164" s="154">
        <f t="shared" si="2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274</v>
      </c>
      <c r="AT164" s="155" t="s">
        <v>141</v>
      </c>
      <c r="AU164" s="155" t="s">
        <v>146</v>
      </c>
      <c r="AY164" s="14" t="s">
        <v>136</v>
      </c>
      <c r="BE164" s="156">
        <f t="shared" si="3"/>
        <v>0</v>
      </c>
      <c r="BF164" s="156">
        <f t="shared" si="4"/>
        <v>0</v>
      </c>
      <c r="BG164" s="156">
        <f t="shared" si="5"/>
        <v>0</v>
      </c>
      <c r="BH164" s="156">
        <f t="shared" si="6"/>
        <v>0</v>
      </c>
      <c r="BI164" s="156">
        <f t="shared" si="7"/>
        <v>0</v>
      </c>
      <c r="BJ164" s="14" t="s">
        <v>146</v>
      </c>
      <c r="BK164" s="157">
        <f t="shared" si="8"/>
        <v>0</v>
      </c>
      <c r="BL164" s="14" t="s">
        <v>274</v>
      </c>
      <c r="BM164" s="155" t="s">
        <v>350</v>
      </c>
    </row>
    <row r="165" spans="1:65" s="2" customFormat="1" ht="16.5" customHeight="1">
      <c r="A165" s="26"/>
      <c r="B165" s="144"/>
      <c r="C165" s="158" t="s">
        <v>214</v>
      </c>
      <c r="D165" s="158" t="s">
        <v>166</v>
      </c>
      <c r="E165" s="159" t="s">
        <v>351</v>
      </c>
      <c r="F165" s="160" t="s">
        <v>352</v>
      </c>
      <c r="G165" s="161" t="s">
        <v>273</v>
      </c>
      <c r="H165" s="162">
        <v>50</v>
      </c>
      <c r="I165" s="162"/>
      <c r="J165" s="162"/>
      <c r="K165" s="163"/>
      <c r="L165" s="164"/>
      <c r="M165" s="165" t="s">
        <v>1</v>
      </c>
      <c r="N165" s="166" t="s">
        <v>37</v>
      </c>
      <c r="O165" s="153">
        <v>0</v>
      </c>
      <c r="P165" s="153">
        <f t="shared" si="0"/>
        <v>0</v>
      </c>
      <c r="Q165" s="153">
        <v>0</v>
      </c>
      <c r="R165" s="153">
        <f t="shared" si="1"/>
        <v>0</v>
      </c>
      <c r="S165" s="153">
        <v>0</v>
      </c>
      <c r="T165" s="154">
        <f t="shared" si="2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277</v>
      </c>
      <c r="AT165" s="155" t="s">
        <v>166</v>
      </c>
      <c r="AU165" s="155" t="s">
        <v>146</v>
      </c>
      <c r="AY165" s="14" t="s">
        <v>136</v>
      </c>
      <c r="BE165" s="156">
        <f t="shared" si="3"/>
        <v>0</v>
      </c>
      <c r="BF165" s="156">
        <f t="shared" si="4"/>
        <v>0</v>
      </c>
      <c r="BG165" s="156">
        <f t="shared" si="5"/>
        <v>0</v>
      </c>
      <c r="BH165" s="156">
        <f t="shared" si="6"/>
        <v>0</v>
      </c>
      <c r="BI165" s="156">
        <f t="shared" si="7"/>
        <v>0</v>
      </c>
      <c r="BJ165" s="14" t="s">
        <v>146</v>
      </c>
      <c r="BK165" s="157">
        <f t="shared" si="8"/>
        <v>0</v>
      </c>
      <c r="BL165" s="14" t="s">
        <v>274</v>
      </c>
      <c r="BM165" s="155" t="s">
        <v>353</v>
      </c>
    </row>
    <row r="166" spans="1:65" s="2" customFormat="1" ht="21.75" customHeight="1">
      <c r="A166" s="26"/>
      <c r="B166" s="144"/>
      <c r="C166" s="145" t="s">
        <v>250</v>
      </c>
      <c r="D166" s="145" t="s">
        <v>141</v>
      </c>
      <c r="E166" s="146" t="s">
        <v>354</v>
      </c>
      <c r="F166" s="147" t="s">
        <v>355</v>
      </c>
      <c r="G166" s="148" t="s">
        <v>273</v>
      </c>
      <c r="H166" s="149">
        <v>75</v>
      </c>
      <c r="I166" s="149"/>
      <c r="J166" s="149"/>
      <c r="K166" s="150"/>
      <c r="L166" s="27"/>
      <c r="M166" s="151" t="s">
        <v>1</v>
      </c>
      <c r="N166" s="152" t="s">
        <v>37</v>
      </c>
      <c r="O166" s="153">
        <v>0</v>
      </c>
      <c r="P166" s="153">
        <f t="shared" si="0"/>
        <v>0</v>
      </c>
      <c r="Q166" s="153">
        <v>0</v>
      </c>
      <c r="R166" s="153">
        <f t="shared" si="1"/>
        <v>0</v>
      </c>
      <c r="S166" s="153">
        <v>0</v>
      </c>
      <c r="T166" s="154">
        <f t="shared" si="2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274</v>
      </c>
      <c r="AT166" s="155" t="s">
        <v>141</v>
      </c>
      <c r="AU166" s="155" t="s">
        <v>146</v>
      </c>
      <c r="AY166" s="14" t="s">
        <v>136</v>
      </c>
      <c r="BE166" s="156">
        <f t="shared" si="3"/>
        <v>0</v>
      </c>
      <c r="BF166" s="156">
        <f t="shared" si="4"/>
        <v>0</v>
      </c>
      <c r="BG166" s="156">
        <f t="shared" si="5"/>
        <v>0</v>
      </c>
      <c r="BH166" s="156">
        <f t="shared" si="6"/>
        <v>0</v>
      </c>
      <c r="BI166" s="156">
        <f t="shared" si="7"/>
        <v>0</v>
      </c>
      <c r="BJ166" s="14" t="s">
        <v>146</v>
      </c>
      <c r="BK166" s="157">
        <f t="shared" si="8"/>
        <v>0</v>
      </c>
      <c r="BL166" s="14" t="s">
        <v>274</v>
      </c>
      <c r="BM166" s="155" t="s">
        <v>356</v>
      </c>
    </row>
    <row r="167" spans="1:65" s="2" customFormat="1" ht="16.5" customHeight="1">
      <c r="A167" s="26"/>
      <c r="B167" s="144"/>
      <c r="C167" s="158" t="s">
        <v>218</v>
      </c>
      <c r="D167" s="158" t="s">
        <v>166</v>
      </c>
      <c r="E167" s="159" t="s">
        <v>357</v>
      </c>
      <c r="F167" s="160" t="s">
        <v>358</v>
      </c>
      <c r="G167" s="161" t="s">
        <v>273</v>
      </c>
      <c r="H167" s="162">
        <v>75</v>
      </c>
      <c r="I167" s="162"/>
      <c r="J167" s="162"/>
      <c r="K167" s="163"/>
      <c r="L167" s="164"/>
      <c r="M167" s="165" t="s">
        <v>1</v>
      </c>
      <c r="N167" s="166" t="s">
        <v>37</v>
      </c>
      <c r="O167" s="153">
        <v>0</v>
      </c>
      <c r="P167" s="153">
        <f t="shared" si="0"/>
        <v>0</v>
      </c>
      <c r="Q167" s="153">
        <v>0</v>
      </c>
      <c r="R167" s="153">
        <f t="shared" si="1"/>
        <v>0</v>
      </c>
      <c r="S167" s="153">
        <v>0</v>
      </c>
      <c r="T167" s="154">
        <f t="shared" si="2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277</v>
      </c>
      <c r="AT167" s="155" t="s">
        <v>166</v>
      </c>
      <c r="AU167" s="155" t="s">
        <v>146</v>
      </c>
      <c r="AY167" s="14" t="s">
        <v>136</v>
      </c>
      <c r="BE167" s="156">
        <f t="shared" si="3"/>
        <v>0</v>
      </c>
      <c r="BF167" s="156">
        <f t="shared" si="4"/>
        <v>0</v>
      </c>
      <c r="BG167" s="156">
        <f t="shared" si="5"/>
        <v>0</v>
      </c>
      <c r="BH167" s="156">
        <f t="shared" si="6"/>
        <v>0</v>
      </c>
      <c r="BI167" s="156">
        <f t="shared" si="7"/>
        <v>0</v>
      </c>
      <c r="BJ167" s="14" t="s">
        <v>146</v>
      </c>
      <c r="BK167" s="157">
        <f t="shared" si="8"/>
        <v>0</v>
      </c>
      <c r="BL167" s="14" t="s">
        <v>274</v>
      </c>
      <c r="BM167" s="155" t="s">
        <v>359</v>
      </c>
    </row>
    <row r="168" spans="1:65" s="2" customFormat="1" ht="21.75" customHeight="1">
      <c r="A168" s="26"/>
      <c r="B168" s="144"/>
      <c r="C168" s="145" t="s">
        <v>360</v>
      </c>
      <c r="D168" s="145" t="s">
        <v>141</v>
      </c>
      <c r="E168" s="146" t="s">
        <v>361</v>
      </c>
      <c r="F168" s="147" t="s">
        <v>362</v>
      </c>
      <c r="G168" s="148" t="s">
        <v>273</v>
      </c>
      <c r="H168" s="149">
        <v>530</v>
      </c>
      <c r="I168" s="149"/>
      <c r="J168" s="149"/>
      <c r="K168" s="150"/>
      <c r="L168" s="27"/>
      <c r="M168" s="151" t="s">
        <v>1</v>
      </c>
      <c r="N168" s="152" t="s">
        <v>37</v>
      </c>
      <c r="O168" s="153">
        <v>0</v>
      </c>
      <c r="P168" s="153">
        <f t="shared" si="0"/>
        <v>0</v>
      </c>
      <c r="Q168" s="153">
        <v>0</v>
      </c>
      <c r="R168" s="153">
        <f t="shared" si="1"/>
        <v>0</v>
      </c>
      <c r="S168" s="153">
        <v>0</v>
      </c>
      <c r="T168" s="154">
        <f t="shared" si="2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274</v>
      </c>
      <c r="AT168" s="155" t="s">
        <v>141</v>
      </c>
      <c r="AU168" s="155" t="s">
        <v>146</v>
      </c>
      <c r="AY168" s="14" t="s">
        <v>136</v>
      </c>
      <c r="BE168" s="156">
        <f t="shared" si="3"/>
        <v>0</v>
      </c>
      <c r="BF168" s="156">
        <f t="shared" si="4"/>
        <v>0</v>
      </c>
      <c r="BG168" s="156">
        <f t="shared" si="5"/>
        <v>0</v>
      </c>
      <c r="BH168" s="156">
        <f t="shared" si="6"/>
        <v>0</v>
      </c>
      <c r="BI168" s="156">
        <f t="shared" si="7"/>
        <v>0</v>
      </c>
      <c r="BJ168" s="14" t="s">
        <v>146</v>
      </c>
      <c r="BK168" s="157">
        <f t="shared" si="8"/>
        <v>0</v>
      </c>
      <c r="BL168" s="14" t="s">
        <v>274</v>
      </c>
      <c r="BM168" s="155" t="s">
        <v>363</v>
      </c>
    </row>
    <row r="169" spans="1:65" s="2" customFormat="1" ht="16.5" customHeight="1">
      <c r="A169" s="26"/>
      <c r="B169" s="144"/>
      <c r="C169" s="158" t="s">
        <v>223</v>
      </c>
      <c r="D169" s="158" t="s">
        <v>166</v>
      </c>
      <c r="E169" s="159" t="s">
        <v>364</v>
      </c>
      <c r="F169" s="160" t="s">
        <v>365</v>
      </c>
      <c r="G169" s="161" t="s">
        <v>273</v>
      </c>
      <c r="H169" s="162">
        <v>530</v>
      </c>
      <c r="I169" s="162"/>
      <c r="J169" s="162"/>
      <c r="K169" s="163"/>
      <c r="L169" s="164"/>
      <c r="M169" s="165" t="s">
        <v>1</v>
      </c>
      <c r="N169" s="166" t="s">
        <v>37</v>
      </c>
      <c r="O169" s="153">
        <v>0</v>
      </c>
      <c r="P169" s="153">
        <f t="shared" si="0"/>
        <v>0</v>
      </c>
      <c r="Q169" s="153">
        <v>0</v>
      </c>
      <c r="R169" s="153">
        <f t="shared" si="1"/>
        <v>0</v>
      </c>
      <c r="S169" s="153">
        <v>0</v>
      </c>
      <c r="T169" s="154">
        <f t="shared" si="2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277</v>
      </c>
      <c r="AT169" s="155" t="s">
        <v>166</v>
      </c>
      <c r="AU169" s="155" t="s">
        <v>146</v>
      </c>
      <c r="AY169" s="14" t="s">
        <v>136</v>
      </c>
      <c r="BE169" s="156">
        <f t="shared" si="3"/>
        <v>0</v>
      </c>
      <c r="BF169" s="156">
        <f t="shared" si="4"/>
        <v>0</v>
      </c>
      <c r="BG169" s="156">
        <f t="shared" si="5"/>
        <v>0</v>
      </c>
      <c r="BH169" s="156">
        <f t="shared" si="6"/>
        <v>0</v>
      </c>
      <c r="BI169" s="156">
        <f t="shared" si="7"/>
        <v>0</v>
      </c>
      <c r="BJ169" s="14" t="s">
        <v>146</v>
      </c>
      <c r="BK169" s="157">
        <f t="shared" si="8"/>
        <v>0</v>
      </c>
      <c r="BL169" s="14" t="s">
        <v>274</v>
      </c>
      <c r="BM169" s="155" t="s">
        <v>366</v>
      </c>
    </row>
    <row r="170" spans="1:65" s="2" customFormat="1" ht="16.5" customHeight="1">
      <c r="A170" s="26"/>
      <c r="B170" s="144"/>
      <c r="C170" s="145" t="s">
        <v>367</v>
      </c>
      <c r="D170" s="145" t="s">
        <v>141</v>
      </c>
      <c r="E170" s="146" t="s">
        <v>368</v>
      </c>
      <c r="F170" s="147" t="s">
        <v>369</v>
      </c>
      <c r="G170" s="148" t="s">
        <v>253</v>
      </c>
      <c r="H170" s="149">
        <v>128.58500000000001</v>
      </c>
      <c r="I170" s="149"/>
      <c r="J170" s="149"/>
      <c r="K170" s="150"/>
      <c r="L170" s="27"/>
      <c r="M170" s="151" t="s">
        <v>1</v>
      </c>
      <c r="N170" s="152" t="s">
        <v>37</v>
      </c>
      <c r="O170" s="153">
        <v>0</v>
      </c>
      <c r="P170" s="153">
        <f t="shared" si="0"/>
        <v>0</v>
      </c>
      <c r="Q170" s="153">
        <v>0</v>
      </c>
      <c r="R170" s="153">
        <f t="shared" si="1"/>
        <v>0</v>
      </c>
      <c r="S170" s="153">
        <v>0</v>
      </c>
      <c r="T170" s="154">
        <f t="shared" si="2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274</v>
      </c>
      <c r="AT170" s="155" t="s">
        <v>141</v>
      </c>
      <c r="AU170" s="155" t="s">
        <v>146</v>
      </c>
      <c r="AY170" s="14" t="s">
        <v>136</v>
      </c>
      <c r="BE170" s="156">
        <f t="shared" si="3"/>
        <v>0</v>
      </c>
      <c r="BF170" s="156">
        <f t="shared" si="4"/>
        <v>0</v>
      </c>
      <c r="BG170" s="156">
        <f t="shared" si="5"/>
        <v>0</v>
      </c>
      <c r="BH170" s="156">
        <f t="shared" si="6"/>
        <v>0</v>
      </c>
      <c r="BI170" s="156">
        <f t="shared" si="7"/>
        <v>0</v>
      </c>
      <c r="BJ170" s="14" t="s">
        <v>146</v>
      </c>
      <c r="BK170" s="157">
        <f t="shared" si="8"/>
        <v>0</v>
      </c>
      <c r="BL170" s="14" t="s">
        <v>274</v>
      </c>
      <c r="BM170" s="155" t="s">
        <v>370</v>
      </c>
    </row>
    <row r="171" spans="1:65" s="2" customFormat="1" ht="16.5" customHeight="1">
      <c r="A171" s="26"/>
      <c r="B171" s="144"/>
      <c r="C171" s="145" t="s">
        <v>232</v>
      </c>
      <c r="D171" s="145" t="s">
        <v>141</v>
      </c>
      <c r="E171" s="146" t="s">
        <v>371</v>
      </c>
      <c r="F171" s="147" t="s">
        <v>372</v>
      </c>
      <c r="G171" s="148" t="s">
        <v>253</v>
      </c>
      <c r="H171" s="149">
        <v>99.222999999999999</v>
      </c>
      <c r="I171" s="149"/>
      <c r="J171" s="149"/>
      <c r="K171" s="150"/>
      <c r="L171" s="27"/>
      <c r="M171" s="151" t="s">
        <v>1</v>
      </c>
      <c r="N171" s="152" t="s">
        <v>37</v>
      </c>
      <c r="O171" s="153">
        <v>0</v>
      </c>
      <c r="P171" s="153">
        <f t="shared" si="0"/>
        <v>0</v>
      </c>
      <c r="Q171" s="153">
        <v>0</v>
      </c>
      <c r="R171" s="153">
        <f t="shared" si="1"/>
        <v>0</v>
      </c>
      <c r="S171" s="153">
        <v>0</v>
      </c>
      <c r="T171" s="154">
        <f t="shared" si="2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274</v>
      </c>
      <c r="AT171" s="155" t="s">
        <v>141</v>
      </c>
      <c r="AU171" s="155" t="s">
        <v>146</v>
      </c>
      <c r="AY171" s="14" t="s">
        <v>136</v>
      </c>
      <c r="BE171" s="156">
        <f t="shared" si="3"/>
        <v>0</v>
      </c>
      <c r="BF171" s="156">
        <f t="shared" si="4"/>
        <v>0</v>
      </c>
      <c r="BG171" s="156">
        <f t="shared" si="5"/>
        <v>0</v>
      </c>
      <c r="BH171" s="156">
        <f t="shared" si="6"/>
        <v>0</v>
      </c>
      <c r="BI171" s="156">
        <f t="shared" si="7"/>
        <v>0</v>
      </c>
      <c r="BJ171" s="14" t="s">
        <v>146</v>
      </c>
      <c r="BK171" s="157">
        <f t="shared" si="8"/>
        <v>0</v>
      </c>
      <c r="BL171" s="14" t="s">
        <v>274</v>
      </c>
      <c r="BM171" s="155" t="s">
        <v>373</v>
      </c>
    </row>
    <row r="172" spans="1:65" s="2" customFormat="1" ht="16.5" customHeight="1">
      <c r="A172" s="26"/>
      <c r="B172" s="144"/>
      <c r="C172" s="145" t="s">
        <v>257</v>
      </c>
      <c r="D172" s="145" t="s">
        <v>141</v>
      </c>
      <c r="E172" s="146" t="s">
        <v>374</v>
      </c>
      <c r="F172" s="147" t="s">
        <v>375</v>
      </c>
      <c r="G172" s="148" t="s">
        <v>253</v>
      </c>
      <c r="H172" s="149">
        <v>128.58500000000001</v>
      </c>
      <c r="I172" s="149"/>
      <c r="J172" s="149"/>
      <c r="K172" s="150"/>
      <c r="L172" s="27"/>
      <c r="M172" s="151" t="s">
        <v>1</v>
      </c>
      <c r="N172" s="152" t="s">
        <v>37</v>
      </c>
      <c r="O172" s="153">
        <v>0</v>
      </c>
      <c r="P172" s="153">
        <f t="shared" si="0"/>
        <v>0</v>
      </c>
      <c r="Q172" s="153">
        <v>0</v>
      </c>
      <c r="R172" s="153">
        <f t="shared" si="1"/>
        <v>0</v>
      </c>
      <c r="S172" s="153">
        <v>0</v>
      </c>
      <c r="T172" s="154">
        <f t="shared" si="2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274</v>
      </c>
      <c r="AT172" s="155" t="s">
        <v>141</v>
      </c>
      <c r="AU172" s="155" t="s">
        <v>146</v>
      </c>
      <c r="AY172" s="14" t="s">
        <v>136</v>
      </c>
      <c r="BE172" s="156">
        <f t="shared" si="3"/>
        <v>0</v>
      </c>
      <c r="BF172" s="156">
        <f t="shared" si="4"/>
        <v>0</v>
      </c>
      <c r="BG172" s="156">
        <f t="shared" si="5"/>
        <v>0</v>
      </c>
      <c r="BH172" s="156">
        <f t="shared" si="6"/>
        <v>0</v>
      </c>
      <c r="BI172" s="156">
        <f t="shared" si="7"/>
        <v>0</v>
      </c>
      <c r="BJ172" s="14" t="s">
        <v>146</v>
      </c>
      <c r="BK172" s="157">
        <f t="shared" si="8"/>
        <v>0</v>
      </c>
      <c r="BL172" s="14" t="s">
        <v>274</v>
      </c>
      <c r="BM172" s="155" t="s">
        <v>376</v>
      </c>
    </row>
    <row r="173" spans="1:65" s="12" customFormat="1" ht="25.95" customHeight="1">
      <c r="B173" s="132"/>
      <c r="D173" s="133" t="s">
        <v>70</v>
      </c>
      <c r="E173" s="134" t="s">
        <v>377</v>
      </c>
      <c r="F173" s="134" t="s">
        <v>378</v>
      </c>
      <c r="J173" s="135"/>
      <c r="L173" s="132"/>
      <c r="M173" s="136"/>
      <c r="N173" s="137"/>
      <c r="O173" s="137"/>
      <c r="P173" s="138">
        <f>SUM(P174:P177)</f>
        <v>0</v>
      </c>
      <c r="Q173" s="137"/>
      <c r="R173" s="138">
        <f>SUM(R174:R177)</f>
        <v>0</v>
      </c>
      <c r="S173" s="137"/>
      <c r="T173" s="139">
        <f>SUM(T174:T177)</f>
        <v>0</v>
      </c>
      <c r="AR173" s="133" t="s">
        <v>145</v>
      </c>
      <c r="AT173" s="140" t="s">
        <v>70</v>
      </c>
      <c r="AU173" s="140" t="s">
        <v>71</v>
      </c>
      <c r="AY173" s="133" t="s">
        <v>136</v>
      </c>
      <c r="BK173" s="141">
        <f>SUM(BK174:BK177)</f>
        <v>0</v>
      </c>
    </row>
    <row r="174" spans="1:65" s="2" customFormat="1" ht="16.5" customHeight="1">
      <c r="A174" s="26"/>
      <c r="B174" s="144"/>
      <c r="C174" s="145" t="s">
        <v>235</v>
      </c>
      <c r="D174" s="145" t="s">
        <v>141</v>
      </c>
      <c r="E174" s="146" t="s">
        <v>379</v>
      </c>
      <c r="F174" s="147" t="s">
        <v>380</v>
      </c>
      <c r="G174" s="148" t="s">
        <v>381</v>
      </c>
      <c r="H174" s="149">
        <v>1</v>
      </c>
      <c r="I174" s="149"/>
      <c r="J174" s="149"/>
      <c r="K174" s="150"/>
      <c r="L174" s="27"/>
      <c r="M174" s="151" t="s">
        <v>1</v>
      </c>
      <c r="N174" s="152" t="s">
        <v>37</v>
      </c>
      <c r="O174" s="153">
        <v>0</v>
      </c>
      <c r="P174" s="153">
        <f>O174*H174</f>
        <v>0</v>
      </c>
      <c r="Q174" s="153">
        <v>0</v>
      </c>
      <c r="R174" s="153">
        <f>Q174*H174</f>
        <v>0</v>
      </c>
      <c r="S174" s="153">
        <v>0</v>
      </c>
      <c r="T174" s="154">
        <f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382</v>
      </c>
      <c r="AT174" s="155" t="s">
        <v>141</v>
      </c>
      <c r="AU174" s="155" t="s">
        <v>79</v>
      </c>
      <c r="AY174" s="14" t="s">
        <v>136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4" t="s">
        <v>146</v>
      </c>
      <c r="BK174" s="157">
        <f>ROUND(I174*H174,3)</f>
        <v>0</v>
      </c>
      <c r="BL174" s="14" t="s">
        <v>382</v>
      </c>
      <c r="BM174" s="155" t="s">
        <v>383</v>
      </c>
    </row>
    <row r="175" spans="1:65" s="2" customFormat="1" ht="16.5" customHeight="1">
      <c r="A175" s="26"/>
      <c r="B175" s="144"/>
      <c r="C175" s="145" t="s">
        <v>384</v>
      </c>
      <c r="D175" s="145" t="s">
        <v>141</v>
      </c>
      <c r="E175" s="146" t="s">
        <v>385</v>
      </c>
      <c r="F175" s="147" t="s">
        <v>386</v>
      </c>
      <c r="G175" s="148" t="s">
        <v>381</v>
      </c>
      <c r="H175" s="149">
        <v>1</v>
      </c>
      <c r="I175" s="149"/>
      <c r="J175" s="149"/>
      <c r="K175" s="150"/>
      <c r="L175" s="27"/>
      <c r="M175" s="151" t="s">
        <v>1</v>
      </c>
      <c r="N175" s="152" t="s">
        <v>37</v>
      </c>
      <c r="O175" s="153">
        <v>0</v>
      </c>
      <c r="P175" s="153">
        <f>O175*H175</f>
        <v>0</v>
      </c>
      <c r="Q175" s="153">
        <v>0</v>
      </c>
      <c r="R175" s="153">
        <f>Q175*H175</f>
        <v>0</v>
      </c>
      <c r="S175" s="153">
        <v>0</v>
      </c>
      <c r="T175" s="154">
        <f>S175*H175</f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382</v>
      </c>
      <c r="AT175" s="155" t="s">
        <v>141</v>
      </c>
      <c r="AU175" s="155" t="s">
        <v>79</v>
      </c>
      <c r="AY175" s="14" t="s">
        <v>136</v>
      </c>
      <c r="BE175" s="156">
        <f>IF(N175="základná",J175,0)</f>
        <v>0</v>
      </c>
      <c r="BF175" s="156">
        <f>IF(N175="znížená",J175,0)</f>
        <v>0</v>
      </c>
      <c r="BG175" s="156">
        <f>IF(N175="zákl. prenesená",J175,0)</f>
        <v>0</v>
      </c>
      <c r="BH175" s="156">
        <f>IF(N175="zníž. prenesená",J175,0)</f>
        <v>0</v>
      </c>
      <c r="BI175" s="156">
        <f>IF(N175="nulová",J175,0)</f>
        <v>0</v>
      </c>
      <c r="BJ175" s="14" t="s">
        <v>146</v>
      </c>
      <c r="BK175" s="157">
        <f>ROUND(I175*H175,3)</f>
        <v>0</v>
      </c>
      <c r="BL175" s="14" t="s">
        <v>382</v>
      </c>
      <c r="BM175" s="155" t="s">
        <v>387</v>
      </c>
    </row>
    <row r="176" spans="1:65" s="2" customFormat="1" ht="16.5" customHeight="1">
      <c r="A176" s="26"/>
      <c r="B176" s="144"/>
      <c r="C176" s="145" t="s">
        <v>239</v>
      </c>
      <c r="D176" s="145" t="s">
        <v>141</v>
      </c>
      <c r="E176" s="146" t="s">
        <v>388</v>
      </c>
      <c r="F176" s="147" t="s">
        <v>389</v>
      </c>
      <c r="G176" s="148" t="s">
        <v>381</v>
      </c>
      <c r="H176" s="149">
        <v>1</v>
      </c>
      <c r="I176" s="149"/>
      <c r="J176" s="149"/>
      <c r="K176" s="150"/>
      <c r="L176" s="27"/>
      <c r="M176" s="151" t="s">
        <v>1</v>
      </c>
      <c r="N176" s="152" t="s">
        <v>37</v>
      </c>
      <c r="O176" s="153">
        <v>0</v>
      </c>
      <c r="P176" s="153">
        <f>O176*H176</f>
        <v>0</v>
      </c>
      <c r="Q176" s="153">
        <v>0</v>
      </c>
      <c r="R176" s="153">
        <f>Q176*H176</f>
        <v>0</v>
      </c>
      <c r="S176" s="153">
        <v>0</v>
      </c>
      <c r="T176" s="154">
        <f>S176*H176</f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382</v>
      </c>
      <c r="AT176" s="155" t="s">
        <v>141</v>
      </c>
      <c r="AU176" s="155" t="s">
        <v>79</v>
      </c>
      <c r="AY176" s="14" t="s">
        <v>136</v>
      </c>
      <c r="BE176" s="156">
        <f>IF(N176="základná",J176,0)</f>
        <v>0</v>
      </c>
      <c r="BF176" s="156">
        <f>IF(N176="znížená",J176,0)</f>
        <v>0</v>
      </c>
      <c r="BG176" s="156">
        <f>IF(N176="zákl. prenesená",J176,0)</f>
        <v>0</v>
      </c>
      <c r="BH176" s="156">
        <f>IF(N176="zníž. prenesená",J176,0)</f>
        <v>0</v>
      </c>
      <c r="BI176" s="156">
        <f>IF(N176="nulová",J176,0)</f>
        <v>0</v>
      </c>
      <c r="BJ176" s="14" t="s">
        <v>146</v>
      </c>
      <c r="BK176" s="157">
        <f>ROUND(I176*H176,3)</f>
        <v>0</v>
      </c>
      <c r="BL176" s="14" t="s">
        <v>382</v>
      </c>
      <c r="BM176" s="155" t="s">
        <v>390</v>
      </c>
    </row>
    <row r="177" spans="1:65" s="2" customFormat="1" ht="16.5" customHeight="1">
      <c r="A177" s="26"/>
      <c r="B177" s="144"/>
      <c r="C177" s="145" t="s">
        <v>391</v>
      </c>
      <c r="D177" s="145" t="s">
        <v>141</v>
      </c>
      <c r="E177" s="146" t="s">
        <v>392</v>
      </c>
      <c r="F177" s="147" t="s">
        <v>393</v>
      </c>
      <c r="G177" s="148" t="s">
        <v>394</v>
      </c>
      <c r="H177" s="149">
        <v>20</v>
      </c>
      <c r="I177" s="149"/>
      <c r="J177" s="149"/>
      <c r="K177" s="150"/>
      <c r="L177" s="27"/>
      <c r="M177" s="167" t="s">
        <v>1</v>
      </c>
      <c r="N177" s="168" t="s">
        <v>37</v>
      </c>
      <c r="O177" s="169">
        <v>0</v>
      </c>
      <c r="P177" s="169">
        <f>O177*H177</f>
        <v>0</v>
      </c>
      <c r="Q177" s="169">
        <v>0</v>
      </c>
      <c r="R177" s="169">
        <f>Q177*H177</f>
        <v>0</v>
      </c>
      <c r="S177" s="169">
        <v>0</v>
      </c>
      <c r="T177" s="170">
        <f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382</v>
      </c>
      <c r="AT177" s="155" t="s">
        <v>141</v>
      </c>
      <c r="AU177" s="155" t="s">
        <v>79</v>
      </c>
      <c r="AY177" s="14" t="s">
        <v>136</v>
      </c>
      <c r="BE177" s="156">
        <f>IF(N177="základná",J177,0)</f>
        <v>0</v>
      </c>
      <c r="BF177" s="156">
        <f>IF(N177="znížená",J177,0)</f>
        <v>0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4" t="s">
        <v>146</v>
      </c>
      <c r="BK177" s="157">
        <f>ROUND(I177*H177,3)</f>
        <v>0</v>
      </c>
      <c r="BL177" s="14" t="s">
        <v>382</v>
      </c>
      <c r="BM177" s="155" t="s">
        <v>395</v>
      </c>
    </row>
    <row r="178" spans="1:65" s="2" customFormat="1" ht="7.05" customHeight="1">
      <c r="A178" s="26"/>
      <c r="B178" s="41"/>
      <c r="C178" s="42"/>
      <c r="D178" s="42"/>
      <c r="E178" s="42"/>
      <c r="F178" s="42"/>
      <c r="G178" s="42"/>
      <c r="H178" s="42"/>
      <c r="I178" s="42"/>
      <c r="J178" s="42"/>
      <c r="K178" s="42"/>
      <c r="L178" s="27"/>
      <c r="M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</row>
  </sheetData>
  <autoFilter ref="C122:K177" xr:uid="{00000000-0009-0000-0000-000002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279"/>
  <sheetViews>
    <sheetView showGridLines="0" topLeftCell="A83" workbookViewId="0">
      <selection activeCell="E87" sqref="E87:H87"/>
    </sheetView>
  </sheetViews>
  <sheetFormatPr defaultColWidth="11.42578125" defaultRowHeight="10.199999999999999"/>
  <cols>
    <col min="1" max="1" width="8.28515625" style="1" customWidth="1"/>
    <col min="2" max="2" width="1.7109375" style="1" customWidth="1"/>
    <col min="3" max="4" width="4.28515625" style="1" customWidth="1"/>
    <col min="5" max="5" width="17.28515625" style="1" customWidth="1"/>
    <col min="6" max="6" width="50.7109375" style="1" customWidth="1"/>
    <col min="7" max="7" width="7" style="1" customWidth="1"/>
    <col min="8" max="8" width="11.42578125" style="1" customWidth="1"/>
    <col min="9" max="10" width="20.28515625" style="1" customWidth="1"/>
    <col min="11" max="11" width="20.28515625" style="1" hidden="1" customWidth="1"/>
    <col min="12" max="12" width="9.28515625" style="1" customWidth="1"/>
    <col min="13" max="13" width="10.7109375" style="1" hidden="1" customWidth="1"/>
    <col min="14" max="14" width="9.28515625" style="1" hidden="1"/>
    <col min="15" max="20" width="14.28515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87"/>
    </row>
    <row r="2" spans="1:46" s="1" customFormat="1" ht="37.049999999999997" customHeight="1">
      <c r="L2" s="20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86</v>
      </c>
    </row>
    <row r="3" spans="1:46" s="1" customFormat="1" ht="7.0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5.05" customHeight="1">
      <c r="B4" s="17"/>
      <c r="D4" s="18" t="s">
        <v>102</v>
      </c>
      <c r="L4" s="17"/>
      <c r="M4" s="88" t="s">
        <v>9</v>
      </c>
      <c r="AT4" s="14" t="s">
        <v>3</v>
      </c>
    </row>
    <row r="5" spans="1:46" s="1" customFormat="1" ht="7.0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6" t="str">
        <f>'Rekapitulácia stavby'!K6</f>
        <v>Obnova Mestskej plávarne Trebišov</v>
      </c>
      <c r="F7" s="207"/>
      <c r="G7" s="207"/>
      <c r="H7" s="207"/>
      <c r="L7" s="17"/>
    </row>
    <row r="8" spans="1:46" s="2" customFormat="1" ht="12" customHeight="1">
      <c r="A8" s="26"/>
      <c r="B8" s="27"/>
      <c r="C8" s="26"/>
      <c r="D8" s="23" t="s">
        <v>103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1" t="s">
        <v>396</v>
      </c>
      <c r="F9" s="205"/>
      <c r="G9" s="205"/>
      <c r="H9" s="20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 t="str">
        <f>'Rekapitulácia stavby'!AN8</f>
        <v>31. 1. 2020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.0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1" t="s">
        <v>25</v>
      </c>
      <c r="F18" s="26"/>
      <c r="G18" s="26"/>
      <c r="H18" s="26"/>
      <c r="I18" s="23" t="s">
        <v>23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.0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.0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21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.0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30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96" t="s">
        <v>1</v>
      </c>
      <c r="F27" s="196"/>
      <c r="G27" s="196"/>
      <c r="H27" s="196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7.0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.0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55" customHeight="1">
      <c r="A30" s="26"/>
      <c r="B30" s="27"/>
      <c r="C30" s="26"/>
      <c r="D30" s="21" t="s">
        <v>105</v>
      </c>
      <c r="E30" s="26"/>
      <c r="F30" s="26"/>
      <c r="G30" s="26"/>
      <c r="H30" s="26"/>
      <c r="I30" s="26"/>
      <c r="J30" s="92">
        <f>J96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55" customHeight="1">
      <c r="A31" s="26"/>
      <c r="B31" s="27"/>
      <c r="C31" s="26"/>
      <c r="D31" s="93" t="s">
        <v>106</v>
      </c>
      <c r="E31" s="26"/>
      <c r="F31" s="26"/>
      <c r="G31" s="26"/>
      <c r="H31" s="26"/>
      <c r="I31" s="26"/>
      <c r="J31" s="92">
        <f>J114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5" customHeight="1">
      <c r="A32" s="26"/>
      <c r="B32" s="27"/>
      <c r="C32" s="26"/>
      <c r="D32" s="94" t="s">
        <v>31</v>
      </c>
      <c r="E32" s="26"/>
      <c r="F32" s="26"/>
      <c r="G32" s="26"/>
      <c r="H32" s="26"/>
      <c r="I32" s="26"/>
      <c r="J32" s="65">
        <f>ROUND(J30 + J31,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7.0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5" customHeight="1">
      <c r="A34" s="26"/>
      <c r="B34" s="27"/>
      <c r="C34" s="26"/>
      <c r="D34" s="26"/>
      <c r="E34" s="26"/>
      <c r="F34" s="30" t="s">
        <v>33</v>
      </c>
      <c r="G34" s="26"/>
      <c r="H34" s="26"/>
      <c r="I34" s="30" t="s">
        <v>32</v>
      </c>
      <c r="J34" s="30" t="s">
        <v>34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5" customHeight="1">
      <c r="A35" s="26"/>
      <c r="B35" s="27"/>
      <c r="C35" s="26"/>
      <c r="D35" s="95" t="s">
        <v>35</v>
      </c>
      <c r="E35" s="23" t="s">
        <v>36</v>
      </c>
      <c r="F35" s="96">
        <f>ROUND((SUM(BE114:BE115) + SUM(BE135:BE278)),  2)</f>
        <v>0</v>
      </c>
      <c r="G35" s="26"/>
      <c r="H35" s="26"/>
      <c r="I35" s="97">
        <v>0.2</v>
      </c>
      <c r="J35" s="96">
        <f>ROUND(((SUM(BE114:BE115) + SUM(BE135:BE278))*I35),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5" customHeight="1">
      <c r="A36" s="26"/>
      <c r="B36" s="27"/>
      <c r="C36" s="26"/>
      <c r="D36" s="26"/>
      <c r="E36" s="23" t="s">
        <v>37</v>
      </c>
      <c r="F36" s="96">
        <f>ROUND((SUM(BF114:BF115) + SUM(BF135:BF278)),  2)</f>
        <v>0</v>
      </c>
      <c r="G36" s="26"/>
      <c r="H36" s="26"/>
      <c r="I36" s="97">
        <v>0.2</v>
      </c>
      <c r="J36" s="96">
        <f>ROUND(((SUM(BF114:BF115) + SUM(BF135:BF278))*I36),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5" hidden="1" customHeight="1">
      <c r="A37" s="26"/>
      <c r="B37" s="27"/>
      <c r="C37" s="26"/>
      <c r="D37" s="26"/>
      <c r="E37" s="23" t="s">
        <v>38</v>
      </c>
      <c r="F37" s="96">
        <f>ROUND((SUM(BG114:BG115) + SUM(BG135:BG278)),  2)</f>
        <v>0</v>
      </c>
      <c r="G37" s="26"/>
      <c r="H37" s="26"/>
      <c r="I37" s="97">
        <v>0.2</v>
      </c>
      <c r="J37" s="96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55" hidden="1" customHeight="1">
      <c r="A38" s="26"/>
      <c r="B38" s="27"/>
      <c r="C38" s="26"/>
      <c r="D38" s="26"/>
      <c r="E38" s="23" t="s">
        <v>39</v>
      </c>
      <c r="F38" s="96">
        <f>ROUND((SUM(BH114:BH115) + SUM(BH135:BH278)),  2)</f>
        <v>0</v>
      </c>
      <c r="G38" s="26"/>
      <c r="H38" s="26"/>
      <c r="I38" s="97">
        <v>0.2</v>
      </c>
      <c r="J38" s="96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55" hidden="1" customHeight="1">
      <c r="A39" s="26"/>
      <c r="B39" s="27"/>
      <c r="C39" s="26"/>
      <c r="D39" s="26"/>
      <c r="E39" s="23" t="s">
        <v>40</v>
      </c>
      <c r="F39" s="96">
        <f>ROUND((SUM(BI114:BI115) + SUM(BI135:BI278)),  2)</f>
        <v>0</v>
      </c>
      <c r="G39" s="26"/>
      <c r="H39" s="26"/>
      <c r="I39" s="97">
        <v>0</v>
      </c>
      <c r="J39" s="96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7.0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5" customHeight="1">
      <c r="A41" s="26"/>
      <c r="B41" s="27"/>
      <c r="C41" s="98"/>
      <c r="D41" s="99" t="s">
        <v>41</v>
      </c>
      <c r="E41" s="54"/>
      <c r="F41" s="54"/>
      <c r="G41" s="100" t="s">
        <v>42</v>
      </c>
      <c r="H41" s="101" t="s">
        <v>43</v>
      </c>
      <c r="I41" s="54"/>
      <c r="J41" s="102">
        <f>SUM(J32:J39)</f>
        <v>0</v>
      </c>
      <c r="K41" s="103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5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55" customHeight="1">
      <c r="B43" s="17"/>
      <c r="L43" s="17"/>
    </row>
    <row r="44" spans="1:31" s="1" customFormat="1" ht="14.55" customHeight="1">
      <c r="B44" s="17"/>
      <c r="L44" s="17"/>
    </row>
    <row r="45" spans="1:31" s="1" customFormat="1" ht="14.55" customHeight="1">
      <c r="B45" s="17"/>
      <c r="L45" s="17"/>
    </row>
    <row r="46" spans="1:31" s="1" customFormat="1" ht="14.55" customHeight="1">
      <c r="B46" s="17"/>
      <c r="L46" s="17"/>
    </row>
    <row r="47" spans="1:31" s="1" customFormat="1" ht="14.55" customHeight="1">
      <c r="B47" s="17"/>
      <c r="L47" s="17"/>
    </row>
    <row r="48" spans="1:31" s="1" customFormat="1" ht="14.55" customHeight="1">
      <c r="B48" s="17"/>
      <c r="L48" s="17"/>
    </row>
    <row r="49" spans="1:31" s="1" customFormat="1" ht="14.55" customHeight="1">
      <c r="B49" s="17"/>
      <c r="L49" s="17"/>
    </row>
    <row r="50" spans="1:31" s="2" customFormat="1" ht="14.5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39" t="s">
        <v>46</v>
      </c>
      <c r="E61" s="29"/>
      <c r="F61" s="104" t="s">
        <v>47</v>
      </c>
      <c r="G61" s="39" t="s">
        <v>46</v>
      </c>
      <c r="H61" s="29"/>
      <c r="I61" s="29"/>
      <c r="J61" s="105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39" t="s">
        <v>46</v>
      </c>
      <c r="E76" s="29"/>
      <c r="F76" s="104" t="s">
        <v>47</v>
      </c>
      <c r="G76" s="39" t="s">
        <v>46</v>
      </c>
      <c r="H76" s="29"/>
      <c r="I76" s="29"/>
      <c r="J76" s="105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.0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.05" customHeight="1">
      <c r="A82" s="26"/>
      <c r="B82" s="27"/>
      <c r="C82" s="18" t="s">
        <v>107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.0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6" t="str">
        <f>E7</f>
        <v>Obnova Mestskej plávarne Trebišov</v>
      </c>
      <c r="F85" s="207"/>
      <c r="G85" s="207"/>
      <c r="H85" s="20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103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1" t="str">
        <f>E9</f>
        <v xml:space="preserve">03 - Bazenova technologia - ustredné kurenie </v>
      </c>
      <c r="F87" s="205"/>
      <c r="G87" s="205"/>
      <c r="H87" s="20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.0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Trebišov </v>
      </c>
      <c r="G89" s="26"/>
      <c r="H89" s="26"/>
      <c r="I89" s="23" t="s">
        <v>18</v>
      </c>
      <c r="J89" s="49" t="str">
        <f>IF(J12="","",J12)</f>
        <v>31. 1. 2020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.0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3" customHeight="1">
      <c r="A91" s="26"/>
      <c r="B91" s="27"/>
      <c r="C91" s="23" t="s">
        <v>20</v>
      </c>
      <c r="D91" s="26"/>
      <c r="E91" s="26"/>
      <c r="F91" s="21" t="str">
        <f>E15</f>
        <v xml:space="preserve">Mesto Trebišov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3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29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19999999999999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6" t="s">
        <v>108</v>
      </c>
      <c r="D94" s="98"/>
      <c r="E94" s="98"/>
      <c r="F94" s="98"/>
      <c r="G94" s="98"/>
      <c r="H94" s="98"/>
      <c r="I94" s="98"/>
      <c r="J94" s="107" t="s">
        <v>109</v>
      </c>
      <c r="K94" s="98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199999999999999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08" t="s">
        <v>110</v>
      </c>
      <c r="D96" s="26"/>
      <c r="E96" s="26"/>
      <c r="F96" s="26"/>
      <c r="G96" s="26"/>
      <c r="H96" s="26"/>
      <c r="I96" s="26"/>
      <c r="J96" s="65">
        <f>J135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111</v>
      </c>
    </row>
    <row r="97" spans="1:31" s="9" customFormat="1" ht="25.05" customHeight="1">
      <c r="B97" s="109"/>
      <c r="D97" s="110" t="s">
        <v>397</v>
      </c>
      <c r="E97" s="111"/>
      <c r="F97" s="111"/>
      <c r="G97" s="111"/>
      <c r="H97" s="111"/>
      <c r="I97" s="111"/>
      <c r="J97" s="112">
        <f>J136</f>
        <v>0</v>
      </c>
      <c r="L97" s="109"/>
    </row>
    <row r="98" spans="1:31" s="10" customFormat="1" ht="19.95" customHeight="1">
      <c r="B98" s="113"/>
      <c r="D98" s="114" t="s">
        <v>398</v>
      </c>
      <c r="E98" s="115"/>
      <c r="F98" s="115"/>
      <c r="G98" s="115"/>
      <c r="H98" s="115"/>
      <c r="I98" s="115"/>
      <c r="J98" s="116">
        <f>J137</f>
        <v>0</v>
      </c>
      <c r="L98" s="113"/>
    </row>
    <row r="99" spans="1:31" s="10" customFormat="1" ht="19.95" customHeight="1">
      <c r="B99" s="113"/>
      <c r="D99" s="114" t="s">
        <v>399</v>
      </c>
      <c r="E99" s="115"/>
      <c r="F99" s="115"/>
      <c r="G99" s="115"/>
      <c r="H99" s="115"/>
      <c r="I99" s="115"/>
      <c r="J99" s="116">
        <f>J149</f>
        <v>0</v>
      </c>
      <c r="L99" s="113"/>
    </row>
    <row r="100" spans="1:31" s="10" customFormat="1" ht="19.95" customHeight="1">
      <c r="B100" s="113"/>
      <c r="D100" s="114" t="s">
        <v>400</v>
      </c>
      <c r="E100" s="115"/>
      <c r="F100" s="115"/>
      <c r="G100" s="115"/>
      <c r="H100" s="115"/>
      <c r="I100" s="115"/>
      <c r="J100" s="116">
        <f>J153</f>
        <v>0</v>
      </c>
      <c r="L100" s="113"/>
    </row>
    <row r="101" spans="1:31" s="10" customFormat="1" ht="19.95" customHeight="1">
      <c r="B101" s="113"/>
      <c r="D101" s="114" t="s">
        <v>401</v>
      </c>
      <c r="E101" s="115"/>
      <c r="F101" s="115"/>
      <c r="G101" s="115"/>
      <c r="H101" s="115"/>
      <c r="I101" s="115"/>
      <c r="J101" s="116">
        <f>J167</f>
        <v>0</v>
      </c>
      <c r="L101" s="113"/>
    </row>
    <row r="102" spans="1:31" s="10" customFormat="1" ht="19.95" customHeight="1">
      <c r="B102" s="113"/>
      <c r="D102" s="114" t="s">
        <v>402</v>
      </c>
      <c r="E102" s="115"/>
      <c r="F102" s="115"/>
      <c r="G102" s="115"/>
      <c r="H102" s="115"/>
      <c r="I102" s="115"/>
      <c r="J102" s="116">
        <f>J173</f>
        <v>0</v>
      </c>
      <c r="L102" s="113"/>
    </row>
    <row r="103" spans="1:31" s="10" customFormat="1" ht="19.95" customHeight="1">
      <c r="B103" s="113"/>
      <c r="D103" s="114" t="s">
        <v>403</v>
      </c>
      <c r="E103" s="115"/>
      <c r="F103" s="115"/>
      <c r="G103" s="115"/>
      <c r="H103" s="115"/>
      <c r="I103" s="115"/>
      <c r="J103" s="116">
        <f>J198</f>
        <v>0</v>
      </c>
      <c r="L103" s="113"/>
    </row>
    <row r="104" spans="1:31" s="10" customFormat="1" ht="19.95" customHeight="1">
      <c r="B104" s="113"/>
      <c r="D104" s="114" t="s">
        <v>404</v>
      </c>
      <c r="E104" s="115"/>
      <c r="F104" s="115"/>
      <c r="G104" s="115"/>
      <c r="H104" s="115"/>
      <c r="I104" s="115"/>
      <c r="J104" s="116">
        <f>J212</f>
        <v>0</v>
      </c>
      <c r="L104" s="113"/>
    </row>
    <row r="105" spans="1:31" s="10" customFormat="1" ht="19.95" customHeight="1">
      <c r="B105" s="113"/>
      <c r="D105" s="114" t="s">
        <v>405</v>
      </c>
      <c r="E105" s="115"/>
      <c r="F105" s="115"/>
      <c r="G105" s="115"/>
      <c r="H105" s="115"/>
      <c r="I105" s="115"/>
      <c r="J105" s="116">
        <f>J247</f>
        <v>0</v>
      </c>
      <c r="L105" s="113"/>
    </row>
    <row r="106" spans="1:31" s="10" customFormat="1" ht="19.95" customHeight="1">
      <c r="B106" s="113"/>
      <c r="D106" s="114" t="s">
        <v>406</v>
      </c>
      <c r="E106" s="115"/>
      <c r="F106" s="115"/>
      <c r="G106" s="115"/>
      <c r="H106" s="115"/>
      <c r="I106" s="115"/>
      <c r="J106" s="116">
        <f>J253</f>
        <v>0</v>
      </c>
      <c r="L106" s="113"/>
    </row>
    <row r="107" spans="1:31" s="10" customFormat="1" ht="19.95" customHeight="1">
      <c r="B107" s="113"/>
      <c r="D107" s="114" t="s">
        <v>407</v>
      </c>
      <c r="E107" s="115"/>
      <c r="F107" s="115"/>
      <c r="G107" s="115"/>
      <c r="H107" s="115"/>
      <c r="I107" s="115"/>
      <c r="J107" s="116">
        <f>J258</f>
        <v>0</v>
      </c>
      <c r="L107" s="113"/>
    </row>
    <row r="108" spans="1:31" s="9" customFormat="1" ht="25.05" customHeight="1">
      <c r="B108" s="109"/>
      <c r="D108" s="110" t="s">
        <v>408</v>
      </c>
      <c r="E108" s="111"/>
      <c r="F108" s="111"/>
      <c r="G108" s="111"/>
      <c r="H108" s="111"/>
      <c r="I108" s="111"/>
      <c r="J108" s="112">
        <f>J269</f>
        <v>0</v>
      </c>
      <c r="L108" s="109"/>
    </row>
    <row r="109" spans="1:31" s="10" customFormat="1" ht="19.95" customHeight="1">
      <c r="B109" s="113"/>
      <c r="D109" s="114" t="s">
        <v>409</v>
      </c>
      <c r="E109" s="115"/>
      <c r="F109" s="115"/>
      <c r="G109" s="115"/>
      <c r="H109" s="115"/>
      <c r="I109" s="115"/>
      <c r="J109" s="116">
        <f>J270</f>
        <v>0</v>
      </c>
      <c r="L109" s="113"/>
    </row>
    <row r="110" spans="1:31" s="10" customFormat="1" ht="19.95" customHeight="1">
      <c r="B110" s="113"/>
      <c r="D110" s="114" t="s">
        <v>410</v>
      </c>
      <c r="E110" s="115"/>
      <c r="F110" s="115"/>
      <c r="G110" s="115"/>
      <c r="H110" s="115"/>
      <c r="I110" s="115"/>
      <c r="J110" s="116">
        <f>J273</f>
        <v>0</v>
      </c>
      <c r="L110" s="113"/>
    </row>
    <row r="111" spans="1:31" s="10" customFormat="1" ht="19.95" customHeight="1">
      <c r="B111" s="113"/>
      <c r="D111" s="114" t="s">
        <v>411</v>
      </c>
      <c r="E111" s="115"/>
      <c r="F111" s="115"/>
      <c r="G111" s="115"/>
      <c r="H111" s="115"/>
      <c r="I111" s="115"/>
      <c r="J111" s="116">
        <f>J276</f>
        <v>0</v>
      </c>
      <c r="L111" s="113"/>
    </row>
    <row r="112" spans="1:31" s="2" customFormat="1" ht="21.7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s="2" customFormat="1" ht="7.0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2" customFormat="1" ht="29.25" customHeight="1">
      <c r="A114" s="26"/>
      <c r="B114" s="27"/>
      <c r="C114" s="108" t="s">
        <v>120</v>
      </c>
      <c r="D114" s="26"/>
      <c r="E114" s="26"/>
      <c r="F114" s="26"/>
      <c r="G114" s="26"/>
      <c r="H114" s="26"/>
      <c r="I114" s="26"/>
      <c r="J114" s="117">
        <v>0</v>
      </c>
      <c r="K114" s="26"/>
      <c r="L114" s="36"/>
      <c r="N114" s="118" t="s">
        <v>35</v>
      </c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18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29.25" customHeight="1">
      <c r="A116" s="26"/>
      <c r="B116" s="27"/>
      <c r="C116" s="119" t="s">
        <v>121</v>
      </c>
      <c r="D116" s="98"/>
      <c r="E116" s="98"/>
      <c r="F116" s="98"/>
      <c r="G116" s="98"/>
      <c r="H116" s="98"/>
      <c r="I116" s="98"/>
      <c r="J116" s="120">
        <f>ROUND(J96+J114,2)</f>
        <v>0</v>
      </c>
      <c r="K116" s="98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7.05" customHeight="1">
      <c r="A117" s="26"/>
      <c r="B117" s="41"/>
      <c r="C117" s="42"/>
      <c r="D117" s="42"/>
      <c r="E117" s="42"/>
      <c r="F117" s="42"/>
      <c r="G117" s="42"/>
      <c r="H117" s="42"/>
      <c r="I117" s="42"/>
      <c r="J117" s="42"/>
      <c r="K117" s="42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21" spans="1:31" s="2" customFormat="1" ht="7.05" customHeight="1">
      <c r="A121" s="26"/>
      <c r="B121" s="43"/>
      <c r="C121" s="44"/>
      <c r="D121" s="44"/>
      <c r="E121" s="44"/>
      <c r="F121" s="44"/>
      <c r="G121" s="44"/>
      <c r="H121" s="44"/>
      <c r="I121" s="44"/>
      <c r="J121" s="44"/>
      <c r="K121" s="44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25.05" customHeight="1">
      <c r="A122" s="26"/>
      <c r="B122" s="27"/>
      <c r="C122" s="18" t="s">
        <v>122</v>
      </c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7.0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>
      <c r="A124" s="26"/>
      <c r="B124" s="27"/>
      <c r="C124" s="23" t="s">
        <v>12</v>
      </c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6.5" customHeight="1">
      <c r="A125" s="26"/>
      <c r="B125" s="27"/>
      <c r="C125" s="26"/>
      <c r="D125" s="26"/>
      <c r="E125" s="206" t="str">
        <f>E7</f>
        <v>Obnova Mestskej plávarne Trebišov</v>
      </c>
      <c r="F125" s="207"/>
      <c r="G125" s="207"/>
      <c r="H125" s="207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2" customHeight="1">
      <c r="A126" s="26"/>
      <c r="B126" s="27"/>
      <c r="C126" s="23" t="s">
        <v>103</v>
      </c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6.5" customHeight="1">
      <c r="A127" s="26"/>
      <c r="B127" s="27"/>
      <c r="C127" s="26"/>
      <c r="D127" s="26"/>
      <c r="E127" s="171" t="str">
        <f>E9</f>
        <v xml:space="preserve">03 - Bazenova technologia - ustredné kurenie </v>
      </c>
      <c r="F127" s="205"/>
      <c r="G127" s="205"/>
      <c r="H127" s="205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7.05" customHeight="1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2" customHeight="1">
      <c r="A129" s="26"/>
      <c r="B129" s="27"/>
      <c r="C129" s="23" t="s">
        <v>16</v>
      </c>
      <c r="D129" s="26"/>
      <c r="E129" s="26"/>
      <c r="F129" s="21" t="str">
        <f>F12</f>
        <v xml:space="preserve">Trebišov </v>
      </c>
      <c r="G129" s="26"/>
      <c r="H129" s="26"/>
      <c r="I129" s="23" t="s">
        <v>18</v>
      </c>
      <c r="J129" s="49" t="str">
        <f>IF(J12="","",J12)</f>
        <v>31. 1. 2020</v>
      </c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7.05" customHeight="1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3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5.3" customHeight="1">
      <c r="A131" s="26"/>
      <c r="B131" s="27"/>
      <c r="C131" s="23" t="s">
        <v>20</v>
      </c>
      <c r="D131" s="26"/>
      <c r="E131" s="26"/>
      <c r="F131" s="21" t="str">
        <f>E15</f>
        <v xml:space="preserve">Mesto Trebišov </v>
      </c>
      <c r="G131" s="26"/>
      <c r="H131" s="26"/>
      <c r="I131" s="23" t="s">
        <v>26</v>
      </c>
      <c r="J131" s="24" t="str">
        <f>E21</f>
        <v xml:space="preserve"> </v>
      </c>
      <c r="K131" s="26"/>
      <c r="L131" s="3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15.3" customHeight="1">
      <c r="A132" s="26"/>
      <c r="B132" s="27"/>
      <c r="C132" s="23" t="s">
        <v>24</v>
      </c>
      <c r="D132" s="26"/>
      <c r="E132" s="26"/>
      <c r="F132" s="21" t="str">
        <f>IF(E18="","",E18)</f>
        <v xml:space="preserve"> </v>
      </c>
      <c r="G132" s="26"/>
      <c r="H132" s="26"/>
      <c r="I132" s="23" t="s">
        <v>29</v>
      </c>
      <c r="J132" s="24" t="str">
        <f>E24</f>
        <v xml:space="preserve"> </v>
      </c>
      <c r="K132" s="26"/>
      <c r="L132" s="3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2" customFormat="1" ht="10.199999999999999" customHeight="1">
      <c r="A133" s="26"/>
      <c r="B133" s="27"/>
      <c r="C133" s="26"/>
      <c r="D133" s="26"/>
      <c r="E133" s="26"/>
      <c r="F133" s="26"/>
      <c r="G133" s="26"/>
      <c r="H133" s="26"/>
      <c r="I133" s="26"/>
      <c r="J133" s="26"/>
      <c r="K133" s="26"/>
      <c r="L133" s="3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5" s="11" customFormat="1" ht="29.25" customHeight="1">
      <c r="A134" s="121"/>
      <c r="B134" s="122"/>
      <c r="C134" s="123" t="s">
        <v>123</v>
      </c>
      <c r="D134" s="124" t="s">
        <v>56</v>
      </c>
      <c r="E134" s="124" t="s">
        <v>52</v>
      </c>
      <c r="F134" s="124" t="s">
        <v>53</v>
      </c>
      <c r="G134" s="124" t="s">
        <v>124</v>
      </c>
      <c r="H134" s="124" t="s">
        <v>125</v>
      </c>
      <c r="I134" s="124" t="s">
        <v>126</v>
      </c>
      <c r="J134" s="125" t="s">
        <v>109</v>
      </c>
      <c r="K134" s="126" t="s">
        <v>127</v>
      </c>
      <c r="L134" s="127"/>
      <c r="M134" s="56" t="s">
        <v>1</v>
      </c>
      <c r="N134" s="57" t="s">
        <v>35</v>
      </c>
      <c r="O134" s="57" t="s">
        <v>128</v>
      </c>
      <c r="P134" s="57" t="s">
        <v>129</v>
      </c>
      <c r="Q134" s="57" t="s">
        <v>130</v>
      </c>
      <c r="R134" s="57" t="s">
        <v>131</v>
      </c>
      <c r="S134" s="57" t="s">
        <v>132</v>
      </c>
      <c r="T134" s="58" t="s">
        <v>133</v>
      </c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</row>
    <row r="135" spans="1:65" s="2" customFormat="1" ht="22.8" customHeight="1">
      <c r="A135" s="26"/>
      <c r="B135" s="27"/>
      <c r="C135" s="63" t="s">
        <v>105</v>
      </c>
      <c r="D135" s="26"/>
      <c r="E135" s="26"/>
      <c r="F135" s="26"/>
      <c r="G135" s="26"/>
      <c r="H135" s="26"/>
      <c r="I135" s="26"/>
      <c r="J135" s="128">
        <f>BK135</f>
        <v>0</v>
      </c>
      <c r="K135" s="26"/>
      <c r="L135" s="27"/>
      <c r="M135" s="59"/>
      <c r="N135" s="50"/>
      <c r="O135" s="60"/>
      <c r="P135" s="129">
        <f>P136+P269</f>
        <v>0</v>
      </c>
      <c r="Q135" s="60"/>
      <c r="R135" s="129">
        <f>R136+R269</f>
        <v>2.7423199999999999</v>
      </c>
      <c r="S135" s="60"/>
      <c r="T135" s="130">
        <f>T136+T269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T135" s="14" t="s">
        <v>70</v>
      </c>
      <c r="AU135" s="14" t="s">
        <v>111</v>
      </c>
      <c r="BK135" s="131">
        <f>BK136+BK269</f>
        <v>0</v>
      </c>
    </row>
    <row r="136" spans="1:65" s="12" customFormat="1" ht="25.95" customHeight="1">
      <c r="B136" s="132"/>
      <c r="D136" s="133" t="s">
        <v>70</v>
      </c>
      <c r="E136" s="134" t="s">
        <v>137</v>
      </c>
      <c r="F136" s="134" t="s">
        <v>412</v>
      </c>
      <c r="J136" s="135">
        <f>BK136</f>
        <v>0</v>
      </c>
      <c r="L136" s="132"/>
      <c r="M136" s="136"/>
      <c r="N136" s="137"/>
      <c r="O136" s="137"/>
      <c r="P136" s="138">
        <f>P137+P149+P153+P167+P173+P198+P212+P247+P253+P258</f>
        <v>0</v>
      </c>
      <c r="Q136" s="137"/>
      <c r="R136" s="138">
        <f>R137+R149+R153+R167+R173+R198+R212+R247+R253+R258</f>
        <v>2.7423199999999999</v>
      </c>
      <c r="S136" s="137"/>
      <c r="T136" s="139">
        <f>T137+T149+T153+T167+T173+T198+T212+T247+T253+T258</f>
        <v>0</v>
      </c>
      <c r="AR136" s="133" t="s">
        <v>79</v>
      </c>
      <c r="AT136" s="140" t="s">
        <v>70</v>
      </c>
      <c r="AU136" s="140" t="s">
        <v>71</v>
      </c>
      <c r="AY136" s="133" t="s">
        <v>136</v>
      </c>
      <c r="BK136" s="141">
        <f>BK137+BK149+BK153+BK167+BK173+BK198+BK212+BK247+BK253+BK258</f>
        <v>0</v>
      </c>
    </row>
    <row r="137" spans="1:65" s="12" customFormat="1" ht="22.8" customHeight="1">
      <c r="B137" s="132"/>
      <c r="D137" s="133" t="s">
        <v>70</v>
      </c>
      <c r="E137" s="142" t="s">
        <v>413</v>
      </c>
      <c r="F137" s="142" t="s">
        <v>414</v>
      </c>
      <c r="J137" s="143">
        <f>BK137</f>
        <v>0</v>
      </c>
      <c r="L137" s="132"/>
      <c r="M137" s="136"/>
      <c r="N137" s="137"/>
      <c r="O137" s="137"/>
      <c r="P137" s="138">
        <f>SUM(P138:P148)</f>
        <v>0</v>
      </c>
      <c r="Q137" s="137"/>
      <c r="R137" s="138">
        <f>SUM(R138:R148)</f>
        <v>4.5870000000000001E-2</v>
      </c>
      <c r="S137" s="137"/>
      <c r="T137" s="139">
        <f>SUM(T138:T148)</f>
        <v>0</v>
      </c>
      <c r="AR137" s="133" t="s">
        <v>146</v>
      </c>
      <c r="AT137" s="140" t="s">
        <v>70</v>
      </c>
      <c r="AU137" s="140" t="s">
        <v>79</v>
      </c>
      <c r="AY137" s="133" t="s">
        <v>136</v>
      </c>
      <c r="BK137" s="141">
        <f>SUM(BK138:BK148)</f>
        <v>0</v>
      </c>
    </row>
    <row r="138" spans="1:65" s="2" customFormat="1" ht="21.75" customHeight="1">
      <c r="A138" s="26"/>
      <c r="B138" s="144"/>
      <c r="C138" s="145" t="s">
        <v>79</v>
      </c>
      <c r="D138" s="145" t="s">
        <v>141</v>
      </c>
      <c r="E138" s="146" t="s">
        <v>415</v>
      </c>
      <c r="F138" s="147" t="s">
        <v>416</v>
      </c>
      <c r="G138" s="148" t="s">
        <v>273</v>
      </c>
      <c r="H138" s="149">
        <v>24</v>
      </c>
      <c r="I138" s="149"/>
      <c r="J138" s="149"/>
      <c r="K138" s="150"/>
      <c r="L138" s="27"/>
      <c r="M138" s="151" t="s">
        <v>1</v>
      </c>
      <c r="N138" s="152" t="s">
        <v>37</v>
      </c>
      <c r="O138" s="153">
        <v>0</v>
      </c>
      <c r="P138" s="153">
        <f t="shared" ref="P138:P148" si="0">O138*H138</f>
        <v>0</v>
      </c>
      <c r="Q138" s="153">
        <v>3.0000000000000001E-5</v>
      </c>
      <c r="R138" s="153">
        <f t="shared" ref="R138:R148" si="1">Q138*H138</f>
        <v>7.2000000000000005E-4</v>
      </c>
      <c r="S138" s="153">
        <v>0</v>
      </c>
      <c r="T138" s="154">
        <f t="shared" ref="T138:T148" si="2"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170</v>
      </c>
      <c r="AT138" s="155" t="s">
        <v>141</v>
      </c>
      <c r="AU138" s="155" t="s">
        <v>146</v>
      </c>
      <c r="AY138" s="14" t="s">
        <v>136</v>
      </c>
      <c r="BE138" s="156">
        <f t="shared" ref="BE138:BE148" si="3">IF(N138="základná",J138,0)</f>
        <v>0</v>
      </c>
      <c r="BF138" s="156">
        <f t="shared" ref="BF138:BF148" si="4">IF(N138="znížená",J138,0)</f>
        <v>0</v>
      </c>
      <c r="BG138" s="156">
        <f t="shared" ref="BG138:BG148" si="5">IF(N138="zákl. prenesená",J138,0)</f>
        <v>0</v>
      </c>
      <c r="BH138" s="156">
        <f t="shared" ref="BH138:BH148" si="6">IF(N138="zníž. prenesená",J138,0)</f>
        <v>0</v>
      </c>
      <c r="BI138" s="156">
        <f t="shared" ref="BI138:BI148" si="7">IF(N138="nulová",J138,0)</f>
        <v>0</v>
      </c>
      <c r="BJ138" s="14" t="s">
        <v>146</v>
      </c>
      <c r="BK138" s="157">
        <f t="shared" ref="BK138:BK148" si="8">ROUND(I138*H138,3)</f>
        <v>0</v>
      </c>
      <c r="BL138" s="14" t="s">
        <v>170</v>
      </c>
      <c r="BM138" s="155" t="s">
        <v>146</v>
      </c>
    </row>
    <row r="139" spans="1:65" s="2" customFormat="1" ht="21.75" customHeight="1">
      <c r="A139" s="26"/>
      <c r="B139" s="144"/>
      <c r="C139" s="158" t="s">
        <v>146</v>
      </c>
      <c r="D139" s="158" t="s">
        <v>166</v>
      </c>
      <c r="E139" s="159" t="s">
        <v>417</v>
      </c>
      <c r="F139" s="160" t="s">
        <v>1057</v>
      </c>
      <c r="G139" s="161" t="s">
        <v>273</v>
      </c>
      <c r="H139" s="162">
        <v>24</v>
      </c>
      <c r="I139" s="162"/>
      <c r="J139" s="162"/>
      <c r="K139" s="163"/>
      <c r="L139" s="164"/>
      <c r="M139" s="165" t="s">
        <v>1</v>
      </c>
      <c r="N139" s="166" t="s">
        <v>37</v>
      </c>
      <c r="O139" s="153">
        <v>0</v>
      </c>
      <c r="P139" s="153">
        <f t="shared" si="0"/>
        <v>0</v>
      </c>
      <c r="Q139" s="153">
        <v>0</v>
      </c>
      <c r="R139" s="153">
        <f t="shared" si="1"/>
        <v>0</v>
      </c>
      <c r="S139" s="153">
        <v>0</v>
      </c>
      <c r="T139" s="154">
        <f t="shared" si="2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200</v>
      </c>
      <c r="AT139" s="155" t="s">
        <v>166</v>
      </c>
      <c r="AU139" s="155" t="s">
        <v>146</v>
      </c>
      <c r="AY139" s="14" t="s">
        <v>136</v>
      </c>
      <c r="BE139" s="156">
        <f t="shared" si="3"/>
        <v>0</v>
      </c>
      <c r="BF139" s="156">
        <f t="shared" si="4"/>
        <v>0</v>
      </c>
      <c r="BG139" s="156">
        <f t="shared" si="5"/>
        <v>0</v>
      </c>
      <c r="BH139" s="156">
        <f t="shared" si="6"/>
        <v>0</v>
      </c>
      <c r="BI139" s="156">
        <f t="shared" si="7"/>
        <v>0</v>
      </c>
      <c r="BJ139" s="14" t="s">
        <v>146</v>
      </c>
      <c r="BK139" s="157">
        <f t="shared" si="8"/>
        <v>0</v>
      </c>
      <c r="BL139" s="14" t="s">
        <v>170</v>
      </c>
      <c r="BM139" s="155" t="s">
        <v>145</v>
      </c>
    </row>
    <row r="140" spans="1:65" s="2" customFormat="1" ht="21.75" customHeight="1">
      <c r="A140" s="26"/>
      <c r="B140" s="144"/>
      <c r="C140" s="145" t="s">
        <v>140</v>
      </c>
      <c r="D140" s="145" t="s">
        <v>141</v>
      </c>
      <c r="E140" s="146" t="s">
        <v>418</v>
      </c>
      <c r="F140" s="147" t="s">
        <v>419</v>
      </c>
      <c r="G140" s="148" t="s">
        <v>273</v>
      </c>
      <c r="H140" s="149">
        <v>66</v>
      </c>
      <c r="I140" s="149"/>
      <c r="J140" s="149"/>
      <c r="K140" s="150"/>
      <c r="L140" s="27"/>
      <c r="M140" s="151" t="s">
        <v>1</v>
      </c>
      <c r="N140" s="152" t="s">
        <v>37</v>
      </c>
      <c r="O140" s="153">
        <v>0</v>
      </c>
      <c r="P140" s="153">
        <f t="shared" si="0"/>
        <v>0</v>
      </c>
      <c r="Q140" s="153">
        <v>1.2999999999999999E-4</v>
      </c>
      <c r="R140" s="153">
        <f t="shared" si="1"/>
        <v>8.5799999999999991E-3</v>
      </c>
      <c r="S140" s="153">
        <v>0</v>
      </c>
      <c r="T140" s="154">
        <f t="shared" si="2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170</v>
      </c>
      <c r="AT140" s="155" t="s">
        <v>141</v>
      </c>
      <c r="AU140" s="155" t="s">
        <v>146</v>
      </c>
      <c r="AY140" s="14" t="s">
        <v>136</v>
      </c>
      <c r="BE140" s="156">
        <f t="shared" si="3"/>
        <v>0</v>
      </c>
      <c r="BF140" s="156">
        <f t="shared" si="4"/>
        <v>0</v>
      </c>
      <c r="BG140" s="156">
        <f t="shared" si="5"/>
        <v>0</v>
      </c>
      <c r="BH140" s="156">
        <f t="shared" si="6"/>
        <v>0</v>
      </c>
      <c r="BI140" s="156">
        <f t="shared" si="7"/>
        <v>0</v>
      </c>
      <c r="BJ140" s="14" t="s">
        <v>146</v>
      </c>
      <c r="BK140" s="157">
        <f t="shared" si="8"/>
        <v>0</v>
      </c>
      <c r="BL140" s="14" t="s">
        <v>170</v>
      </c>
      <c r="BM140" s="155" t="s">
        <v>138</v>
      </c>
    </row>
    <row r="141" spans="1:65" s="2" customFormat="1" ht="21.75" customHeight="1">
      <c r="A141" s="26"/>
      <c r="B141" s="144"/>
      <c r="C141" s="158" t="s">
        <v>145</v>
      </c>
      <c r="D141" s="158" t="s">
        <v>166</v>
      </c>
      <c r="E141" s="159" t="s">
        <v>420</v>
      </c>
      <c r="F141" s="160" t="s">
        <v>1058</v>
      </c>
      <c r="G141" s="161" t="s">
        <v>273</v>
      </c>
      <c r="H141" s="162">
        <v>66</v>
      </c>
      <c r="I141" s="162"/>
      <c r="J141" s="162"/>
      <c r="K141" s="163"/>
      <c r="L141" s="164"/>
      <c r="M141" s="165" t="s">
        <v>1</v>
      </c>
      <c r="N141" s="166" t="s">
        <v>37</v>
      </c>
      <c r="O141" s="153">
        <v>0</v>
      </c>
      <c r="P141" s="153">
        <f t="shared" si="0"/>
        <v>0</v>
      </c>
      <c r="Q141" s="153">
        <v>0</v>
      </c>
      <c r="R141" s="153">
        <f t="shared" si="1"/>
        <v>0</v>
      </c>
      <c r="S141" s="153">
        <v>0</v>
      </c>
      <c r="T141" s="154">
        <f t="shared" si="2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200</v>
      </c>
      <c r="AT141" s="155" t="s">
        <v>166</v>
      </c>
      <c r="AU141" s="155" t="s">
        <v>146</v>
      </c>
      <c r="AY141" s="14" t="s">
        <v>136</v>
      </c>
      <c r="BE141" s="156">
        <f t="shared" si="3"/>
        <v>0</v>
      </c>
      <c r="BF141" s="156">
        <f t="shared" si="4"/>
        <v>0</v>
      </c>
      <c r="BG141" s="156">
        <f t="shared" si="5"/>
        <v>0</v>
      </c>
      <c r="BH141" s="156">
        <f t="shared" si="6"/>
        <v>0</v>
      </c>
      <c r="BI141" s="156">
        <f t="shared" si="7"/>
        <v>0</v>
      </c>
      <c r="BJ141" s="14" t="s">
        <v>146</v>
      </c>
      <c r="BK141" s="157">
        <f t="shared" si="8"/>
        <v>0</v>
      </c>
      <c r="BL141" s="14" t="s">
        <v>170</v>
      </c>
      <c r="BM141" s="155" t="s">
        <v>154</v>
      </c>
    </row>
    <row r="142" spans="1:65" s="2" customFormat="1" ht="21.75" customHeight="1">
      <c r="A142" s="26"/>
      <c r="B142" s="144"/>
      <c r="C142" s="145" t="s">
        <v>149</v>
      </c>
      <c r="D142" s="145" t="s">
        <v>141</v>
      </c>
      <c r="E142" s="146" t="s">
        <v>421</v>
      </c>
      <c r="F142" s="147" t="s">
        <v>422</v>
      </c>
      <c r="G142" s="148" t="s">
        <v>273</v>
      </c>
      <c r="H142" s="149">
        <v>96</v>
      </c>
      <c r="I142" s="149"/>
      <c r="J142" s="149"/>
      <c r="K142" s="150"/>
      <c r="L142" s="27"/>
      <c r="M142" s="151" t="s">
        <v>1</v>
      </c>
      <c r="N142" s="152" t="s">
        <v>37</v>
      </c>
      <c r="O142" s="153">
        <v>0</v>
      </c>
      <c r="P142" s="153">
        <f t="shared" si="0"/>
        <v>0</v>
      </c>
      <c r="Q142" s="153">
        <v>3.1E-4</v>
      </c>
      <c r="R142" s="153">
        <f t="shared" si="1"/>
        <v>2.9760000000000002E-2</v>
      </c>
      <c r="S142" s="153">
        <v>0</v>
      </c>
      <c r="T142" s="154">
        <f t="shared" si="2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170</v>
      </c>
      <c r="AT142" s="155" t="s">
        <v>141</v>
      </c>
      <c r="AU142" s="155" t="s">
        <v>146</v>
      </c>
      <c r="AY142" s="14" t="s">
        <v>136</v>
      </c>
      <c r="BE142" s="156">
        <f t="shared" si="3"/>
        <v>0</v>
      </c>
      <c r="BF142" s="156">
        <f t="shared" si="4"/>
        <v>0</v>
      </c>
      <c r="BG142" s="156">
        <f t="shared" si="5"/>
        <v>0</v>
      </c>
      <c r="BH142" s="156">
        <f t="shared" si="6"/>
        <v>0</v>
      </c>
      <c r="BI142" s="156">
        <f t="shared" si="7"/>
        <v>0</v>
      </c>
      <c r="BJ142" s="14" t="s">
        <v>146</v>
      </c>
      <c r="BK142" s="157">
        <f t="shared" si="8"/>
        <v>0</v>
      </c>
      <c r="BL142" s="14" t="s">
        <v>170</v>
      </c>
      <c r="BM142" s="155" t="s">
        <v>155</v>
      </c>
    </row>
    <row r="143" spans="1:65" s="2" customFormat="1" ht="21.75" customHeight="1">
      <c r="A143" s="26"/>
      <c r="B143" s="144"/>
      <c r="C143" s="158" t="s">
        <v>138</v>
      </c>
      <c r="D143" s="158" t="s">
        <v>166</v>
      </c>
      <c r="E143" s="159" t="s">
        <v>423</v>
      </c>
      <c r="F143" s="160" t="s">
        <v>1059</v>
      </c>
      <c r="G143" s="161" t="s">
        <v>273</v>
      </c>
      <c r="H143" s="162">
        <v>96</v>
      </c>
      <c r="I143" s="162"/>
      <c r="J143" s="162"/>
      <c r="K143" s="163"/>
      <c r="L143" s="164"/>
      <c r="M143" s="165" t="s">
        <v>1</v>
      </c>
      <c r="N143" s="166" t="s">
        <v>37</v>
      </c>
      <c r="O143" s="153">
        <v>0</v>
      </c>
      <c r="P143" s="153">
        <f t="shared" si="0"/>
        <v>0</v>
      </c>
      <c r="Q143" s="153">
        <v>0</v>
      </c>
      <c r="R143" s="153">
        <f t="shared" si="1"/>
        <v>0</v>
      </c>
      <c r="S143" s="153">
        <v>0</v>
      </c>
      <c r="T143" s="154">
        <f t="shared" si="2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200</v>
      </c>
      <c r="AT143" s="155" t="s">
        <v>166</v>
      </c>
      <c r="AU143" s="155" t="s">
        <v>146</v>
      </c>
      <c r="AY143" s="14" t="s">
        <v>136</v>
      </c>
      <c r="BE143" s="156">
        <f t="shared" si="3"/>
        <v>0</v>
      </c>
      <c r="BF143" s="156">
        <f t="shared" si="4"/>
        <v>0</v>
      </c>
      <c r="BG143" s="156">
        <f t="shared" si="5"/>
        <v>0</v>
      </c>
      <c r="BH143" s="156">
        <f t="shared" si="6"/>
        <v>0</v>
      </c>
      <c r="BI143" s="156">
        <f t="shared" si="7"/>
        <v>0</v>
      </c>
      <c r="BJ143" s="14" t="s">
        <v>146</v>
      </c>
      <c r="BK143" s="157">
        <f t="shared" si="8"/>
        <v>0</v>
      </c>
      <c r="BL143" s="14" t="s">
        <v>170</v>
      </c>
      <c r="BM143" s="155" t="s">
        <v>161</v>
      </c>
    </row>
    <row r="144" spans="1:65" s="2" customFormat="1" ht="21.75" customHeight="1">
      <c r="A144" s="26"/>
      <c r="B144" s="144"/>
      <c r="C144" s="145" t="s">
        <v>285</v>
      </c>
      <c r="D144" s="145" t="s">
        <v>141</v>
      </c>
      <c r="E144" s="146" t="s">
        <v>424</v>
      </c>
      <c r="F144" s="147" t="s">
        <v>425</v>
      </c>
      <c r="G144" s="148" t="s">
        <v>273</v>
      </c>
      <c r="H144" s="149">
        <v>12</v>
      </c>
      <c r="I144" s="149"/>
      <c r="J144" s="149"/>
      <c r="K144" s="150"/>
      <c r="L144" s="27"/>
      <c r="M144" s="151" t="s">
        <v>1</v>
      </c>
      <c r="N144" s="152" t="s">
        <v>37</v>
      </c>
      <c r="O144" s="153">
        <v>0</v>
      </c>
      <c r="P144" s="153">
        <f t="shared" si="0"/>
        <v>0</v>
      </c>
      <c r="Q144" s="153">
        <v>3.8000000000000002E-4</v>
      </c>
      <c r="R144" s="153">
        <f t="shared" si="1"/>
        <v>4.5599999999999998E-3</v>
      </c>
      <c r="S144" s="153">
        <v>0</v>
      </c>
      <c r="T144" s="154">
        <f t="shared" si="2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170</v>
      </c>
      <c r="AT144" s="155" t="s">
        <v>141</v>
      </c>
      <c r="AU144" s="155" t="s">
        <v>146</v>
      </c>
      <c r="AY144" s="14" t="s">
        <v>136</v>
      </c>
      <c r="BE144" s="156">
        <f t="shared" si="3"/>
        <v>0</v>
      </c>
      <c r="BF144" s="156">
        <f t="shared" si="4"/>
        <v>0</v>
      </c>
      <c r="BG144" s="156">
        <f t="shared" si="5"/>
        <v>0</v>
      </c>
      <c r="BH144" s="156">
        <f t="shared" si="6"/>
        <v>0</v>
      </c>
      <c r="BI144" s="156">
        <f t="shared" si="7"/>
        <v>0</v>
      </c>
      <c r="BJ144" s="14" t="s">
        <v>146</v>
      </c>
      <c r="BK144" s="157">
        <f t="shared" si="8"/>
        <v>0</v>
      </c>
      <c r="BL144" s="14" t="s">
        <v>170</v>
      </c>
      <c r="BM144" s="155" t="s">
        <v>165</v>
      </c>
    </row>
    <row r="145" spans="1:65" s="2" customFormat="1" ht="21.75" customHeight="1">
      <c r="A145" s="26"/>
      <c r="B145" s="144"/>
      <c r="C145" s="158" t="s">
        <v>154</v>
      </c>
      <c r="D145" s="158" t="s">
        <v>166</v>
      </c>
      <c r="E145" s="159" t="s">
        <v>426</v>
      </c>
      <c r="F145" s="160" t="s">
        <v>1060</v>
      </c>
      <c r="G145" s="161" t="s">
        <v>273</v>
      </c>
      <c r="H145" s="162">
        <v>12</v>
      </c>
      <c r="I145" s="162"/>
      <c r="J145" s="162"/>
      <c r="K145" s="163"/>
      <c r="L145" s="164"/>
      <c r="M145" s="165" t="s">
        <v>1</v>
      </c>
      <c r="N145" s="166" t="s">
        <v>37</v>
      </c>
      <c r="O145" s="153">
        <v>0</v>
      </c>
      <c r="P145" s="153">
        <f t="shared" si="0"/>
        <v>0</v>
      </c>
      <c r="Q145" s="153">
        <v>0</v>
      </c>
      <c r="R145" s="153">
        <f t="shared" si="1"/>
        <v>0</v>
      </c>
      <c r="S145" s="153">
        <v>0</v>
      </c>
      <c r="T145" s="154">
        <f t="shared" si="2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200</v>
      </c>
      <c r="AT145" s="155" t="s">
        <v>166</v>
      </c>
      <c r="AU145" s="155" t="s">
        <v>146</v>
      </c>
      <c r="AY145" s="14" t="s">
        <v>136</v>
      </c>
      <c r="BE145" s="156">
        <f t="shared" si="3"/>
        <v>0</v>
      </c>
      <c r="BF145" s="156">
        <f t="shared" si="4"/>
        <v>0</v>
      </c>
      <c r="BG145" s="156">
        <f t="shared" si="5"/>
        <v>0</v>
      </c>
      <c r="BH145" s="156">
        <f t="shared" si="6"/>
        <v>0</v>
      </c>
      <c r="BI145" s="156">
        <f t="shared" si="7"/>
        <v>0</v>
      </c>
      <c r="BJ145" s="14" t="s">
        <v>146</v>
      </c>
      <c r="BK145" s="157">
        <f t="shared" si="8"/>
        <v>0</v>
      </c>
      <c r="BL145" s="14" t="s">
        <v>170</v>
      </c>
      <c r="BM145" s="155" t="s">
        <v>170</v>
      </c>
    </row>
    <row r="146" spans="1:65" s="2" customFormat="1" ht="21.75" customHeight="1">
      <c r="A146" s="26"/>
      <c r="B146" s="144"/>
      <c r="C146" s="145" t="s">
        <v>177</v>
      </c>
      <c r="D146" s="145" t="s">
        <v>141</v>
      </c>
      <c r="E146" s="146" t="s">
        <v>427</v>
      </c>
      <c r="F146" s="147" t="s">
        <v>428</v>
      </c>
      <c r="G146" s="148" t="s">
        <v>273</v>
      </c>
      <c r="H146" s="149">
        <v>5</v>
      </c>
      <c r="I146" s="149"/>
      <c r="J146" s="149"/>
      <c r="K146" s="150"/>
      <c r="L146" s="27"/>
      <c r="M146" s="151" t="s">
        <v>1</v>
      </c>
      <c r="N146" s="152" t="s">
        <v>37</v>
      </c>
      <c r="O146" s="153">
        <v>0</v>
      </c>
      <c r="P146" s="153">
        <f t="shared" si="0"/>
        <v>0</v>
      </c>
      <c r="Q146" s="153">
        <v>4.4999999999999999E-4</v>
      </c>
      <c r="R146" s="153">
        <f t="shared" si="1"/>
        <v>2.2499999999999998E-3</v>
      </c>
      <c r="S146" s="153">
        <v>0</v>
      </c>
      <c r="T146" s="154">
        <f t="shared" si="2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170</v>
      </c>
      <c r="AT146" s="155" t="s">
        <v>141</v>
      </c>
      <c r="AU146" s="155" t="s">
        <v>146</v>
      </c>
      <c r="AY146" s="14" t="s">
        <v>136</v>
      </c>
      <c r="BE146" s="156">
        <f t="shared" si="3"/>
        <v>0</v>
      </c>
      <c r="BF146" s="156">
        <f t="shared" si="4"/>
        <v>0</v>
      </c>
      <c r="BG146" s="156">
        <f t="shared" si="5"/>
        <v>0</v>
      </c>
      <c r="BH146" s="156">
        <f t="shared" si="6"/>
        <v>0</v>
      </c>
      <c r="BI146" s="156">
        <f t="shared" si="7"/>
        <v>0</v>
      </c>
      <c r="BJ146" s="14" t="s">
        <v>146</v>
      </c>
      <c r="BK146" s="157">
        <f t="shared" si="8"/>
        <v>0</v>
      </c>
      <c r="BL146" s="14" t="s">
        <v>170</v>
      </c>
      <c r="BM146" s="155" t="s">
        <v>174</v>
      </c>
    </row>
    <row r="147" spans="1:65" s="2" customFormat="1" ht="21.75" customHeight="1">
      <c r="A147" s="26"/>
      <c r="B147" s="144"/>
      <c r="C147" s="158" t="s">
        <v>155</v>
      </c>
      <c r="D147" s="158" t="s">
        <v>166</v>
      </c>
      <c r="E147" s="159" t="s">
        <v>429</v>
      </c>
      <c r="F147" s="160" t="s">
        <v>430</v>
      </c>
      <c r="G147" s="161" t="s">
        <v>273</v>
      </c>
      <c r="H147" s="162">
        <v>5</v>
      </c>
      <c r="I147" s="162"/>
      <c r="J147" s="162"/>
      <c r="K147" s="163"/>
      <c r="L147" s="164"/>
      <c r="M147" s="165" t="s">
        <v>1</v>
      </c>
      <c r="N147" s="166" t="s">
        <v>37</v>
      </c>
      <c r="O147" s="153">
        <v>0</v>
      </c>
      <c r="P147" s="153">
        <f t="shared" si="0"/>
        <v>0</v>
      </c>
      <c r="Q147" s="153">
        <v>0</v>
      </c>
      <c r="R147" s="153">
        <f t="shared" si="1"/>
        <v>0</v>
      </c>
      <c r="S147" s="153">
        <v>0</v>
      </c>
      <c r="T147" s="154">
        <f t="shared" si="2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200</v>
      </c>
      <c r="AT147" s="155" t="s">
        <v>166</v>
      </c>
      <c r="AU147" s="155" t="s">
        <v>146</v>
      </c>
      <c r="AY147" s="14" t="s">
        <v>136</v>
      </c>
      <c r="BE147" s="156">
        <f t="shared" si="3"/>
        <v>0</v>
      </c>
      <c r="BF147" s="156">
        <f t="shared" si="4"/>
        <v>0</v>
      </c>
      <c r="BG147" s="156">
        <f t="shared" si="5"/>
        <v>0</v>
      </c>
      <c r="BH147" s="156">
        <f t="shared" si="6"/>
        <v>0</v>
      </c>
      <c r="BI147" s="156">
        <f t="shared" si="7"/>
        <v>0</v>
      </c>
      <c r="BJ147" s="14" t="s">
        <v>146</v>
      </c>
      <c r="BK147" s="157">
        <f t="shared" si="8"/>
        <v>0</v>
      </c>
      <c r="BL147" s="14" t="s">
        <v>170</v>
      </c>
      <c r="BM147" s="155" t="s">
        <v>7</v>
      </c>
    </row>
    <row r="148" spans="1:65" s="2" customFormat="1" ht="21.75" customHeight="1">
      <c r="A148" s="26"/>
      <c r="B148" s="144"/>
      <c r="C148" s="145" t="s">
        <v>158</v>
      </c>
      <c r="D148" s="145" t="s">
        <v>141</v>
      </c>
      <c r="E148" s="146" t="s">
        <v>431</v>
      </c>
      <c r="F148" s="147" t="s">
        <v>432</v>
      </c>
      <c r="G148" s="148" t="s">
        <v>253</v>
      </c>
      <c r="H148" s="149">
        <v>16.343</v>
      </c>
      <c r="I148" s="149"/>
      <c r="J148" s="149"/>
      <c r="K148" s="150"/>
      <c r="L148" s="27"/>
      <c r="M148" s="151" t="s">
        <v>1</v>
      </c>
      <c r="N148" s="152" t="s">
        <v>37</v>
      </c>
      <c r="O148" s="153">
        <v>0</v>
      </c>
      <c r="P148" s="153">
        <f t="shared" si="0"/>
        <v>0</v>
      </c>
      <c r="Q148" s="153">
        <v>0</v>
      </c>
      <c r="R148" s="153">
        <f t="shared" si="1"/>
        <v>0</v>
      </c>
      <c r="S148" s="153">
        <v>0</v>
      </c>
      <c r="T148" s="154">
        <f t="shared" si="2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170</v>
      </c>
      <c r="AT148" s="155" t="s">
        <v>141</v>
      </c>
      <c r="AU148" s="155" t="s">
        <v>146</v>
      </c>
      <c r="AY148" s="14" t="s">
        <v>136</v>
      </c>
      <c r="BE148" s="156">
        <f t="shared" si="3"/>
        <v>0</v>
      </c>
      <c r="BF148" s="156">
        <f t="shared" si="4"/>
        <v>0</v>
      </c>
      <c r="BG148" s="156">
        <f t="shared" si="5"/>
        <v>0</v>
      </c>
      <c r="BH148" s="156">
        <f t="shared" si="6"/>
        <v>0</v>
      </c>
      <c r="BI148" s="156">
        <f t="shared" si="7"/>
        <v>0</v>
      </c>
      <c r="BJ148" s="14" t="s">
        <v>146</v>
      </c>
      <c r="BK148" s="157">
        <f t="shared" si="8"/>
        <v>0</v>
      </c>
      <c r="BL148" s="14" t="s">
        <v>170</v>
      </c>
      <c r="BM148" s="155" t="s">
        <v>182</v>
      </c>
    </row>
    <row r="149" spans="1:65" s="12" customFormat="1" ht="22.8" customHeight="1">
      <c r="B149" s="132"/>
      <c r="D149" s="133" t="s">
        <v>70</v>
      </c>
      <c r="E149" s="142" t="s">
        <v>433</v>
      </c>
      <c r="F149" s="142" t="s">
        <v>434</v>
      </c>
      <c r="J149" s="143"/>
      <c r="L149" s="132"/>
      <c r="M149" s="136"/>
      <c r="N149" s="137"/>
      <c r="O149" s="137"/>
      <c r="P149" s="138">
        <f>SUM(P150:P152)</f>
        <v>0</v>
      </c>
      <c r="Q149" s="137"/>
      <c r="R149" s="138">
        <f>SUM(R150:R152)</f>
        <v>8.7600000000000004E-3</v>
      </c>
      <c r="S149" s="137"/>
      <c r="T149" s="139">
        <f>SUM(T150:T152)</f>
        <v>0</v>
      </c>
      <c r="AR149" s="133" t="s">
        <v>146</v>
      </c>
      <c r="AT149" s="140" t="s">
        <v>70</v>
      </c>
      <c r="AU149" s="140" t="s">
        <v>79</v>
      </c>
      <c r="AY149" s="133" t="s">
        <v>136</v>
      </c>
      <c r="BK149" s="141">
        <f>SUM(BK150:BK152)</f>
        <v>0</v>
      </c>
    </row>
    <row r="150" spans="1:65" s="2" customFormat="1" ht="16.5" customHeight="1">
      <c r="A150" s="26"/>
      <c r="B150" s="144"/>
      <c r="C150" s="145" t="s">
        <v>161</v>
      </c>
      <c r="D150" s="145" t="s">
        <v>141</v>
      </c>
      <c r="E150" s="146" t="s">
        <v>435</v>
      </c>
      <c r="F150" s="147" t="s">
        <v>436</v>
      </c>
      <c r="G150" s="148" t="s">
        <v>273</v>
      </c>
      <c r="H150" s="149">
        <v>12</v>
      </c>
      <c r="I150" s="149"/>
      <c r="J150" s="149"/>
      <c r="K150" s="150"/>
      <c r="L150" s="27"/>
      <c r="M150" s="151" t="s">
        <v>1</v>
      </c>
      <c r="N150" s="152" t="s">
        <v>37</v>
      </c>
      <c r="O150" s="153">
        <v>0</v>
      </c>
      <c r="P150" s="153">
        <f>O150*H150</f>
        <v>0</v>
      </c>
      <c r="Q150" s="153">
        <v>7.2999999999999996E-4</v>
      </c>
      <c r="R150" s="153">
        <f>Q150*H150</f>
        <v>8.7600000000000004E-3</v>
      </c>
      <c r="S150" s="153">
        <v>0</v>
      </c>
      <c r="T150" s="154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170</v>
      </c>
      <c r="AT150" s="155" t="s">
        <v>141</v>
      </c>
      <c r="AU150" s="155" t="s">
        <v>146</v>
      </c>
      <c r="AY150" s="14" t="s">
        <v>136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4" t="s">
        <v>146</v>
      </c>
      <c r="BK150" s="157">
        <f>ROUND(I150*H150,3)</f>
        <v>0</v>
      </c>
      <c r="BL150" s="14" t="s">
        <v>170</v>
      </c>
      <c r="BM150" s="155" t="s">
        <v>185</v>
      </c>
    </row>
    <row r="151" spans="1:65" s="2" customFormat="1" ht="16.5" customHeight="1">
      <c r="A151" s="26"/>
      <c r="B151" s="144"/>
      <c r="C151" s="145" t="s">
        <v>162</v>
      </c>
      <c r="D151" s="145" t="s">
        <v>141</v>
      </c>
      <c r="E151" s="146" t="s">
        <v>437</v>
      </c>
      <c r="F151" s="147" t="s">
        <v>438</v>
      </c>
      <c r="G151" s="148" t="s">
        <v>439</v>
      </c>
      <c r="H151" s="149">
        <v>2</v>
      </c>
      <c r="I151" s="149"/>
      <c r="J151" s="149"/>
      <c r="K151" s="150"/>
      <c r="L151" s="27"/>
      <c r="M151" s="151" t="s">
        <v>1</v>
      </c>
      <c r="N151" s="152" t="s">
        <v>37</v>
      </c>
      <c r="O151" s="153">
        <v>0</v>
      </c>
      <c r="P151" s="153">
        <f>O151*H151</f>
        <v>0</v>
      </c>
      <c r="Q151" s="153">
        <v>0</v>
      </c>
      <c r="R151" s="153">
        <f>Q151*H151</f>
        <v>0</v>
      </c>
      <c r="S151" s="153">
        <v>0</v>
      </c>
      <c r="T151" s="154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170</v>
      </c>
      <c r="AT151" s="155" t="s">
        <v>141</v>
      </c>
      <c r="AU151" s="155" t="s">
        <v>146</v>
      </c>
      <c r="AY151" s="14" t="s">
        <v>136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4" t="s">
        <v>146</v>
      </c>
      <c r="BK151" s="157">
        <f>ROUND(I151*H151,3)</f>
        <v>0</v>
      </c>
      <c r="BL151" s="14" t="s">
        <v>170</v>
      </c>
      <c r="BM151" s="155" t="s">
        <v>189</v>
      </c>
    </row>
    <row r="152" spans="1:65" s="2" customFormat="1" ht="21.75" customHeight="1">
      <c r="A152" s="26"/>
      <c r="B152" s="144"/>
      <c r="C152" s="145" t="s">
        <v>165</v>
      </c>
      <c r="D152" s="145" t="s">
        <v>141</v>
      </c>
      <c r="E152" s="146" t="s">
        <v>440</v>
      </c>
      <c r="F152" s="147" t="s">
        <v>441</v>
      </c>
      <c r="G152" s="148" t="s">
        <v>253</v>
      </c>
      <c r="H152" s="149">
        <v>1.1870000000000001</v>
      </c>
      <c r="I152" s="149"/>
      <c r="J152" s="149"/>
      <c r="K152" s="150"/>
      <c r="L152" s="27"/>
      <c r="M152" s="151" t="s">
        <v>1</v>
      </c>
      <c r="N152" s="152" t="s">
        <v>37</v>
      </c>
      <c r="O152" s="153">
        <v>0</v>
      </c>
      <c r="P152" s="153">
        <f>O152*H152</f>
        <v>0</v>
      </c>
      <c r="Q152" s="153">
        <v>0</v>
      </c>
      <c r="R152" s="153">
        <f>Q152*H152</f>
        <v>0</v>
      </c>
      <c r="S152" s="153">
        <v>0</v>
      </c>
      <c r="T152" s="154">
        <f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170</v>
      </c>
      <c r="AT152" s="155" t="s">
        <v>141</v>
      </c>
      <c r="AU152" s="155" t="s">
        <v>146</v>
      </c>
      <c r="AY152" s="14" t="s">
        <v>136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4" t="s">
        <v>146</v>
      </c>
      <c r="BK152" s="157">
        <f>ROUND(I152*H152,3)</f>
        <v>0</v>
      </c>
      <c r="BL152" s="14" t="s">
        <v>170</v>
      </c>
      <c r="BM152" s="155" t="s">
        <v>192</v>
      </c>
    </row>
    <row r="153" spans="1:65" s="12" customFormat="1" ht="22.8" customHeight="1">
      <c r="B153" s="132"/>
      <c r="D153" s="133" t="s">
        <v>70</v>
      </c>
      <c r="E153" s="142" t="s">
        <v>442</v>
      </c>
      <c r="F153" s="142" t="s">
        <v>443</v>
      </c>
      <c r="J153" s="143"/>
      <c r="L153" s="132"/>
      <c r="M153" s="136"/>
      <c r="N153" s="137"/>
      <c r="O153" s="137"/>
      <c r="P153" s="138">
        <f>SUM(P154:P166)</f>
        <v>0</v>
      </c>
      <c r="Q153" s="137"/>
      <c r="R153" s="138">
        <f>SUM(R154:R166)</f>
        <v>5.2200000000000003E-2</v>
      </c>
      <c r="S153" s="137"/>
      <c r="T153" s="139">
        <f>SUM(T154:T166)</f>
        <v>0</v>
      </c>
      <c r="AR153" s="133" t="s">
        <v>146</v>
      </c>
      <c r="AT153" s="140" t="s">
        <v>70</v>
      </c>
      <c r="AU153" s="140" t="s">
        <v>79</v>
      </c>
      <c r="AY153" s="133" t="s">
        <v>136</v>
      </c>
      <c r="BK153" s="141">
        <f>SUM(BK154:BK166)</f>
        <v>0</v>
      </c>
    </row>
    <row r="154" spans="1:65" s="2" customFormat="1" ht="16.5" customHeight="1">
      <c r="A154" s="26"/>
      <c r="B154" s="144"/>
      <c r="C154" s="145" t="s">
        <v>171</v>
      </c>
      <c r="D154" s="145" t="s">
        <v>141</v>
      </c>
      <c r="E154" s="146" t="s">
        <v>444</v>
      </c>
      <c r="F154" s="147" t="s">
        <v>445</v>
      </c>
      <c r="G154" s="148" t="s">
        <v>273</v>
      </c>
      <c r="H154" s="149">
        <v>24</v>
      </c>
      <c r="I154" s="149"/>
      <c r="J154" s="149"/>
      <c r="K154" s="150"/>
      <c r="L154" s="27"/>
      <c r="M154" s="151" t="s">
        <v>1</v>
      </c>
      <c r="N154" s="152" t="s">
        <v>37</v>
      </c>
      <c r="O154" s="153">
        <v>0</v>
      </c>
      <c r="P154" s="153">
        <f t="shared" ref="P154:P166" si="9">O154*H154</f>
        <v>0</v>
      </c>
      <c r="Q154" s="153">
        <v>1.6299999999999999E-3</v>
      </c>
      <c r="R154" s="153">
        <f t="shared" ref="R154:R166" si="10">Q154*H154</f>
        <v>3.9120000000000002E-2</v>
      </c>
      <c r="S154" s="153">
        <v>0</v>
      </c>
      <c r="T154" s="154">
        <f t="shared" ref="T154:T166" si="11"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170</v>
      </c>
      <c r="AT154" s="155" t="s">
        <v>141</v>
      </c>
      <c r="AU154" s="155" t="s">
        <v>146</v>
      </c>
      <c r="AY154" s="14" t="s">
        <v>136</v>
      </c>
      <c r="BE154" s="156">
        <f t="shared" ref="BE154:BE166" si="12">IF(N154="základná",J154,0)</f>
        <v>0</v>
      </c>
      <c r="BF154" s="156">
        <f t="shared" ref="BF154:BF166" si="13">IF(N154="znížená",J154,0)</f>
        <v>0</v>
      </c>
      <c r="BG154" s="156">
        <f t="shared" ref="BG154:BG166" si="14">IF(N154="zákl. prenesená",J154,0)</f>
        <v>0</v>
      </c>
      <c r="BH154" s="156">
        <f t="shared" ref="BH154:BH166" si="15">IF(N154="zníž. prenesená",J154,0)</f>
        <v>0</v>
      </c>
      <c r="BI154" s="156">
        <f t="shared" ref="BI154:BI166" si="16">IF(N154="nulová",J154,0)</f>
        <v>0</v>
      </c>
      <c r="BJ154" s="14" t="s">
        <v>146</v>
      </c>
      <c r="BK154" s="157">
        <f t="shared" ref="BK154:BK166" si="17">ROUND(I154*H154,3)</f>
        <v>0</v>
      </c>
      <c r="BL154" s="14" t="s">
        <v>170</v>
      </c>
      <c r="BM154" s="155" t="s">
        <v>197</v>
      </c>
    </row>
    <row r="155" spans="1:65" s="2" customFormat="1" ht="21.75" customHeight="1">
      <c r="A155" s="26"/>
      <c r="B155" s="144"/>
      <c r="C155" s="145" t="s">
        <v>170</v>
      </c>
      <c r="D155" s="145" t="s">
        <v>141</v>
      </c>
      <c r="E155" s="146" t="s">
        <v>446</v>
      </c>
      <c r="F155" s="147" t="s">
        <v>447</v>
      </c>
      <c r="G155" s="148" t="s">
        <v>439</v>
      </c>
      <c r="H155" s="149">
        <v>1</v>
      </c>
      <c r="I155" s="149"/>
      <c r="J155" s="149"/>
      <c r="K155" s="150"/>
      <c r="L155" s="27"/>
      <c r="M155" s="151" t="s">
        <v>1</v>
      </c>
      <c r="N155" s="152" t="s">
        <v>37</v>
      </c>
      <c r="O155" s="153">
        <v>0</v>
      </c>
      <c r="P155" s="153">
        <f t="shared" si="9"/>
        <v>0</v>
      </c>
      <c r="Q155" s="153">
        <v>2.9999999999999997E-4</v>
      </c>
      <c r="R155" s="153">
        <f t="shared" si="10"/>
        <v>2.9999999999999997E-4</v>
      </c>
      <c r="S155" s="153">
        <v>0</v>
      </c>
      <c r="T155" s="154">
        <f t="shared" si="11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170</v>
      </c>
      <c r="AT155" s="155" t="s">
        <v>141</v>
      </c>
      <c r="AU155" s="155" t="s">
        <v>146</v>
      </c>
      <c r="AY155" s="14" t="s">
        <v>136</v>
      </c>
      <c r="BE155" s="156">
        <f t="shared" si="12"/>
        <v>0</v>
      </c>
      <c r="BF155" s="156">
        <f t="shared" si="13"/>
        <v>0</v>
      </c>
      <c r="BG155" s="156">
        <f t="shared" si="14"/>
        <v>0</v>
      </c>
      <c r="BH155" s="156">
        <f t="shared" si="15"/>
        <v>0</v>
      </c>
      <c r="BI155" s="156">
        <f t="shared" si="16"/>
        <v>0</v>
      </c>
      <c r="BJ155" s="14" t="s">
        <v>146</v>
      </c>
      <c r="BK155" s="157">
        <f t="shared" si="17"/>
        <v>0</v>
      </c>
      <c r="BL155" s="14" t="s">
        <v>170</v>
      </c>
      <c r="BM155" s="155" t="s">
        <v>200</v>
      </c>
    </row>
    <row r="156" spans="1:65" s="2" customFormat="1" ht="21.75" customHeight="1">
      <c r="A156" s="26"/>
      <c r="B156" s="144"/>
      <c r="C156" s="145" t="s">
        <v>179</v>
      </c>
      <c r="D156" s="145" t="s">
        <v>141</v>
      </c>
      <c r="E156" s="146" t="s">
        <v>448</v>
      </c>
      <c r="F156" s="147" t="s">
        <v>449</v>
      </c>
      <c r="G156" s="148" t="s">
        <v>450</v>
      </c>
      <c r="H156" s="149">
        <v>1</v>
      </c>
      <c r="I156" s="149"/>
      <c r="J156" s="149"/>
      <c r="K156" s="150"/>
      <c r="L156" s="27"/>
      <c r="M156" s="151" t="s">
        <v>1</v>
      </c>
      <c r="N156" s="152" t="s">
        <v>37</v>
      </c>
      <c r="O156" s="153">
        <v>0</v>
      </c>
      <c r="P156" s="153">
        <f t="shared" si="9"/>
        <v>0</v>
      </c>
      <c r="Q156" s="153">
        <v>4.3499999999999997E-3</v>
      </c>
      <c r="R156" s="153">
        <f t="shared" si="10"/>
        <v>4.3499999999999997E-3</v>
      </c>
      <c r="S156" s="153">
        <v>0</v>
      </c>
      <c r="T156" s="154">
        <f t="shared" si="11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170</v>
      </c>
      <c r="AT156" s="155" t="s">
        <v>141</v>
      </c>
      <c r="AU156" s="155" t="s">
        <v>146</v>
      </c>
      <c r="AY156" s="14" t="s">
        <v>136</v>
      </c>
      <c r="BE156" s="156">
        <f t="shared" si="12"/>
        <v>0</v>
      </c>
      <c r="BF156" s="156">
        <f t="shared" si="13"/>
        <v>0</v>
      </c>
      <c r="BG156" s="156">
        <f t="shared" si="14"/>
        <v>0</v>
      </c>
      <c r="BH156" s="156">
        <f t="shared" si="15"/>
        <v>0</v>
      </c>
      <c r="BI156" s="156">
        <f t="shared" si="16"/>
        <v>0</v>
      </c>
      <c r="BJ156" s="14" t="s">
        <v>146</v>
      </c>
      <c r="BK156" s="157">
        <f t="shared" si="17"/>
        <v>0</v>
      </c>
      <c r="BL156" s="14" t="s">
        <v>170</v>
      </c>
      <c r="BM156" s="155" t="s">
        <v>204</v>
      </c>
    </row>
    <row r="157" spans="1:65" s="2" customFormat="1" ht="16.5" customHeight="1">
      <c r="A157" s="26"/>
      <c r="B157" s="144"/>
      <c r="C157" s="145" t="s">
        <v>174</v>
      </c>
      <c r="D157" s="145" t="s">
        <v>141</v>
      </c>
      <c r="E157" s="146" t="s">
        <v>451</v>
      </c>
      <c r="F157" s="147" t="s">
        <v>452</v>
      </c>
      <c r="G157" s="148" t="s">
        <v>439</v>
      </c>
      <c r="H157" s="149">
        <v>1</v>
      </c>
      <c r="I157" s="149"/>
      <c r="J157" s="149"/>
      <c r="K157" s="150"/>
      <c r="L157" s="27"/>
      <c r="M157" s="151" t="s">
        <v>1</v>
      </c>
      <c r="N157" s="152" t="s">
        <v>37</v>
      </c>
      <c r="O157" s="153">
        <v>0</v>
      </c>
      <c r="P157" s="153">
        <f t="shared" si="9"/>
        <v>0</v>
      </c>
      <c r="Q157" s="153">
        <v>4.0000000000000003E-5</v>
      </c>
      <c r="R157" s="153">
        <f t="shared" si="10"/>
        <v>4.0000000000000003E-5</v>
      </c>
      <c r="S157" s="153">
        <v>0</v>
      </c>
      <c r="T157" s="154">
        <f t="shared" si="11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170</v>
      </c>
      <c r="AT157" s="155" t="s">
        <v>141</v>
      </c>
      <c r="AU157" s="155" t="s">
        <v>146</v>
      </c>
      <c r="AY157" s="14" t="s">
        <v>136</v>
      </c>
      <c r="BE157" s="156">
        <f t="shared" si="12"/>
        <v>0</v>
      </c>
      <c r="BF157" s="156">
        <f t="shared" si="13"/>
        <v>0</v>
      </c>
      <c r="BG157" s="156">
        <f t="shared" si="14"/>
        <v>0</v>
      </c>
      <c r="BH157" s="156">
        <f t="shared" si="15"/>
        <v>0</v>
      </c>
      <c r="BI157" s="156">
        <f t="shared" si="16"/>
        <v>0</v>
      </c>
      <c r="BJ157" s="14" t="s">
        <v>146</v>
      </c>
      <c r="BK157" s="157">
        <f t="shared" si="17"/>
        <v>0</v>
      </c>
      <c r="BL157" s="14" t="s">
        <v>170</v>
      </c>
      <c r="BM157" s="155" t="s">
        <v>207</v>
      </c>
    </row>
    <row r="158" spans="1:65" s="2" customFormat="1" ht="16.5" customHeight="1">
      <c r="A158" s="26"/>
      <c r="B158" s="144"/>
      <c r="C158" s="158" t="s">
        <v>300</v>
      </c>
      <c r="D158" s="158" t="s">
        <v>166</v>
      </c>
      <c r="E158" s="159" t="s">
        <v>453</v>
      </c>
      <c r="F158" s="160" t="s">
        <v>454</v>
      </c>
      <c r="G158" s="161" t="s">
        <v>439</v>
      </c>
      <c r="H158" s="162">
        <v>1</v>
      </c>
      <c r="I158" s="162"/>
      <c r="J158" s="162"/>
      <c r="K158" s="163"/>
      <c r="L158" s="164"/>
      <c r="M158" s="165" t="s">
        <v>1</v>
      </c>
      <c r="N158" s="166" t="s">
        <v>37</v>
      </c>
      <c r="O158" s="153">
        <v>0</v>
      </c>
      <c r="P158" s="153">
        <f t="shared" si="9"/>
        <v>0</v>
      </c>
      <c r="Q158" s="153">
        <v>0</v>
      </c>
      <c r="R158" s="153">
        <f t="shared" si="10"/>
        <v>0</v>
      </c>
      <c r="S158" s="153">
        <v>0</v>
      </c>
      <c r="T158" s="154">
        <f t="shared" si="11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200</v>
      </c>
      <c r="AT158" s="155" t="s">
        <v>166</v>
      </c>
      <c r="AU158" s="155" t="s">
        <v>146</v>
      </c>
      <c r="AY158" s="14" t="s">
        <v>136</v>
      </c>
      <c r="BE158" s="156">
        <f t="shared" si="12"/>
        <v>0</v>
      </c>
      <c r="BF158" s="156">
        <f t="shared" si="13"/>
        <v>0</v>
      </c>
      <c r="BG158" s="156">
        <f t="shared" si="14"/>
        <v>0</v>
      </c>
      <c r="BH158" s="156">
        <f t="shared" si="15"/>
        <v>0</v>
      </c>
      <c r="BI158" s="156">
        <f t="shared" si="16"/>
        <v>0</v>
      </c>
      <c r="BJ158" s="14" t="s">
        <v>146</v>
      </c>
      <c r="BK158" s="157">
        <f t="shared" si="17"/>
        <v>0</v>
      </c>
      <c r="BL158" s="14" t="s">
        <v>170</v>
      </c>
      <c r="BM158" s="155" t="s">
        <v>211</v>
      </c>
    </row>
    <row r="159" spans="1:65" s="2" customFormat="1" ht="16.5" customHeight="1">
      <c r="A159" s="26"/>
      <c r="B159" s="144"/>
      <c r="C159" s="145" t="s">
        <v>7</v>
      </c>
      <c r="D159" s="145" t="s">
        <v>141</v>
      </c>
      <c r="E159" s="146" t="s">
        <v>455</v>
      </c>
      <c r="F159" s="147" t="s">
        <v>456</v>
      </c>
      <c r="G159" s="148" t="s">
        <v>439</v>
      </c>
      <c r="H159" s="149">
        <v>3</v>
      </c>
      <c r="I159" s="149"/>
      <c r="J159" s="149"/>
      <c r="K159" s="150"/>
      <c r="L159" s="27"/>
      <c r="M159" s="151" t="s">
        <v>1</v>
      </c>
      <c r="N159" s="152" t="s">
        <v>37</v>
      </c>
      <c r="O159" s="153">
        <v>0</v>
      </c>
      <c r="P159" s="153">
        <f t="shared" si="9"/>
        <v>0</v>
      </c>
      <c r="Q159" s="153">
        <v>0</v>
      </c>
      <c r="R159" s="153">
        <f t="shared" si="10"/>
        <v>0</v>
      </c>
      <c r="S159" s="153">
        <v>0</v>
      </c>
      <c r="T159" s="154">
        <f t="shared" si="11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170</v>
      </c>
      <c r="AT159" s="155" t="s">
        <v>141</v>
      </c>
      <c r="AU159" s="155" t="s">
        <v>146</v>
      </c>
      <c r="AY159" s="14" t="s">
        <v>136</v>
      </c>
      <c r="BE159" s="156">
        <f t="shared" si="12"/>
        <v>0</v>
      </c>
      <c r="BF159" s="156">
        <f t="shared" si="13"/>
        <v>0</v>
      </c>
      <c r="BG159" s="156">
        <f t="shared" si="14"/>
        <v>0</v>
      </c>
      <c r="BH159" s="156">
        <f t="shared" si="15"/>
        <v>0</v>
      </c>
      <c r="BI159" s="156">
        <f t="shared" si="16"/>
        <v>0</v>
      </c>
      <c r="BJ159" s="14" t="s">
        <v>146</v>
      </c>
      <c r="BK159" s="157">
        <f t="shared" si="17"/>
        <v>0</v>
      </c>
      <c r="BL159" s="14" t="s">
        <v>170</v>
      </c>
      <c r="BM159" s="155" t="s">
        <v>214</v>
      </c>
    </row>
    <row r="160" spans="1:65" s="2" customFormat="1" ht="21.75" customHeight="1">
      <c r="A160" s="26"/>
      <c r="B160" s="144"/>
      <c r="C160" s="158" t="s">
        <v>305</v>
      </c>
      <c r="D160" s="158" t="s">
        <v>166</v>
      </c>
      <c r="E160" s="159" t="s">
        <v>457</v>
      </c>
      <c r="F160" s="160" t="s">
        <v>1061</v>
      </c>
      <c r="G160" s="161" t="s">
        <v>439</v>
      </c>
      <c r="H160" s="162">
        <v>2</v>
      </c>
      <c r="I160" s="162"/>
      <c r="J160" s="162"/>
      <c r="K160" s="163"/>
      <c r="L160" s="164"/>
      <c r="M160" s="165" t="s">
        <v>1</v>
      </c>
      <c r="N160" s="166" t="s">
        <v>37</v>
      </c>
      <c r="O160" s="153">
        <v>0</v>
      </c>
      <c r="P160" s="153">
        <f t="shared" si="9"/>
        <v>0</v>
      </c>
      <c r="Q160" s="153">
        <v>0</v>
      </c>
      <c r="R160" s="153">
        <f t="shared" si="10"/>
        <v>0</v>
      </c>
      <c r="S160" s="153">
        <v>0</v>
      </c>
      <c r="T160" s="154">
        <f t="shared" si="11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200</v>
      </c>
      <c r="AT160" s="155" t="s">
        <v>166</v>
      </c>
      <c r="AU160" s="155" t="s">
        <v>146</v>
      </c>
      <c r="AY160" s="14" t="s">
        <v>136</v>
      </c>
      <c r="BE160" s="156">
        <f t="shared" si="12"/>
        <v>0</v>
      </c>
      <c r="BF160" s="156">
        <f t="shared" si="13"/>
        <v>0</v>
      </c>
      <c r="BG160" s="156">
        <f t="shared" si="14"/>
        <v>0</v>
      </c>
      <c r="BH160" s="156">
        <f t="shared" si="15"/>
        <v>0</v>
      </c>
      <c r="BI160" s="156">
        <f t="shared" si="16"/>
        <v>0</v>
      </c>
      <c r="BJ160" s="14" t="s">
        <v>146</v>
      </c>
      <c r="BK160" s="157">
        <f t="shared" si="17"/>
        <v>0</v>
      </c>
      <c r="BL160" s="14" t="s">
        <v>170</v>
      </c>
      <c r="BM160" s="155" t="s">
        <v>218</v>
      </c>
    </row>
    <row r="161" spans="1:65" s="2" customFormat="1" ht="16.5" customHeight="1">
      <c r="A161" s="26"/>
      <c r="B161" s="144"/>
      <c r="C161" s="158" t="s">
        <v>182</v>
      </c>
      <c r="D161" s="158" t="s">
        <v>166</v>
      </c>
      <c r="E161" s="159" t="s">
        <v>458</v>
      </c>
      <c r="F161" s="160" t="s">
        <v>1062</v>
      </c>
      <c r="G161" s="161" t="s">
        <v>439</v>
      </c>
      <c r="H161" s="162">
        <v>1</v>
      </c>
      <c r="I161" s="162"/>
      <c r="J161" s="162"/>
      <c r="K161" s="163"/>
      <c r="L161" s="164"/>
      <c r="M161" s="165" t="s">
        <v>1</v>
      </c>
      <c r="N161" s="166" t="s">
        <v>37</v>
      </c>
      <c r="O161" s="153">
        <v>0</v>
      </c>
      <c r="P161" s="153">
        <f t="shared" si="9"/>
        <v>0</v>
      </c>
      <c r="Q161" s="153">
        <v>0</v>
      </c>
      <c r="R161" s="153">
        <f t="shared" si="10"/>
        <v>0</v>
      </c>
      <c r="S161" s="153">
        <v>0</v>
      </c>
      <c r="T161" s="154">
        <f t="shared" si="11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200</v>
      </c>
      <c r="AT161" s="155" t="s">
        <v>166</v>
      </c>
      <c r="AU161" s="155" t="s">
        <v>146</v>
      </c>
      <c r="AY161" s="14" t="s">
        <v>136</v>
      </c>
      <c r="BE161" s="156">
        <f t="shared" si="12"/>
        <v>0</v>
      </c>
      <c r="BF161" s="156">
        <f t="shared" si="13"/>
        <v>0</v>
      </c>
      <c r="BG161" s="156">
        <f t="shared" si="14"/>
        <v>0</v>
      </c>
      <c r="BH161" s="156">
        <f t="shared" si="15"/>
        <v>0</v>
      </c>
      <c r="BI161" s="156">
        <f t="shared" si="16"/>
        <v>0</v>
      </c>
      <c r="BJ161" s="14" t="s">
        <v>146</v>
      </c>
      <c r="BK161" s="157">
        <f t="shared" si="17"/>
        <v>0</v>
      </c>
      <c r="BL161" s="14" t="s">
        <v>170</v>
      </c>
      <c r="BM161" s="155" t="s">
        <v>223</v>
      </c>
    </row>
    <row r="162" spans="1:65" s="2" customFormat="1" ht="16.5" customHeight="1">
      <c r="A162" s="26"/>
      <c r="B162" s="144"/>
      <c r="C162" s="145" t="s">
        <v>186</v>
      </c>
      <c r="D162" s="145" t="s">
        <v>141</v>
      </c>
      <c r="E162" s="146" t="s">
        <v>459</v>
      </c>
      <c r="F162" s="147" t="s">
        <v>460</v>
      </c>
      <c r="G162" s="148" t="s">
        <v>439</v>
      </c>
      <c r="H162" s="149">
        <v>1</v>
      </c>
      <c r="I162" s="149"/>
      <c r="J162" s="149"/>
      <c r="K162" s="150"/>
      <c r="L162" s="27"/>
      <c r="M162" s="151" t="s">
        <v>1</v>
      </c>
      <c r="N162" s="152" t="s">
        <v>37</v>
      </c>
      <c r="O162" s="153">
        <v>0</v>
      </c>
      <c r="P162" s="153">
        <f t="shared" si="9"/>
        <v>0</v>
      </c>
      <c r="Q162" s="153">
        <v>2.31E-3</v>
      </c>
      <c r="R162" s="153">
        <f t="shared" si="10"/>
        <v>2.31E-3</v>
      </c>
      <c r="S162" s="153">
        <v>0</v>
      </c>
      <c r="T162" s="154">
        <f t="shared" si="11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170</v>
      </c>
      <c r="AT162" s="155" t="s">
        <v>141</v>
      </c>
      <c r="AU162" s="155" t="s">
        <v>146</v>
      </c>
      <c r="AY162" s="14" t="s">
        <v>136</v>
      </c>
      <c r="BE162" s="156">
        <f t="shared" si="12"/>
        <v>0</v>
      </c>
      <c r="BF162" s="156">
        <f t="shared" si="13"/>
        <v>0</v>
      </c>
      <c r="BG162" s="156">
        <f t="shared" si="14"/>
        <v>0</v>
      </c>
      <c r="BH162" s="156">
        <f t="shared" si="15"/>
        <v>0</v>
      </c>
      <c r="BI162" s="156">
        <f t="shared" si="16"/>
        <v>0</v>
      </c>
      <c r="BJ162" s="14" t="s">
        <v>146</v>
      </c>
      <c r="BK162" s="157">
        <f t="shared" si="17"/>
        <v>0</v>
      </c>
      <c r="BL162" s="14" t="s">
        <v>170</v>
      </c>
      <c r="BM162" s="155" t="s">
        <v>232</v>
      </c>
    </row>
    <row r="163" spans="1:65" s="2" customFormat="1" ht="21.75" customHeight="1">
      <c r="A163" s="26"/>
      <c r="B163" s="144"/>
      <c r="C163" s="158" t="s">
        <v>185</v>
      </c>
      <c r="D163" s="158" t="s">
        <v>166</v>
      </c>
      <c r="E163" s="159" t="s">
        <v>461</v>
      </c>
      <c r="F163" s="160" t="s">
        <v>1063</v>
      </c>
      <c r="G163" s="161" t="s">
        <v>439</v>
      </c>
      <c r="H163" s="162">
        <v>1</v>
      </c>
      <c r="I163" s="162"/>
      <c r="J163" s="162"/>
      <c r="K163" s="163"/>
      <c r="L163" s="164"/>
      <c r="M163" s="165" t="s">
        <v>1</v>
      </c>
      <c r="N163" s="166" t="s">
        <v>37</v>
      </c>
      <c r="O163" s="153">
        <v>0</v>
      </c>
      <c r="P163" s="153">
        <f t="shared" si="9"/>
        <v>0</v>
      </c>
      <c r="Q163" s="153">
        <v>2E-3</v>
      </c>
      <c r="R163" s="153">
        <f t="shared" si="10"/>
        <v>2E-3</v>
      </c>
      <c r="S163" s="153">
        <v>0</v>
      </c>
      <c r="T163" s="154">
        <f t="shared" si="11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200</v>
      </c>
      <c r="AT163" s="155" t="s">
        <v>166</v>
      </c>
      <c r="AU163" s="155" t="s">
        <v>146</v>
      </c>
      <c r="AY163" s="14" t="s">
        <v>136</v>
      </c>
      <c r="BE163" s="156">
        <f t="shared" si="12"/>
        <v>0</v>
      </c>
      <c r="BF163" s="156">
        <f t="shared" si="13"/>
        <v>0</v>
      </c>
      <c r="BG163" s="156">
        <f t="shared" si="14"/>
        <v>0</v>
      </c>
      <c r="BH163" s="156">
        <f t="shared" si="15"/>
        <v>0</v>
      </c>
      <c r="BI163" s="156">
        <f t="shared" si="16"/>
        <v>0</v>
      </c>
      <c r="BJ163" s="14" t="s">
        <v>146</v>
      </c>
      <c r="BK163" s="157">
        <f t="shared" si="17"/>
        <v>0</v>
      </c>
      <c r="BL163" s="14" t="s">
        <v>170</v>
      </c>
      <c r="BM163" s="155" t="s">
        <v>235</v>
      </c>
    </row>
    <row r="164" spans="1:65" s="2" customFormat="1" ht="16.5" customHeight="1">
      <c r="A164" s="26"/>
      <c r="B164" s="144"/>
      <c r="C164" s="145" t="s">
        <v>193</v>
      </c>
      <c r="D164" s="145" t="s">
        <v>141</v>
      </c>
      <c r="E164" s="146" t="s">
        <v>462</v>
      </c>
      <c r="F164" s="147" t="s">
        <v>463</v>
      </c>
      <c r="G164" s="148" t="s">
        <v>273</v>
      </c>
      <c r="H164" s="149">
        <v>24</v>
      </c>
      <c r="I164" s="149"/>
      <c r="J164" s="149"/>
      <c r="K164" s="150"/>
      <c r="L164" s="27"/>
      <c r="M164" s="151" t="s">
        <v>1</v>
      </c>
      <c r="N164" s="152" t="s">
        <v>37</v>
      </c>
      <c r="O164" s="153">
        <v>0</v>
      </c>
      <c r="P164" s="153">
        <f t="shared" si="9"/>
        <v>0</v>
      </c>
      <c r="Q164" s="153">
        <v>1.7000000000000001E-4</v>
      </c>
      <c r="R164" s="153">
        <f t="shared" si="10"/>
        <v>4.0800000000000003E-3</v>
      </c>
      <c r="S164" s="153">
        <v>0</v>
      </c>
      <c r="T164" s="154">
        <f t="shared" si="11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170</v>
      </c>
      <c r="AT164" s="155" t="s">
        <v>141</v>
      </c>
      <c r="AU164" s="155" t="s">
        <v>146</v>
      </c>
      <c r="AY164" s="14" t="s">
        <v>136</v>
      </c>
      <c r="BE164" s="156">
        <f t="shared" si="12"/>
        <v>0</v>
      </c>
      <c r="BF164" s="156">
        <f t="shared" si="13"/>
        <v>0</v>
      </c>
      <c r="BG164" s="156">
        <f t="shared" si="14"/>
        <v>0</v>
      </c>
      <c r="BH164" s="156">
        <f t="shared" si="15"/>
        <v>0</v>
      </c>
      <c r="BI164" s="156">
        <f t="shared" si="16"/>
        <v>0</v>
      </c>
      <c r="BJ164" s="14" t="s">
        <v>146</v>
      </c>
      <c r="BK164" s="157">
        <f t="shared" si="17"/>
        <v>0</v>
      </c>
      <c r="BL164" s="14" t="s">
        <v>170</v>
      </c>
      <c r="BM164" s="155" t="s">
        <v>239</v>
      </c>
    </row>
    <row r="165" spans="1:65" s="2" customFormat="1" ht="16.5" customHeight="1">
      <c r="A165" s="26"/>
      <c r="B165" s="144"/>
      <c r="C165" s="145" t="s">
        <v>189</v>
      </c>
      <c r="D165" s="145" t="s">
        <v>141</v>
      </c>
      <c r="E165" s="146" t="s">
        <v>464</v>
      </c>
      <c r="F165" s="147" t="s">
        <v>465</v>
      </c>
      <c r="G165" s="148" t="s">
        <v>273</v>
      </c>
      <c r="H165" s="149">
        <v>24</v>
      </c>
      <c r="I165" s="149"/>
      <c r="J165" s="149"/>
      <c r="K165" s="150"/>
      <c r="L165" s="27"/>
      <c r="M165" s="151" t="s">
        <v>1</v>
      </c>
      <c r="N165" s="152" t="s">
        <v>37</v>
      </c>
      <c r="O165" s="153">
        <v>0</v>
      </c>
      <c r="P165" s="153">
        <f t="shared" si="9"/>
        <v>0</v>
      </c>
      <c r="Q165" s="153">
        <v>0</v>
      </c>
      <c r="R165" s="153">
        <f t="shared" si="10"/>
        <v>0</v>
      </c>
      <c r="S165" s="153">
        <v>0</v>
      </c>
      <c r="T165" s="154">
        <f t="shared" si="11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170</v>
      </c>
      <c r="AT165" s="155" t="s">
        <v>141</v>
      </c>
      <c r="AU165" s="155" t="s">
        <v>146</v>
      </c>
      <c r="AY165" s="14" t="s">
        <v>136</v>
      </c>
      <c r="BE165" s="156">
        <f t="shared" si="12"/>
        <v>0</v>
      </c>
      <c r="BF165" s="156">
        <f t="shared" si="13"/>
        <v>0</v>
      </c>
      <c r="BG165" s="156">
        <f t="shared" si="14"/>
        <v>0</v>
      </c>
      <c r="BH165" s="156">
        <f t="shared" si="15"/>
        <v>0</v>
      </c>
      <c r="BI165" s="156">
        <f t="shared" si="16"/>
        <v>0</v>
      </c>
      <c r="BJ165" s="14" t="s">
        <v>146</v>
      </c>
      <c r="BK165" s="157">
        <f t="shared" si="17"/>
        <v>0</v>
      </c>
      <c r="BL165" s="14" t="s">
        <v>170</v>
      </c>
      <c r="BM165" s="155" t="s">
        <v>242</v>
      </c>
    </row>
    <row r="166" spans="1:65" s="2" customFormat="1" ht="21.75" customHeight="1">
      <c r="A166" s="26"/>
      <c r="B166" s="144"/>
      <c r="C166" s="145" t="s">
        <v>201</v>
      </c>
      <c r="D166" s="145" t="s">
        <v>141</v>
      </c>
      <c r="E166" s="146" t="s">
        <v>466</v>
      </c>
      <c r="F166" s="147" t="s">
        <v>467</v>
      </c>
      <c r="G166" s="148" t="s">
        <v>253</v>
      </c>
      <c r="H166" s="149">
        <v>6.7789999999999999</v>
      </c>
      <c r="I166" s="149"/>
      <c r="J166" s="149"/>
      <c r="K166" s="150"/>
      <c r="L166" s="27"/>
      <c r="M166" s="151" t="s">
        <v>1</v>
      </c>
      <c r="N166" s="152" t="s">
        <v>37</v>
      </c>
      <c r="O166" s="153">
        <v>0</v>
      </c>
      <c r="P166" s="153">
        <f t="shared" si="9"/>
        <v>0</v>
      </c>
      <c r="Q166" s="153">
        <v>0</v>
      </c>
      <c r="R166" s="153">
        <f t="shared" si="10"/>
        <v>0</v>
      </c>
      <c r="S166" s="153">
        <v>0</v>
      </c>
      <c r="T166" s="154">
        <f t="shared" si="11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170</v>
      </c>
      <c r="AT166" s="155" t="s">
        <v>141</v>
      </c>
      <c r="AU166" s="155" t="s">
        <v>146</v>
      </c>
      <c r="AY166" s="14" t="s">
        <v>136</v>
      </c>
      <c r="BE166" s="156">
        <f t="shared" si="12"/>
        <v>0</v>
      </c>
      <c r="BF166" s="156">
        <f t="shared" si="13"/>
        <v>0</v>
      </c>
      <c r="BG166" s="156">
        <f t="shared" si="14"/>
        <v>0</v>
      </c>
      <c r="BH166" s="156">
        <f t="shared" si="15"/>
        <v>0</v>
      </c>
      <c r="BI166" s="156">
        <f t="shared" si="16"/>
        <v>0</v>
      </c>
      <c r="BJ166" s="14" t="s">
        <v>146</v>
      </c>
      <c r="BK166" s="157">
        <f t="shared" si="17"/>
        <v>0</v>
      </c>
      <c r="BL166" s="14" t="s">
        <v>170</v>
      </c>
      <c r="BM166" s="155" t="s">
        <v>246</v>
      </c>
    </row>
    <row r="167" spans="1:65" s="12" customFormat="1" ht="22.8" customHeight="1">
      <c r="B167" s="132"/>
      <c r="D167" s="133" t="s">
        <v>70</v>
      </c>
      <c r="E167" s="142" t="s">
        <v>468</v>
      </c>
      <c r="F167" s="142" t="s">
        <v>469</v>
      </c>
      <c r="J167" s="143"/>
      <c r="L167" s="132"/>
      <c r="M167" s="136"/>
      <c r="N167" s="137"/>
      <c r="O167" s="137"/>
      <c r="P167" s="138">
        <f>SUM(P168:P172)</f>
        <v>0</v>
      </c>
      <c r="Q167" s="137"/>
      <c r="R167" s="138">
        <f>SUM(R168:R172)</f>
        <v>0.77158999999999989</v>
      </c>
      <c r="S167" s="137"/>
      <c r="T167" s="139">
        <f>SUM(T168:T172)</f>
        <v>0</v>
      </c>
      <c r="AR167" s="133" t="s">
        <v>146</v>
      </c>
      <c r="AT167" s="140" t="s">
        <v>70</v>
      </c>
      <c r="AU167" s="140" t="s">
        <v>79</v>
      </c>
      <c r="AY167" s="133" t="s">
        <v>136</v>
      </c>
      <c r="BK167" s="141">
        <f>SUM(BK168:BK172)</f>
        <v>0</v>
      </c>
    </row>
    <row r="168" spans="1:65" s="2" customFormat="1" ht="16.5" customHeight="1">
      <c r="A168" s="26"/>
      <c r="B168" s="144"/>
      <c r="C168" s="145" t="s">
        <v>192</v>
      </c>
      <c r="D168" s="145" t="s">
        <v>141</v>
      </c>
      <c r="E168" s="146" t="s">
        <v>470</v>
      </c>
      <c r="F168" s="147" t="s">
        <v>471</v>
      </c>
      <c r="G168" s="148" t="s">
        <v>450</v>
      </c>
      <c r="H168" s="149">
        <v>2</v>
      </c>
      <c r="I168" s="149"/>
      <c r="J168" s="149"/>
      <c r="K168" s="150"/>
      <c r="L168" s="27"/>
      <c r="M168" s="151" t="s">
        <v>1</v>
      </c>
      <c r="N168" s="152" t="s">
        <v>37</v>
      </c>
      <c r="O168" s="153">
        <v>0</v>
      </c>
      <c r="P168" s="153">
        <f>O168*H168</f>
        <v>0</v>
      </c>
      <c r="Q168" s="153">
        <v>1.7239999999999998E-2</v>
      </c>
      <c r="R168" s="153">
        <f>Q168*H168</f>
        <v>3.4479999999999997E-2</v>
      </c>
      <c r="S168" s="153">
        <v>0</v>
      </c>
      <c r="T168" s="154">
        <f>S168*H168</f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170</v>
      </c>
      <c r="AT168" s="155" t="s">
        <v>141</v>
      </c>
      <c r="AU168" s="155" t="s">
        <v>146</v>
      </c>
      <c r="AY168" s="14" t="s">
        <v>136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4" t="s">
        <v>146</v>
      </c>
      <c r="BK168" s="157">
        <f>ROUND(I168*H168,3)</f>
        <v>0</v>
      </c>
      <c r="BL168" s="14" t="s">
        <v>170</v>
      </c>
      <c r="BM168" s="155" t="s">
        <v>249</v>
      </c>
    </row>
    <row r="169" spans="1:65" s="2" customFormat="1" ht="16.5" customHeight="1">
      <c r="A169" s="26"/>
      <c r="B169" s="144"/>
      <c r="C169" s="158" t="s">
        <v>208</v>
      </c>
      <c r="D169" s="158" t="s">
        <v>166</v>
      </c>
      <c r="E169" s="159" t="s">
        <v>472</v>
      </c>
      <c r="F169" s="160" t="s">
        <v>1064</v>
      </c>
      <c r="G169" s="161" t="s">
        <v>450</v>
      </c>
      <c r="H169" s="162">
        <v>1</v>
      </c>
      <c r="I169" s="162"/>
      <c r="J169" s="162"/>
      <c r="K169" s="163"/>
      <c r="L169" s="164"/>
      <c r="M169" s="165" t="s">
        <v>1</v>
      </c>
      <c r="N169" s="166" t="s">
        <v>37</v>
      </c>
      <c r="O169" s="153">
        <v>0</v>
      </c>
      <c r="P169" s="153">
        <f>O169*H169</f>
        <v>0</v>
      </c>
      <c r="Q169" s="153">
        <v>0.7</v>
      </c>
      <c r="R169" s="153">
        <f>Q169*H169</f>
        <v>0.7</v>
      </c>
      <c r="S169" s="153">
        <v>0</v>
      </c>
      <c r="T169" s="154">
        <f>S169*H169</f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200</v>
      </c>
      <c r="AT169" s="155" t="s">
        <v>166</v>
      </c>
      <c r="AU169" s="155" t="s">
        <v>146</v>
      </c>
      <c r="AY169" s="14" t="s">
        <v>136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4" t="s">
        <v>146</v>
      </c>
      <c r="BK169" s="157">
        <f>ROUND(I169*H169,3)</f>
        <v>0</v>
      </c>
      <c r="BL169" s="14" t="s">
        <v>170</v>
      </c>
      <c r="BM169" s="155" t="s">
        <v>254</v>
      </c>
    </row>
    <row r="170" spans="1:65" s="2" customFormat="1" ht="16.5" customHeight="1">
      <c r="A170" s="26"/>
      <c r="B170" s="144"/>
      <c r="C170" s="158" t="s">
        <v>197</v>
      </c>
      <c r="D170" s="158" t="s">
        <v>166</v>
      </c>
      <c r="E170" s="159" t="s">
        <v>473</v>
      </c>
      <c r="F170" s="160" t="s">
        <v>1065</v>
      </c>
      <c r="G170" s="161" t="s">
        <v>439</v>
      </c>
      <c r="H170" s="162">
        <v>2</v>
      </c>
      <c r="I170" s="162"/>
      <c r="J170" s="162"/>
      <c r="K170" s="163"/>
      <c r="L170" s="164"/>
      <c r="M170" s="165" t="s">
        <v>1</v>
      </c>
      <c r="N170" s="166" t="s">
        <v>37</v>
      </c>
      <c r="O170" s="153">
        <v>0</v>
      </c>
      <c r="P170" s="153">
        <f>O170*H170</f>
        <v>0</v>
      </c>
      <c r="Q170" s="153">
        <v>1.4999999999999999E-2</v>
      </c>
      <c r="R170" s="153">
        <f>Q170*H170</f>
        <v>0.03</v>
      </c>
      <c r="S170" s="153">
        <v>0</v>
      </c>
      <c r="T170" s="154">
        <f>S170*H170</f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200</v>
      </c>
      <c r="AT170" s="155" t="s">
        <v>166</v>
      </c>
      <c r="AU170" s="155" t="s">
        <v>146</v>
      </c>
      <c r="AY170" s="14" t="s">
        <v>136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4" t="s">
        <v>146</v>
      </c>
      <c r="BK170" s="157">
        <f>ROUND(I170*H170,3)</f>
        <v>0</v>
      </c>
      <c r="BL170" s="14" t="s">
        <v>170</v>
      </c>
      <c r="BM170" s="155" t="s">
        <v>260</v>
      </c>
    </row>
    <row r="171" spans="1:65" s="2" customFormat="1" ht="16.5" customHeight="1">
      <c r="A171" s="26"/>
      <c r="B171" s="144"/>
      <c r="C171" s="145" t="s">
        <v>215</v>
      </c>
      <c r="D171" s="145" t="s">
        <v>141</v>
      </c>
      <c r="E171" s="146" t="s">
        <v>474</v>
      </c>
      <c r="F171" s="147" t="s">
        <v>1066</v>
      </c>
      <c r="G171" s="148" t="s">
        <v>450</v>
      </c>
      <c r="H171" s="149">
        <v>1</v>
      </c>
      <c r="I171" s="149"/>
      <c r="J171" s="149"/>
      <c r="K171" s="150"/>
      <c r="L171" s="27"/>
      <c r="M171" s="151" t="s">
        <v>1</v>
      </c>
      <c r="N171" s="152" t="s">
        <v>37</v>
      </c>
      <c r="O171" s="153">
        <v>0</v>
      </c>
      <c r="P171" s="153">
        <f>O171*H171</f>
        <v>0</v>
      </c>
      <c r="Q171" s="153">
        <v>7.11E-3</v>
      </c>
      <c r="R171" s="153">
        <f>Q171*H171</f>
        <v>7.11E-3</v>
      </c>
      <c r="S171" s="153">
        <v>0</v>
      </c>
      <c r="T171" s="154">
        <f>S171*H171</f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170</v>
      </c>
      <c r="AT171" s="155" t="s">
        <v>141</v>
      </c>
      <c r="AU171" s="155" t="s">
        <v>146</v>
      </c>
      <c r="AY171" s="14" t="s">
        <v>136</v>
      </c>
      <c r="BE171" s="156">
        <f>IF(N171="základná",J171,0)</f>
        <v>0</v>
      </c>
      <c r="BF171" s="156">
        <f>IF(N171="znížená",J171,0)</f>
        <v>0</v>
      </c>
      <c r="BG171" s="156">
        <f>IF(N171="zákl. prenesená",J171,0)</f>
        <v>0</v>
      </c>
      <c r="BH171" s="156">
        <f>IF(N171="zníž. prenesená",J171,0)</f>
        <v>0</v>
      </c>
      <c r="BI171" s="156">
        <f>IF(N171="nulová",J171,0)</f>
        <v>0</v>
      </c>
      <c r="BJ171" s="14" t="s">
        <v>146</v>
      </c>
      <c r="BK171" s="157">
        <f>ROUND(I171*H171,3)</f>
        <v>0</v>
      </c>
      <c r="BL171" s="14" t="s">
        <v>170</v>
      </c>
      <c r="BM171" s="155" t="s">
        <v>263</v>
      </c>
    </row>
    <row r="172" spans="1:65" s="2" customFormat="1" ht="16.5" customHeight="1">
      <c r="A172" s="26"/>
      <c r="B172" s="144"/>
      <c r="C172" s="145" t="s">
        <v>200</v>
      </c>
      <c r="D172" s="145" t="s">
        <v>141</v>
      </c>
      <c r="E172" s="146" t="s">
        <v>475</v>
      </c>
      <c r="F172" s="147" t="s">
        <v>476</v>
      </c>
      <c r="G172" s="148" t="s">
        <v>253</v>
      </c>
      <c r="H172" s="149">
        <v>308.97199999999998</v>
      </c>
      <c r="I172" s="149"/>
      <c r="J172" s="149"/>
      <c r="K172" s="150"/>
      <c r="L172" s="27"/>
      <c r="M172" s="151" t="s">
        <v>1</v>
      </c>
      <c r="N172" s="152" t="s">
        <v>37</v>
      </c>
      <c r="O172" s="153">
        <v>0</v>
      </c>
      <c r="P172" s="153">
        <f>O172*H172</f>
        <v>0</v>
      </c>
      <c r="Q172" s="153">
        <v>0</v>
      </c>
      <c r="R172" s="153">
        <f>Q172*H172</f>
        <v>0</v>
      </c>
      <c r="S172" s="153">
        <v>0</v>
      </c>
      <c r="T172" s="154">
        <f>S172*H172</f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170</v>
      </c>
      <c r="AT172" s="155" t="s">
        <v>141</v>
      </c>
      <c r="AU172" s="155" t="s">
        <v>146</v>
      </c>
      <c r="AY172" s="14" t="s">
        <v>136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4" t="s">
        <v>146</v>
      </c>
      <c r="BK172" s="157">
        <f>ROUND(I172*H172,3)</f>
        <v>0</v>
      </c>
      <c r="BL172" s="14" t="s">
        <v>170</v>
      </c>
      <c r="BM172" s="155" t="s">
        <v>274</v>
      </c>
    </row>
    <row r="173" spans="1:65" s="12" customFormat="1" ht="22.8" customHeight="1">
      <c r="B173" s="132"/>
      <c r="D173" s="133" t="s">
        <v>70</v>
      </c>
      <c r="E173" s="142" t="s">
        <v>477</v>
      </c>
      <c r="F173" s="142" t="s">
        <v>478</v>
      </c>
      <c r="J173" s="143"/>
      <c r="L173" s="132"/>
      <c r="M173" s="136"/>
      <c r="N173" s="137"/>
      <c r="O173" s="137"/>
      <c r="P173" s="138">
        <f>SUM(P174:P197)</f>
        <v>0</v>
      </c>
      <c r="Q173" s="137"/>
      <c r="R173" s="138">
        <f>SUM(R174:R197)</f>
        <v>0.31550999999999996</v>
      </c>
      <c r="S173" s="137"/>
      <c r="T173" s="139">
        <f>SUM(T174:T197)</f>
        <v>0</v>
      </c>
      <c r="AR173" s="133" t="s">
        <v>146</v>
      </c>
      <c r="AT173" s="140" t="s">
        <v>70</v>
      </c>
      <c r="AU173" s="140" t="s">
        <v>79</v>
      </c>
      <c r="AY173" s="133" t="s">
        <v>136</v>
      </c>
      <c r="BK173" s="141">
        <f>SUM(BK174:BK197)</f>
        <v>0</v>
      </c>
    </row>
    <row r="174" spans="1:65" s="2" customFormat="1" ht="16.5" customHeight="1">
      <c r="A174" s="26"/>
      <c r="B174" s="144"/>
      <c r="C174" s="145" t="s">
        <v>329</v>
      </c>
      <c r="D174" s="145" t="s">
        <v>141</v>
      </c>
      <c r="E174" s="146" t="s">
        <v>479</v>
      </c>
      <c r="F174" s="147" t="s">
        <v>480</v>
      </c>
      <c r="G174" s="148" t="s">
        <v>439</v>
      </c>
      <c r="H174" s="149">
        <v>2</v>
      </c>
      <c r="I174" s="149"/>
      <c r="J174" s="149"/>
      <c r="K174" s="150"/>
      <c r="L174" s="27"/>
      <c r="M174" s="151" t="s">
        <v>1</v>
      </c>
      <c r="N174" s="152" t="s">
        <v>37</v>
      </c>
      <c r="O174" s="153">
        <v>0</v>
      </c>
      <c r="P174" s="153">
        <f t="shared" ref="P174:P197" si="18">O174*H174</f>
        <v>0</v>
      </c>
      <c r="Q174" s="153">
        <v>3.9019999999999999E-2</v>
      </c>
      <c r="R174" s="153">
        <f t="shared" ref="R174:R197" si="19">Q174*H174</f>
        <v>7.8039999999999998E-2</v>
      </c>
      <c r="S174" s="153">
        <v>0</v>
      </c>
      <c r="T174" s="154">
        <f t="shared" ref="T174:T197" si="20"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170</v>
      </c>
      <c r="AT174" s="155" t="s">
        <v>141</v>
      </c>
      <c r="AU174" s="155" t="s">
        <v>146</v>
      </c>
      <c r="AY174" s="14" t="s">
        <v>136</v>
      </c>
      <c r="BE174" s="156">
        <f t="shared" ref="BE174:BE197" si="21">IF(N174="základná",J174,0)</f>
        <v>0</v>
      </c>
      <c r="BF174" s="156">
        <f t="shared" ref="BF174:BF197" si="22">IF(N174="znížená",J174,0)</f>
        <v>0</v>
      </c>
      <c r="BG174" s="156">
        <f t="shared" ref="BG174:BG197" si="23">IF(N174="zákl. prenesená",J174,0)</f>
        <v>0</v>
      </c>
      <c r="BH174" s="156">
        <f t="shared" ref="BH174:BH197" si="24">IF(N174="zníž. prenesená",J174,0)</f>
        <v>0</v>
      </c>
      <c r="BI174" s="156">
        <f t="shared" ref="BI174:BI197" si="25">IF(N174="nulová",J174,0)</f>
        <v>0</v>
      </c>
      <c r="BJ174" s="14" t="s">
        <v>146</v>
      </c>
      <c r="BK174" s="157">
        <f t="shared" ref="BK174:BK197" si="26">ROUND(I174*H174,3)</f>
        <v>0</v>
      </c>
      <c r="BL174" s="14" t="s">
        <v>170</v>
      </c>
      <c r="BM174" s="155" t="s">
        <v>332</v>
      </c>
    </row>
    <row r="175" spans="1:65" s="2" customFormat="1" ht="16.5" customHeight="1">
      <c r="A175" s="26"/>
      <c r="B175" s="144"/>
      <c r="C175" s="145" t="s">
        <v>204</v>
      </c>
      <c r="D175" s="145" t="s">
        <v>141</v>
      </c>
      <c r="E175" s="146" t="s">
        <v>481</v>
      </c>
      <c r="F175" s="147" t="s">
        <v>482</v>
      </c>
      <c r="G175" s="148" t="s">
        <v>439</v>
      </c>
      <c r="H175" s="149">
        <v>6</v>
      </c>
      <c r="I175" s="149"/>
      <c r="J175" s="149"/>
      <c r="K175" s="150"/>
      <c r="L175" s="27"/>
      <c r="M175" s="151" t="s">
        <v>1</v>
      </c>
      <c r="N175" s="152" t="s">
        <v>37</v>
      </c>
      <c r="O175" s="153">
        <v>0</v>
      </c>
      <c r="P175" s="153">
        <f t="shared" si="18"/>
        <v>0</v>
      </c>
      <c r="Q175" s="153">
        <v>1.116E-2</v>
      </c>
      <c r="R175" s="153">
        <f t="shared" si="19"/>
        <v>6.6959999999999992E-2</v>
      </c>
      <c r="S175" s="153">
        <v>0</v>
      </c>
      <c r="T175" s="154">
        <f t="shared" si="20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170</v>
      </c>
      <c r="AT175" s="155" t="s">
        <v>141</v>
      </c>
      <c r="AU175" s="155" t="s">
        <v>146</v>
      </c>
      <c r="AY175" s="14" t="s">
        <v>136</v>
      </c>
      <c r="BE175" s="156">
        <f t="shared" si="21"/>
        <v>0</v>
      </c>
      <c r="BF175" s="156">
        <f t="shared" si="22"/>
        <v>0</v>
      </c>
      <c r="BG175" s="156">
        <f t="shared" si="23"/>
        <v>0</v>
      </c>
      <c r="BH175" s="156">
        <f t="shared" si="24"/>
        <v>0</v>
      </c>
      <c r="BI175" s="156">
        <f t="shared" si="25"/>
        <v>0</v>
      </c>
      <c r="BJ175" s="14" t="s">
        <v>146</v>
      </c>
      <c r="BK175" s="157">
        <f t="shared" si="26"/>
        <v>0</v>
      </c>
      <c r="BL175" s="14" t="s">
        <v>170</v>
      </c>
      <c r="BM175" s="155" t="s">
        <v>335</v>
      </c>
    </row>
    <row r="176" spans="1:65" s="2" customFormat="1" ht="16.5" customHeight="1">
      <c r="A176" s="26"/>
      <c r="B176" s="144"/>
      <c r="C176" s="145" t="s">
        <v>228</v>
      </c>
      <c r="D176" s="145" t="s">
        <v>141</v>
      </c>
      <c r="E176" s="146" t="s">
        <v>483</v>
      </c>
      <c r="F176" s="147" t="s">
        <v>484</v>
      </c>
      <c r="G176" s="148" t="s">
        <v>439</v>
      </c>
      <c r="H176" s="149">
        <v>6</v>
      </c>
      <c r="I176" s="149"/>
      <c r="J176" s="149"/>
      <c r="K176" s="150"/>
      <c r="L176" s="27"/>
      <c r="M176" s="151" t="s">
        <v>1</v>
      </c>
      <c r="N176" s="152" t="s">
        <v>37</v>
      </c>
      <c r="O176" s="153">
        <v>0</v>
      </c>
      <c r="P176" s="153">
        <f t="shared" si="18"/>
        <v>0</v>
      </c>
      <c r="Q176" s="153">
        <v>8.3000000000000001E-4</v>
      </c>
      <c r="R176" s="153">
        <f t="shared" si="19"/>
        <v>4.9800000000000001E-3</v>
      </c>
      <c r="S176" s="153">
        <v>0</v>
      </c>
      <c r="T176" s="154">
        <f t="shared" si="20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170</v>
      </c>
      <c r="AT176" s="155" t="s">
        <v>141</v>
      </c>
      <c r="AU176" s="155" t="s">
        <v>146</v>
      </c>
      <c r="AY176" s="14" t="s">
        <v>136</v>
      </c>
      <c r="BE176" s="156">
        <f t="shared" si="21"/>
        <v>0</v>
      </c>
      <c r="BF176" s="156">
        <f t="shared" si="22"/>
        <v>0</v>
      </c>
      <c r="BG176" s="156">
        <f t="shared" si="23"/>
        <v>0</v>
      </c>
      <c r="BH176" s="156">
        <f t="shared" si="24"/>
        <v>0</v>
      </c>
      <c r="BI176" s="156">
        <f t="shared" si="25"/>
        <v>0</v>
      </c>
      <c r="BJ176" s="14" t="s">
        <v>146</v>
      </c>
      <c r="BK176" s="157">
        <f t="shared" si="26"/>
        <v>0</v>
      </c>
      <c r="BL176" s="14" t="s">
        <v>170</v>
      </c>
      <c r="BM176" s="155" t="s">
        <v>338</v>
      </c>
    </row>
    <row r="177" spans="1:65" s="2" customFormat="1" ht="16.5" customHeight="1">
      <c r="A177" s="26"/>
      <c r="B177" s="144"/>
      <c r="C177" s="145" t="s">
        <v>207</v>
      </c>
      <c r="D177" s="145" t="s">
        <v>141</v>
      </c>
      <c r="E177" s="146" t="s">
        <v>485</v>
      </c>
      <c r="F177" s="147" t="s">
        <v>486</v>
      </c>
      <c r="G177" s="148" t="s">
        <v>439</v>
      </c>
      <c r="H177" s="149">
        <v>2</v>
      </c>
      <c r="I177" s="149"/>
      <c r="J177" s="149"/>
      <c r="K177" s="150"/>
      <c r="L177" s="27"/>
      <c r="M177" s="151" t="s">
        <v>1</v>
      </c>
      <c r="N177" s="152" t="s">
        <v>37</v>
      </c>
      <c r="O177" s="153">
        <v>0</v>
      </c>
      <c r="P177" s="153">
        <f t="shared" si="18"/>
        <v>0</v>
      </c>
      <c r="Q177" s="153">
        <v>2.3999999999999998E-3</v>
      </c>
      <c r="R177" s="153">
        <f t="shared" si="19"/>
        <v>4.7999999999999996E-3</v>
      </c>
      <c r="S177" s="153">
        <v>0</v>
      </c>
      <c r="T177" s="154">
        <f t="shared" si="20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170</v>
      </c>
      <c r="AT177" s="155" t="s">
        <v>141</v>
      </c>
      <c r="AU177" s="155" t="s">
        <v>146</v>
      </c>
      <c r="AY177" s="14" t="s">
        <v>136</v>
      </c>
      <c r="BE177" s="156">
        <f t="shared" si="21"/>
        <v>0</v>
      </c>
      <c r="BF177" s="156">
        <f t="shared" si="22"/>
        <v>0</v>
      </c>
      <c r="BG177" s="156">
        <f t="shared" si="23"/>
        <v>0</v>
      </c>
      <c r="BH177" s="156">
        <f t="shared" si="24"/>
        <v>0</v>
      </c>
      <c r="BI177" s="156">
        <f t="shared" si="25"/>
        <v>0</v>
      </c>
      <c r="BJ177" s="14" t="s">
        <v>146</v>
      </c>
      <c r="BK177" s="157">
        <f t="shared" si="26"/>
        <v>0</v>
      </c>
      <c r="BL177" s="14" t="s">
        <v>170</v>
      </c>
      <c r="BM177" s="155" t="s">
        <v>341</v>
      </c>
    </row>
    <row r="178" spans="1:65" s="2" customFormat="1" ht="16.5" customHeight="1">
      <c r="A178" s="26"/>
      <c r="B178" s="144"/>
      <c r="C178" s="145" t="s">
        <v>236</v>
      </c>
      <c r="D178" s="145" t="s">
        <v>141</v>
      </c>
      <c r="E178" s="146" t="s">
        <v>487</v>
      </c>
      <c r="F178" s="147" t="s">
        <v>488</v>
      </c>
      <c r="G178" s="148" t="s">
        <v>439</v>
      </c>
      <c r="H178" s="149">
        <v>2</v>
      </c>
      <c r="I178" s="149"/>
      <c r="J178" s="149"/>
      <c r="K178" s="150"/>
      <c r="L178" s="27"/>
      <c r="M178" s="151" t="s">
        <v>1</v>
      </c>
      <c r="N178" s="152" t="s">
        <v>37</v>
      </c>
      <c r="O178" s="153">
        <v>0</v>
      </c>
      <c r="P178" s="153">
        <f t="shared" si="18"/>
        <v>0</v>
      </c>
      <c r="Q178" s="153">
        <v>3.47E-3</v>
      </c>
      <c r="R178" s="153">
        <f t="shared" si="19"/>
        <v>6.94E-3</v>
      </c>
      <c r="S178" s="153">
        <v>0</v>
      </c>
      <c r="T178" s="154">
        <f t="shared" si="20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170</v>
      </c>
      <c r="AT178" s="155" t="s">
        <v>141</v>
      </c>
      <c r="AU178" s="155" t="s">
        <v>146</v>
      </c>
      <c r="AY178" s="14" t="s">
        <v>136</v>
      </c>
      <c r="BE178" s="156">
        <f t="shared" si="21"/>
        <v>0</v>
      </c>
      <c r="BF178" s="156">
        <f t="shared" si="22"/>
        <v>0</v>
      </c>
      <c r="BG178" s="156">
        <f t="shared" si="23"/>
        <v>0</v>
      </c>
      <c r="BH178" s="156">
        <f t="shared" si="24"/>
        <v>0</v>
      </c>
      <c r="BI178" s="156">
        <f t="shared" si="25"/>
        <v>0</v>
      </c>
      <c r="BJ178" s="14" t="s">
        <v>146</v>
      </c>
      <c r="BK178" s="157">
        <f t="shared" si="26"/>
        <v>0</v>
      </c>
      <c r="BL178" s="14" t="s">
        <v>170</v>
      </c>
      <c r="BM178" s="155" t="s">
        <v>344</v>
      </c>
    </row>
    <row r="179" spans="1:65" s="2" customFormat="1" ht="21.75" customHeight="1">
      <c r="A179" s="26"/>
      <c r="B179" s="144"/>
      <c r="C179" s="145" t="s">
        <v>211</v>
      </c>
      <c r="D179" s="145" t="s">
        <v>141</v>
      </c>
      <c r="E179" s="146" t="s">
        <v>489</v>
      </c>
      <c r="F179" s="147" t="s">
        <v>490</v>
      </c>
      <c r="G179" s="148" t="s">
        <v>450</v>
      </c>
      <c r="H179" s="149">
        <v>1</v>
      </c>
      <c r="I179" s="149"/>
      <c r="J179" s="149"/>
      <c r="K179" s="150"/>
      <c r="L179" s="27"/>
      <c r="M179" s="151" t="s">
        <v>1</v>
      </c>
      <c r="N179" s="152" t="s">
        <v>37</v>
      </c>
      <c r="O179" s="153">
        <v>0</v>
      </c>
      <c r="P179" s="153">
        <f t="shared" si="18"/>
        <v>0</v>
      </c>
      <c r="Q179" s="153">
        <v>2.99E-3</v>
      </c>
      <c r="R179" s="153">
        <f t="shared" si="19"/>
        <v>2.99E-3</v>
      </c>
      <c r="S179" s="153">
        <v>0</v>
      </c>
      <c r="T179" s="154">
        <f t="shared" si="20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5" t="s">
        <v>170</v>
      </c>
      <c r="AT179" s="155" t="s">
        <v>141</v>
      </c>
      <c r="AU179" s="155" t="s">
        <v>146</v>
      </c>
      <c r="AY179" s="14" t="s">
        <v>136</v>
      </c>
      <c r="BE179" s="156">
        <f t="shared" si="21"/>
        <v>0</v>
      </c>
      <c r="BF179" s="156">
        <f t="shared" si="22"/>
        <v>0</v>
      </c>
      <c r="BG179" s="156">
        <f t="shared" si="23"/>
        <v>0</v>
      </c>
      <c r="BH179" s="156">
        <f t="shared" si="24"/>
        <v>0</v>
      </c>
      <c r="BI179" s="156">
        <f t="shared" si="25"/>
        <v>0</v>
      </c>
      <c r="BJ179" s="14" t="s">
        <v>146</v>
      </c>
      <c r="BK179" s="157">
        <f t="shared" si="26"/>
        <v>0</v>
      </c>
      <c r="BL179" s="14" t="s">
        <v>170</v>
      </c>
      <c r="BM179" s="155" t="s">
        <v>347</v>
      </c>
    </row>
    <row r="180" spans="1:65" s="2" customFormat="1" ht="16.5" customHeight="1">
      <c r="A180" s="26"/>
      <c r="B180" s="144"/>
      <c r="C180" s="158" t="s">
        <v>243</v>
      </c>
      <c r="D180" s="158" t="s">
        <v>166</v>
      </c>
      <c r="E180" s="159" t="s">
        <v>491</v>
      </c>
      <c r="F180" s="160" t="s">
        <v>1067</v>
      </c>
      <c r="G180" s="161" t="s">
        <v>439</v>
      </c>
      <c r="H180" s="162">
        <v>1</v>
      </c>
      <c r="I180" s="162"/>
      <c r="J180" s="162"/>
      <c r="K180" s="163"/>
      <c r="L180" s="164"/>
      <c r="M180" s="165" t="s">
        <v>1</v>
      </c>
      <c r="N180" s="166" t="s">
        <v>37</v>
      </c>
      <c r="O180" s="153">
        <v>0</v>
      </c>
      <c r="P180" s="153">
        <f t="shared" si="18"/>
        <v>0</v>
      </c>
      <c r="Q180" s="153">
        <v>3.0000000000000001E-3</v>
      </c>
      <c r="R180" s="153">
        <f t="shared" si="19"/>
        <v>3.0000000000000001E-3</v>
      </c>
      <c r="S180" s="153">
        <v>0</v>
      </c>
      <c r="T180" s="154">
        <f t="shared" si="20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200</v>
      </c>
      <c r="AT180" s="155" t="s">
        <v>166</v>
      </c>
      <c r="AU180" s="155" t="s">
        <v>146</v>
      </c>
      <c r="AY180" s="14" t="s">
        <v>136</v>
      </c>
      <c r="BE180" s="156">
        <f t="shared" si="21"/>
        <v>0</v>
      </c>
      <c r="BF180" s="156">
        <f t="shared" si="22"/>
        <v>0</v>
      </c>
      <c r="BG180" s="156">
        <f t="shared" si="23"/>
        <v>0</v>
      </c>
      <c r="BH180" s="156">
        <f t="shared" si="24"/>
        <v>0</v>
      </c>
      <c r="BI180" s="156">
        <f t="shared" si="25"/>
        <v>0</v>
      </c>
      <c r="BJ180" s="14" t="s">
        <v>146</v>
      </c>
      <c r="BK180" s="157">
        <f t="shared" si="26"/>
        <v>0</v>
      </c>
      <c r="BL180" s="14" t="s">
        <v>170</v>
      </c>
      <c r="BM180" s="155" t="s">
        <v>350</v>
      </c>
    </row>
    <row r="181" spans="1:65" s="2" customFormat="1" ht="21.75" customHeight="1">
      <c r="A181" s="26"/>
      <c r="B181" s="144"/>
      <c r="C181" s="145" t="s">
        <v>214</v>
      </c>
      <c r="D181" s="145" t="s">
        <v>141</v>
      </c>
      <c r="E181" s="146" t="s">
        <v>492</v>
      </c>
      <c r="F181" s="147" t="s">
        <v>493</v>
      </c>
      <c r="G181" s="148" t="s">
        <v>450</v>
      </c>
      <c r="H181" s="149">
        <v>2</v>
      </c>
      <c r="I181" s="149"/>
      <c r="J181" s="149"/>
      <c r="K181" s="150"/>
      <c r="L181" s="27"/>
      <c r="M181" s="151" t="s">
        <v>1</v>
      </c>
      <c r="N181" s="152" t="s">
        <v>37</v>
      </c>
      <c r="O181" s="153">
        <v>0</v>
      </c>
      <c r="P181" s="153">
        <f t="shared" si="18"/>
        <v>0</v>
      </c>
      <c r="Q181" s="153">
        <v>9.4500000000000001E-3</v>
      </c>
      <c r="R181" s="153">
        <f t="shared" si="19"/>
        <v>1.89E-2</v>
      </c>
      <c r="S181" s="153">
        <v>0</v>
      </c>
      <c r="T181" s="154">
        <f t="shared" si="20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170</v>
      </c>
      <c r="AT181" s="155" t="s">
        <v>141</v>
      </c>
      <c r="AU181" s="155" t="s">
        <v>146</v>
      </c>
      <c r="AY181" s="14" t="s">
        <v>136</v>
      </c>
      <c r="BE181" s="156">
        <f t="shared" si="21"/>
        <v>0</v>
      </c>
      <c r="BF181" s="156">
        <f t="shared" si="22"/>
        <v>0</v>
      </c>
      <c r="BG181" s="156">
        <f t="shared" si="23"/>
        <v>0</v>
      </c>
      <c r="BH181" s="156">
        <f t="shared" si="24"/>
        <v>0</v>
      </c>
      <c r="BI181" s="156">
        <f t="shared" si="25"/>
        <v>0</v>
      </c>
      <c r="BJ181" s="14" t="s">
        <v>146</v>
      </c>
      <c r="BK181" s="157">
        <f t="shared" si="26"/>
        <v>0</v>
      </c>
      <c r="BL181" s="14" t="s">
        <v>170</v>
      </c>
      <c r="BM181" s="155" t="s">
        <v>353</v>
      </c>
    </row>
    <row r="182" spans="1:65" s="2" customFormat="1" ht="21.75" customHeight="1">
      <c r="A182" s="26"/>
      <c r="B182" s="144"/>
      <c r="C182" s="158" t="s">
        <v>250</v>
      </c>
      <c r="D182" s="158" t="s">
        <v>166</v>
      </c>
      <c r="E182" s="159" t="s">
        <v>494</v>
      </c>
      <c r="F182" s="160" t="s">
        <v>1068</v>
      </c>
      <c r="G182" s="161" t="s">
        <v>439</v>
      </c>
      <c r="H182" s="162">
        <v>2</v>
      </c>
      <c r="I182" s="162"/>
      <c r="J182" s="162"/>
      <c r="K182" s="163"/>
      <c r="L182" s="164"/>
      <c r="M182" s="165" t="s">
        <v>1</v>
      </c>
      <c r="N182" s="166" t="s">
        <v>37</v>
      </c>
      <c r="O182" s="153">
        <v>0</v>
      </c>
      <c r="P182" s="153">
        <f t="shared" si="18"/>
        <v>0</v>
      </c>
      <c r="Q182" s="153">
        <v>4.5999999999999999E-3</v>
      </c>
      <c r="R182" s="153">
        <f t="shared" si="19"/>
        <v>9.1999999999999998E-3</v>
      </c>
      <c r="S182" s="153">
        <v>0</v>
      </c>
      <c r="T182" s="154">
        <f t="shared" si="20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5" t="s">
        <v>200</v>
      </c>
      <c r="AT182" s="155" t="s">
        <v>166</v>
      </c>
      <c r="AU182" s="155" t="s">
        <v>146</v>
      </c>
      <c r="AY182" s="14" t="s">
        <v>136</v>
      </c>
      <c r="BE182" s="156">
        <f t="shared" si="21"/>
        <v>0</v>
      </c>
      <c r="BF182" s="156">
        <f t="shared" si="22"/>
        <v>0</v>
      </c>
      <c r="BG182" s="156">
        <f t="shared" si="23"/>
        <v>0</v>
      </c>
      <c r="BH182" s="156">
        <f t="shared" si="24"/>
        <v>0</v>
      </c>
      <c r="BI182" s="156">
        <f t="shared" si="25"/>
        <v>0</v>
      </c>
      <c r="BJ182" s="14" t="s">
        <v>146</v>
      </c>
      <c r="BK182" s="157">
        <f t="shared" si="26"/>
        <v>0</v>
      </c>
      <c r="BL182" s="14" t="s">
        <v>170</v>
      </c>
      <c r="BM182" s="155" t="s">
        <v>356</v>
      </c>
    </row>
    <row r="183" spans="1:65" s="2" customFormat="1" ht="16.5" customHeight="1">
      <c r="A183" s="26"/>
      <c r="B183" s="144"/>
      <c r="C183" s="158" t="s">
        <v>218</v>
      </c>
      <c r="D183" s="158" t="s">
        <v>166</v>
      </c>
      <c r="E183" s="159" t="s">
        <v>495</v>
      </c>
      <c r="F183" s="160" t="s">
        <v>1069</v>
      </c>
      <c r="G183" s="161" t="s">
        <v>439</v>
      </c>
      <c r="H183" s="162">
        <v>2</v>
      </c>
      <c r="I183" s="162"/>
      <c r="J183" s="162"/>
      <c r="K183" s="163"/>
      <c r="L183" s="164"/>
      <c r="M183" s="165" t="s">
        <v>1</v>
      </c>
      <c r="N183" s="166" t="s">
        <v>37</v>
      </c>
      <c r="O183" s="153">
        <v>0</v>
      </c>
      <c r="P183" s="153">
        <f t="shared" si="18"/>
        <v>0</v>
      </c>
      <c r="Q183" s="153">
        <v>0</v>
      </c>
      <c r="R183" s="153">
        <f t="shared" si="19"/>
        <v>0</v>
      </c>
      <c r="S183" s="153">
        <v>0</v>
      </c>
      <c r="T183" s="154">
        <f t="shared" si="20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5" t="s">
        <v>200</v>
      </c>
      <c r="AT183" s="155" t="s">
        <v>166</v>
      </c>
      <c r="AU183" s="155" t="s">
        <v>146</v>
      </c>
      <c r="AY183" s="14" t="s">
        <v>136</v>
      </c>
      <c r="BE183" s="156">
        <f t="shared" si="21"/>
        <v>0</v>
      </c>
      <c r="BF183" s="156">
        <f t="shared" si="22"/>
        <v>0</v>
      </c>
      <c r="BG183" s="156">
        <f t="shared" si="23"/>
        <v>0</v>
      </c>
      <c r="BH183" s="156">
        <f t="shared" si="24"/>
        <v>0</v>
      </c>
      <c r="BI183" s="156">
        <f t="shared" si="25"/>
        <v>0</v>
      </c>
      <c r="BJ183" s="14" t="s">
        <v>146</v>
      </c>
      <c r="BK183" s="157">
        <f t="shared" si="26"/>
        <v>0</v>
      </c>
      <c r="BL183" s="14" t="s">
        <v>170</v>
      </c>
      <c r="BM183" s="155" t="s">
        <v>359</v>
      </c>
    </row>
    <row r="184" spans="1:65" s="2" customFormat="1" ht="16.5" customHeight="1">
      <c r="A184" s="26"/>
      <c r="B184" s="144"/>
      <c r="C184" s="158" t="s">
        <v>360</v>
      </c>
      <c r="D184" s="158" t="s">
        <v>166</v>
      </c>
      <c r="E184" s="159" t="s">
        <v>496</v>
      </c>
      <c r="F184" s="160" t="s">
        <v>1070</v>
      </c>
      <c r="G184" s="161" t="s">
        <v>439</v>
      </c>
      <c r="H184" s="162">
        <v>2</v>
      </c>
      <c r="I184" s="162"/>
      <c r="J184" s="162"/>
      <c r="K184" s="163"/>
      <c r="L184" s="164"/>
      <c r="M184" s="165" t="s">
        <v>1</v>
      </c>
      <c r="N184" s="166" t="s">
        <v>37</v>
      </c>
      <c r="O184" s="153">
        <v>0</v>
      </c>
      <c r="P184" s="153">
        <f t="shared" si="18"/>
        <v>0</v>
      </c>
      <c r="Q184" s="153">
        <v>0</v>
      </c>
      <c r="R184" s="153">
        <f t="shared" si="19"/>
        <v>0</v>
      </c>
      <c r="S184" s="153">
        <v>0</v>
      </c>
      <c r="T184" s="154">
        <f t="shared" si="20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5" t="s">
        <v>200</v>
      </c>
      <c r="AT184" s="155" t="s">
        <v>166</v>
      </c>
      <c r="AU184" s="155" t="s">
        <v>146</v>
      </c>
      <c r="AY184" s="14" t="s">
        <v>136</v>
      </c>
      <c r="BE184" s="156">
        <f t="shared" si="21"/>
        <v>0</v>
      </c>
      <c r="BF184" s="156">
        <f t="shared" si="22"/>
        <v>0</v>
      </c>
      <c r="BG184" s="156">
        <f t="shared" si="23"/>
        <v>0</v>
      </c>
      <c r="BH184" s="156">
        <f t="shared" si="24"/>
        <v>0</v>
      </c>
      <c r="BI184" s="156">
        <f t="shared" si="25"/>
        <v>0</v>
      </c>
      <c r="BJ184" s="14" t="s">
        <v>146</v>
      </c>
      <c r="BK184" s="157">
        <f t="shared" si="26"/>
        <v>0</v>
      </c>
      <c r="BL184" s="14" t="s">
        <v>170</v>
      </c>
      <c r="BM184" s="155" t="s">
        <v>363</v>
      </c>
    </row>
    <row r="185" spans="1:65" s="2" customFormat="1" ht="21.75" customHeight="1">
      <c r="A185" s="26"/>
      <c r="B185" s="144"/>
      <c r="C185" s="145" t="s">
        <v>223</v>
      </c>
      <c r="D185" s="145" t="s">
        <v>141</v>
      </c>
      <c r="E185" s="146" t="s">
        <v>497</v>
      </c>
      <c r="F185" s="147" t="s">
        <v>498</v>
      </c>
      <c r="G185" s="148" t="s">
        <v>450</v>
      </c>
      <c r="H185" s="149">
        <v>1</v>
      </c>
      <c r="I185" s="149"/>
      <c r="J185" s="149"/>
      <c r="K185" s="150"/>
      <c r="L185" s="27"/>
      <c r="M185" s="151" t="s">
        <v>1</v>
      </c>
      <c r="N185" s="152" t="s">
        <v>37</v>
      </c>
      <c r="O185" s="153">
        <v>0</v>
      </c>
      <c r="P185" s="153">
        <f t="shared" si="18"/>
        <v>0</v>
      </c>
      <c r="Q185" s="153">
        <v>1.481E-2</v>
      </c>
      <c r="R185" s="153">
        <f t="shared" si="19"/>
        <v>1.481E-2</v>
      </c>
      <c r="S185" s="153">
        <v>0</v>
      </c>
      <c r="T185" s="154">
        <f t="shared" si="20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5" t="s">
        <v>170</v>
      </c>
      <c r="AT185" s="155" t="s">
        <v>141</v>
      </c>
      <c r="AU185" s="155" t="s">
        <v>146</v>
      </c>
      <c r="AY185" s="14" t="s">
        <v>136</v>
      </c>
      <c r="BE185" s="156">
        <f t="shared" si="21"/>
        <v>0</v>
      </c>
      <c r="BF185" s="156">
        <f t="shared" si="22"/>
        <v>0</v>
      </c>
      <c r="BG185" s="156">
        <f t="shared" si="23"/>
        <v>0</v>
      </c>
      <c r="BH185" s="156">
        <f t="shared" si="24"/>
        <v>0</v>
      </c>
      <c r="BI185" s="156">
        <f t="shared" si="25"/>
        <v>0</v>
      </c>
      <c r="BJ185" s="14" t="s">
        <v>146</v>
      </c>
      <c r="BK185" s="157">
        <f t="shared" si="26"/>
        <v>0</v>
      </c>
      <c r="BL185" s="14" t="s">
        <v>170</v>
      </c>
      <c r="BM185" s="155" t="s">
        <v>366</v>
      </c>
    </row>
    <row r="186" spans="1:65" s="2" customFormat="1" ht="21.75" customHeight="1">
      <c r="A186" s="26"/>
      <c r="B186" s="144"/>
      <c r="C186" s="158" t="s">
        <v>367</v>
      </c>
      <c r="D186" s="158" t="s">
        <v>166</v>
      </c>
      <c r="E186" s="159" t="s">
        <v>499</v>
      </c>
      <c r="F186" s="160" t="s">
        <v>1071</v>
      </c>
      <c r="G186" s="161" t="s">
        <v>439</v>
      </c>
      <c r="H186" s="162">
        <v>1</v>
      </c>
      <c r="I186" s="162"/>
      <c r="J186" s="162"/>
      <c r="K186" s="163"/>
      <c r="L186" s="164"/>
      <c r="M186" s="165" t="s">
        <v>1</v>
      </c>
      <c r="N186" s="166" t="s">
        <v>37</v>
      </c>
      <c r="O186" s="153">
        <v>0</v>
      </c>
      <c r="P186" s="153">
        <f t="shared" si="18"/>
        <v>0</v>
      </c>
      <c r="Q186" s="153">
        <v>5.4000000000000003E-3</v>
      </c>
      <c r="R186" s="153">
        <f t="shared" si="19"/>
        <v>5.4000000000000003E-3</v>
      </c>
      <c r="S186" s="153">
        <v>0</v>
      </c>
      <c r="T186" s="154">
        <f t="shared" si="20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5" t="s">
        <v>200</v>
      </c>
      <c r="AT186" s="155" t="s">
        <v>166</v>
      </c>
      <c r="AU186" s="155" t="s">
        <v>146</v>
      </c>
      <c r="AY186" s="14" t="s">
        <v>136</v>
      </c>
      <c r="BE186" s="156">
        <f t="shared" si="21"/>
        <v>0</v>
      </c>
      <c r="BF186" s="156">
        <f t="shared" si="22"/>
        <v>0</v>
      </c>
      <c r="BG186" s="156">
        <f t="shared" si="23"/>
        <v>0</v>
      </c>
      <c r="BH186" s="156">
        <f t="shared" si="24"/>
        <v>0</v>
      </c>
      <c r="BI186" s="156">
        <f t="shared" si="25"/>
        <v>0</v>
      </c>
      <c r="BJ186" s="14" t="s">
        <v>146</v>
      </c>
      <c r="BK186" s="157">
        <f t="shared" si="26"/>
        <v>0</v>
      </c>
      <c r="BL186" s="14" t="s">
        <v>170</v>
      </c>
      <c r="BM186" s="155" t="s">
        <v>370</v>
      </c>
    </row>
    <row r="187" spans="1:65" s="2" customFormat="1" ht="16.5" customHeight="1">
      <c r="A187" s="26"/>
      <c r="B187" s="144"/>
      <c r="C187" s="158" t="s">
        <v>232</v>
      </c>
      <c r="D187" s="158" t="s">
        <v>166</v>
      </c>
      <c r="E187" s="159" t="s">
        <v>496</v>
      </c>
      <c r="F187" s="160" t="s">
        <v>1070</v>
      </c>
      <c r="G187" s="161" t="s">
        <v>439</v>
      </c>
      <c r="H187" s="162">
        <v>1</v>
      </c>
      <c r="I187" s="162"/>
      <c r="J187" s="162"/>
      <c r="K187" s="163"/>
      <c r="L187" s="164"/>
      <c r="M187" s="165" t="s">
        <v>1</v>
      </c>
      <c r="N187" s="166" t="s">
        <v>37</v>
      </c>
      <c r="O187" s="153">
        <v>0</v>
      </c>
      <c r="P187" s="153">
        <f t="shared" si="18"/>
        <v>0</v>
      </c>
      <c r="Q187" s="153">
        <v>0</v>
      </c>
      <c r="R187" s="153">
        <f t="shared" si="19"/>
        <v>0</v>
      </c>
      <c r="S187" s="153">
        <v>0</v>
      </c>
      <c r="T187" s="154">
        <f t="shared" si="20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5" t="s">
        <v>200</v>
      </c>
      <c r="AT187" s="155" t="s">
        <v>166</v>
      </c>
      <c r="AU187" s="155" t="s">
        <v>146</v>
      </c>
      <c r="AY187" s="14" t="s">
        <v>136</v>
      </c>
      <c r="BE187" s="156">
        <f t="shared" si="21"/>
        <v>0</v>
      </c>
      <c r="BF187" s="156">
        <f t="shared" si="22"/>
        <v>0</v>
      </c>
      <c r="BG187" s="156">
        <f t="shared" si="23"/>
        <v>0</v>
      </c>
      <c r="BH187" s="156">
        <f t="shared" si="24"/>
        <v>0</v>
      </c>
      <c r="BI187" s="156">
        <f t="shared" si="25"/>
        <v>0</v>
      </c>
      <c r="BJ187" s="14" t="s">
        <v>146</v>
      </c>
      <c r="BK187" s="157">
        <f t="shared" si="26"/>
        <v>0</v>
      </c>
      <c r="BL187" s="14" t="s">
        <v>170</v>
      </c>
      <c r="BM187" s="155" t="s">
        <v>373</v>
      </c>
    </row>
    <row r="188" spans="1:65" s="2" customFormat="1" ht="16.5" customHeight="1">
      <c r="A188" s="26"/>
      <c r="B188" s="144"/>
      <c r="C188" s="145" t="s">
        <v>257</v>
      </c>
      <c r="D188" s="145" t="s">
        <v>141</v>
      </c>
      <c r="E188" s="146" t="s">
        <v>500</v>
      </c>
      <c r="F188" s="147" t="s">
        <v>501</v>
      </c>
      <c r="G188" s="148" t="s">
        <v>450</v>
      </c>
      <c r="H188" s="149">
        <v>2</v>
      </c>
      <c r="I188" s="149"/>
      <c r="J188" s="149"/>
      <c r="K188" s="150"/>
      <c r="L188" s="27"/>
      <c r="M188" s="151" t="s">
        <v>1</v>
      </c>
      <c r="N188" s="152" t="s">
        <v>37</v>
      </c>
      <c r="O188" s="153">
        <v>0</v>
      </c>
      <c r="P188" s="153">
        <f t="shared" si="18"/>
        <v>0</v>
      </c>
      <c r="Q188" s="153">
        <v>0</v>
      </c>
      <c r="R188" s="153">
        <f t="shared" si="19"/>
        <v>0</v>
      </c>
      <c r="S188" s="153">
        <v>0</v>
      </c>
      <c r="T188" s="154">
        <f t="shared" si="20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5" t="s">
        <v>170</v>
      </c>
      <c r="AT188" s="155" t="s">
        <v>141</v>
      </c>
      <c r="AU188" s="155" t="s">
        <v>146</v>
      </c>
      <c r="AY188" s="14" t="s">
        <v>136</v>
      </c>
      <c r="BE188" s="156">
        <f t="shared" si="21"/>
        <v>0</v>
      </c>
      <c r="BF188" s="156">
        <f t="shared" si="22"/>
        <v>0</v>
      </c>
      <c r="BG188" s="156">
        <f t="shared" si="23"/>
        <v>0</v>
      </c>
      <c r="BH188" s="156">
        <f t="shared" si="24"/>
        <v>0</v>
      </c>
      <c r="BI188" s="156">
        <f t="shared" si="25"/>
        <v>0</v>
      </c>
      <c r="BJ188" s="14" t="s">
        <v>146</v>
      </c>
      <c r="BK188" s="157">
        <f t="shared" si="26"/>
        <v>0</v>
      </c>
      <c r="BL188" s="14" t="s">
        <v>170</v>
      </c>
      <c r="BM188" s="155" t="s">
        <v>376</v>
      </c>
    </row>
    <row r="189" spans="1:65" s="2" customFormat="1" ht="16.5" customHeight="1">
      <c r="A189" s="26"/>
      <c r="B189" s="144"/>
      <c r="C189" s="158" t="s">
        <v>235</v>
      </c>
      <c r="D189" s="158" t="s">
        <v>166</v>
      </c>
      <c r="E189" s="159" t="s">
        <v>502</v>
      </c>
      <c r="F189" s="160" t="s">
        <v>1072</v>
      </c>
      <c r="G189" s="161" t="s">
        <v>439</v>
      </c>
      <c r="H189" s="162">
        <v>2</v>
      </c>
      <c r="I189" s="162"/>
      <c r="J189" s="162"/>
      <c r="K189" s="163"/>
      <c r="L189" s="164"/>
      <c r="M189" s="165" t="s">
        <v>1</v>
      </c>
      <c r="N189" s="166" t="s">
        <v>37</v>
      </c>
      <c r="O189" s="153">
        <v>0</v>
      </c>
      <c r="P189" s="153">
        <f t="shared" si="18"/>
        <v>0</v>
      </c>
      <c r="Q189" s="153">
        <v>4.4000000000000003E-3</v>
      </c>
      <c r="R189" s="153">
        <f t="shared" si="19"/>
        <v>8.8000000000000005E-3</v>
      </c>
      <c r="S189" s="153">
        <v>0</v>
      </c>
      <c r="T189" s="154">
        <f t="shared" si="20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5" t="s">
        <v>200</v>
      </c>
      <c r="AT189" s="155" t="s">
        <v>166</v>
      </c>
      <c r="AU189" s="155" t="s">
        <v>146</v>
      </c>
      <c r="AY189" s="14" t="s">
        <v>136</v>
      </c>
      <c r="BE189" s="156">
        <f t="shared" si="21"/>
        <v>0</v>
      </c>
      <c r="BF189" s="156">
        <f t="shared" si="22"/>
        <v>0</v>
      </c>
      <c r="BG189" s="156">
        <f t="shared" si="23"/>
        <v>0</v>
      </c>
      <c r="BH189" s="156">
        <f t="shared" si="24"/>
        <v>0</v>
      </c>
      <c r="BI189" s="156">
        <f t="shared" si="25"/>
        <v>0</v>
      </c>
      <c r="BJ189" s="14" t="s">
        <v>146</v>
      </c>
      <c r="BK189" s="157">
        <f t="shared" si="26"/>
        <v>0</v>
      </c>
      <c r="BL189" s="14" t="s">
        <v>170</v>
      </c>
      <c r="BM189" s="155" t="s">
        <v>383</v>
      </c>
    </row>
    <row r="190" spans="1:65" s="2" customFormat="1" ht="16.5" customHeight="1">
      <c r="A190" s="26"/>
      <c r="B190" s="144"/>
      <c r="C190" s="145" t="s">
        <v>384</v>
      </c>
      <c r="D190" s="145" t="s">
        <v>141</v>
      </c>
      <c r="E190" s="146" t="s">
        <v>503</v>
      </c>
      <c r="F190" s="147" t="s">
        <v>504</v>
      </c>
      <c r="G190" s="148" t="s">
        <v>450</v>
      </c>
      <c r="H190" s="149">
        <v>1</v>
      </c>
      <c r="I190" s="149"/>
      <c r="J190" s="149"/>
      <c r="K190" s="150"/>
      <c r="L190" s="27"/>
      <c r="M190" s="151" t="s">
        <v>1</v>
      </c>
      <c r="N190" s="152" t="s">
        <v>37</v>
      </c>
      <c r="O190" s="153">
        <v>0</v>
      </c>
      <c r="P190" s="153">
        <f t="shared" si="18"/>
        <v>0</v>
      </c>
      <c r="Q190" s="153">
        <v>4.0999999999999999E-4</v>
      </c>
      <c r="R190" s="153">
        <f t="shared" si="19"/>
        <v>4.0999999999999999E-4</v>
      </c>
      <c r="S190" s="153">
        <v>0</v>
      </c>
      <c r="T190" s="154">
        <f t="shared" si="20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5" t="s">
        <v>170</v>
      </c>
      <c r="AT190" s="155" t="s">
        <v>141</v>
      </c>
      <c r="AU190" s="155" t="s">
        <v>146</v>
      </c>
      <c r="AY190" s="14" t="s">
        <v>136</v>
      </c>
      <c r="BE190" s="156">
        <f t="shared" si="21"/>
        <v>0</v>
      </c>
      <c r="BF190" s="156">
        <f t="shared" si="22"/>
        <v>0</v>
      </c>
      <c r="BG190" s="156">
        <f t="shared" si="23"/>
        <v>0</v>
      </c>
      <c r="BH190" s="156">
        <f t="shared" si="24"/>
        <v>0</v>
      </c>
      <c r="BI190" s="156">
        <f t="shared" si="25"/>
        <v>0</v>
      </c>
      <c r="BJ190" s="14" t="s">
        <v>146</v>
      </c>
      <c r="BK190" s="157">
        <f t="shared" si="26"/>
        <v>0</v>
      </c>
      <c r="BL190" s="14" t="s">
        <v>170</v>
      </c>
      <c r="BM190" s="155" t="s">
        <v>387</v>
      </c>
    </row>
    <row r="191" spans="1:65" s="2" customFormat="1" ht="16.5" customHeight="1">
      <c r="A191" s="26"/>
      <c r="B191" s="144"/>
      <c r="C191" s="158" t="s">
        <v>239</v>
      </c>
      <c r="D191" s="158" t="s">
        <v>166</v>
      </c>
      <c r="E191" s="159" t="s">
        <v>505</v>
      </c>
      <c r="F191" s="160" t="s">
        <v>1073</v>
      </c>
      <c r="G191" s="161" t="s">
        <v>439</v>
      </c>
      <c r="H191" s="162">
        <v>1</v>
      </c>
      <c r="I191" s="162"/>
      <c r="J191" s="162"/>
      <c r="K191" s="163"/>
      <c r="L191" s="164"/>
      <c r="M191" s="165" t="s">
        <v>1</v>
      </c>
      <c r="N191" s="166" t="s">
        <v>37</v>
      </c>
      <c r="O191" s="153">
        <v>0</v>
      </c>
      <c r="P191" s="153">
        <f t="shared" si="18"/>
        <v>0</v>
      </c>
      <c r="Q191" s="153">
        <v>6.4000000000000003E-3</v>
      </c>
      <c r="R191" s="153">
        <f t="shared" si="19"/>
        <v>6.4000000000000003E-3</v>
      </c>
      <c r="S191" s="153">
        <v>0</v>
      </c>
      <c r="T191" s="154">
        <f t="shared" si="20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5" t="s">
        <v>200</v>
      </c>
      <c r="AT191" s="155" t="s">
        <v>166</v>
      </c>
      <c r="AU191" s="155" t="s">
        <v>146</v>
      </c>
      <c r="AY191" s="14" t="s">
        <v>136</v>
      </c>
      <c r="BE191" s="156">
        <f t="shared" si="21"/>
        <v>0</v>
      </c>
      <c r="BF191" s="156">
        <f t="shared" si="22"/>
        <v>0</v>
      </c>
      <c r="BG191" s="156">
        <f t="shared" si="23"/>
        <v>0</v>
      </c>
      <c r="BH191" s="156">
        <f t="shared" si="24"/>
        <v>0</v>
      </c>
      <c r="BI191" s="156">
        <f t="shared" si="25"/>
        <v>0</v>
      </c>
      <c r="BJ191" s="14" t="s">
        <v>146</v>
      </c>
      <c r="BK191" s="157">
        <f t="shared" si="26"/>
        <v>0</v>
      </c>
      <c r="BL191" s="14" t="s">
        <v>170</v>
      </c>
      <c r="BM191" s="155" t="s">
        <v>390</v>
      </c>
    </row>
    <row r="192" spans="1:65" s="2" customFormat="1" ht="21.75" customHeight="1">
      <c r="A192" s="26"/>
      <c r="B192" s="144"/>
      <c r="C192" s="145" t="s">
        <v>391</v>
      </c>
      <c r="D192" s="145" t="s">
        <v>141</v>
      </c>
      <c r="E192" s="146" t="s">
        <v>506</v>
      </c>
      <c r="F192" s="147" t="s">
        <v>507</v>
      </c>
      <c r="G192" s="148" t="s">
        <v>450</v>
      </c>
      <c r="H192" s="149">
        <v>1</v>
      </c>
      <c r="I192" s="149"/>
      <c r="J192" s="149"/>
      <c r="K192" s="150"/>
      <c r="L192" s="27"/>
      <c r="M192" s="151" t="s">
        <v>1</v>
      </c>
      <c r="N192" s="152" t="s">
        <v>37</v>
      </c>
      <c r="O192" s="153">
        <v>0</v>
      </c>
      <c r="P192" s="153">
        <f t="shared" si="18"/>
        <v>0</v>
      </c>
      <c r="Q192" s="153">
        <v>3.1879999999999999E-2</v>
      </c>
      <c r="R192" s="153">
        <f t="shared" si="19"/>
        <v>3.1879999999999999E-2</v>
      </c>
      <c r="S192" s="153">
        <v>0</v>
      </c>
      <c r="T192" s="154">
        <f t="shared" si="20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5" t="s">
        <v>170</v>
      </c>
      <c r="AT192" s="155" t="s">
        <v>141</v>
      </c>
      <c r="AU192" s="155" t="s">
        <v>146</v>
      </c>
      <c r="AY192" s="14" t="s">
        <v>136</v>
      </c>
      <c r="BE192" s="156">
        <f t="shared" si="21"/>
        <v>0</v>
      </c>
      <c r="BF192" s="156">
        <f t="shared" si="22"/>
        <v>0</v>
      </c>
      <c r="BG192" s="156">
        <f t="shared" si="23"/>
        <v>0</v>
      </c>
      <c r="BH192" s="156">
        <f t="shared" si="24"/>
        <v>0</v>
      </c>
      <c r="BI192" s="156">
        <f t="shared" si="25"/>
        <v>0</v>
      </c>
      <c r="BJ192" s="14" t="s">
        <v>146</v>
      </c>
      <c r="BK192" s="157">
        <f t="shared" si="26"/>
        <v>0</v>
      </c>
      <c r="BL192" s="14" t="s">
        <v>170</v>
      </c>
      <c r="BM192" s="155" t="s">
        <v>395</v>
      </c>
    </row>
    <row r="193" spans="1:65" s="2" customFormat="1" ht="21.75" customHeight="1">
      <c r="A193" s="26"/>
      <c r="B193" s="144"/>
      <c r="C193" s="158" t="s">
        <v>242</v>
      </c>
      <c r="D193" s="158" t="s">
        <v>166</v>
      </c>
      <c r="E193" s="159" t="s">
        <v>508</v>
      </c>
      <c r="F193" s="160" t="s">
        <v>1074</v>
      </c>
      <c r="G193" s="161" t="s">
        <v>439</v>
      </c>
      <c r="H193" s="162">
        <v>1</v>
      </c>
      <c r="I193" s="162"/>
      <c r="J193" s="162"/>
      <c r="K193" s="163"/>
      <c r="L193" s="164"/>
      <c r="M193" s="165" t="s">
        <v>1</v>
      </c>
      <c r="N193" s="166" t="s">
        <v>37</v>
      </c>
      <c r="O193" s="153">
        <v>0</v>
      </c>
      <c r="P193" s="153">
        <f t="shared" si="18"/>
        <v>0</v>
      </c>
      <c r="Q193" s="153">
        <v>0</v>
      </c>
      <c r="R193" s="153">
        <f t="shared" si="19"/>
        <v>0</v>
      </c>
      <c r="S193" s="153">
        <v>0</v>
      </c>
      <c r="T193" s="154">
        <f t="shared" si="20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5" t="s">
        <v>200</v>
      </c>
      <c r="AT193" s="155" t="s">
        <v>166</v>
      </c>
      <c r="AU193" s="155" t="s">
        <v>146</v>
      </c>
      <c r="AY193" s="14" t="s">
        <v>136</v>
      </c>
      <c r="BE193" s="156">
        <f t="shared" si="21"/>
        <v>0</v>
      </c>
      <c r="BF193" s="156">
        <f t="shared" si="22"/>
        <v>0</v>
      </c>
      <c r="BG193" s="156">
        <f t="shared" si="23"/>
        <v>0</v>
      </c>
      <c r="BH193" s="156">
        <f t="shared" si="24"/>
        <v>0</v>
      </c>
      <c r="BI193" s="156">
        <f t="shared" si="25"/>
        <v>0</v>
      </c>
      <c r="BJ193" s="14" t="s">
        <v>146</v>
      </c>
      <c r="BK193" s="157">
        <f t="shared" si="26"/>
        <v>0</v>
      </c>
      <c r="BL193" s="14" t="s">
        <v>170</v>
      </c>
      <c r="BM193" s="155" t="s">
        <v>509</v>
      </c>
    </row>
    <row r="194" spans="1:65" s="2" customFormat="1" ht="21.75" customHeight="1">
      <c r="A194" s="26"/>
      <c r="B194" s="144"/>
      <c r="C194" s="158" t="s">
        <v>510</v>
      </c>
      <c r="D194" s="158" t="s">
        <v>166</v>
      </c>
      <c r="E194" s="159" t="s">
        <v>511</v>
      </c>
      <c r="F194" s="160" t="s">
        <v>1075</v>
      </c>
      <c r="G194" s="161" t="s">
        <v>439</v>
      </c>
      <c r="H194" s="162">
        <v>1</v>
      </c>
      <c r="I194" s="162"/>
      <c r="J194" s="162"/>
      <c r="K194" s="163"/>
      <c r="L194" s="164"/>
      <c r="M194" s="165" t="s">
        <v>1</v>
      </c>
      <c r="N194" s="166" t="s">
        <v>37</v>
      </c>
      <c r="O194" s="153">
        <v>0</v>
      </c>
      <c r="P194" s="153">
        <f t="shared" si="18"/>
        <v>0</v>
      </c>
      <c r="Q194" s="153">
        <v>0</v>
      </c>
      <c r="R194" s="153">
        <f t="shared" si="19"/>
        <v>0</v>
      </c>
      <c r="S194" s="153">
        <v>0</v>
      </c>
      <c r="T194" s="154">
        <f t="shared" si="20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5" t="s">
        <v>200</v>
      </c>
      <c r="AT194" s="155" t="s">
        <v>166</v>
      </c>
      <c r="AU194" s="155" t="s">
        <v>146</v>
      </c>
      <c r="AY194" s="14" t="s">
        <v>136</v>
      </c>
      <c r="BE194" s="156">
        <f t="shared" si="21"/>
        <v>0</v>
      </c>
      <c r="BF194" s="156">
        <f t="shared" si="22"/>
        <v>0</v>
      </c>
      <c r="BG194" s="156">
        <f t="shared" si="23"/>
        <v>0</v>
      </c>
      <c r="BH194" s="156">
        <f t="shared" si="24"/>
        <v>0</v>
      </c>
      <c r="BI194" s="156">
        <f t="shared" si="25"/>
        <v>0</v>
      </c>
      <c r="BJ194" s="14" t="s">
        <v>146</v>
      </c>
      <c r="BK194" s="157">
        <f t="shared" si="26"/>
        <v>0</v>
      </c>
      <c r="BL194" s="14" t="s">
        <v>170</v>
      </c>
      <c r="BM194" s="155" t="s">
        <v>512</v>
      </c>
    </row>
    <row r="195" spans="1:65" s="2" customFormat="1" ht="16.5" customHeight="1">
      <c r="A195" s="26"/>
      <c r="B195" s="144"/>
      <c r="C195" s="145" t="s">
        <v>246</v>
      </c>
      <c r="D195" s="145" t="s">
        <v>141</v>
      </c>
      <c r="E195" s="146" t="s">
        <v>513</v>
      </c>
      <c r="F195" s="147" t="s">
        <v>514</v>
      </c>
      <c r="G195" s="148" t="s">
        <v>394</v>
      </c>
      <c r="H195" s="149">
        <v>4</v>
      </c>
      <c r="I195" s="149"/>
      <c r="J195" s="149"/>
      <c r="K195" s="150"/>
      <c r="L195" s="27"/>
      <c r="M195" s="151" t="s">
        <v>1</v>
      </c>
      <c r="N195" s="152" t="s">
        <v>37</v>
      </c>
      <c r="O195" s="153">
        <v>0</v>
      </c>
      <c r="P195" s="153">
        <f t="shared" si="18"/>
        <v>0</v>
      </c>
      <c r="Q195" s="153">
        <v>0</v>
      </c>
      <c r="R195" s="153">
        <f t="shared" si="19"/>
        <v>0</v>
      </c>
      <c r="S195" s="153">
        <v>0</v>
      </c>
      <c r="T195" s="154">
        <f t="shared" si="20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5" t="s">
        <v>170</v>
      </c>
      <c r="AT195" s="155" t="s">
        <v>141</v>
      </c>
      <c r="AU195" s="155" t="s">
        <v>146</v>
      </c>
      <c r="AY195" s="14" t="s">
        <v>136</v>
      </c>
      <c r="BE195" s="156">
        <f t="shared" si="21"/>
        <v>0</v>
      </c>
      <c r="BF195" s="156">
        <f t="shared" si="22"/>
        <v>0</v>
      </c>
      <c r="BG195" s="156">
        <f t="shared" si="23"/>
        <v>0</v>
      </c>
      <c r="BH195" s="156">
        <f t="shared" si="24"/>
        <v>0</v>
      </c>
      <c r="BI195" s="156">
        <f t="shared" si="25"/>
        <v>0</v>
      </c>
      <c r="BJ195" s="14" t="s">
        <v>146</v>
      </c>
      <c r="BK195" s="157">
        <f t="shared" si="26"/>
        <v>0</v>
      </c>
      <c r="BL195" s="14" t="s">
        <v>170</v>
      </c>
      <c r="BM195" s="155" t="s">
        <v>515</v>
      </c>
    </row>
    <row r="196" spans="1:65" s="2" customFormat="1" ht="21.75" customHeight="1">
      <c r="A196" s="26"/>
      <c r="B196" s="144"/>
      <c r="C196" s="158" t="s">
        <v>516</v>
      </c>
      <c r="D196" s="158" t="s">
        <v>166</v>
      </c>
      <c r="E196" s="159" t="s">
        <v>517</v>
      </c>
      <c r="F196" s="160" t="s">
        <v>1076</v>
      </c>
      <c r="G196" s="161" t="s">
        <v>439</v>
      </c>
      <c r="H196" s="162">
        <v>1</v>
      </c>
      <c r="I196" s="162"/>
      <c r="J196" s="162"/>
      <c r="K196" s="163"/>
      <c r="L196" s="164"/>
      <c r="M196" s="165" t="s">
        <v>1</v>
      </c>
      <c r="N196" s="166" t="s">
        <v>37</v>
      </c>
      <c r="O196" s="153">
        <v>0</v>
      </c>
      <c r="P196" s="153">
        <f t="shared" si="18"/>
        <v>0</v>
      </c>
      <c r="Q196" s="153">
        <v>5.1999999999999998E-2</v>
      </c>
      <c r="R196" s="153">
        <f t="shared" si="19"/>
        <v>5.1999999999999998E-2</v>
      </c>
      <c r="S196" s="153">
        <v>0</v>
      </c>
      <c r="T196" s="154">
        <f t="shared" si="20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5" t="s">
        <v>200</v>
      </c>
      <c r="AT196" s="155" t="s">
        <v>166</v>
      </c>
      <c r="AU196" s="155" t="s">
        <v>146</v>
      </c>
      <c r="AY196" s="14" t="s">
        <v>136</v>
      </c>
      <c r="BE196" s="156">
        <f t="shared" si="21"/>
        <v>0</v>
      </c>
      <c r="BF196" s="156">
        <f t="shared" si="22"/>
        <v>0</v>
      </c>
      <c r="BG196" s="156">
        <f t="shared" si="23"/>
        <v>0</v>
      </c>
      <c r="BH196" s="156">
        <f t="shared" si="24"/>
        <v>0</v>
      </c>
      <c r="BI196" s="156">
        <f t="shared" si="25"/>
        <v>0</v>
      </c>
      <c r="BJ196" s="14" t="s">
        <v>146</v>
      </c>
      <c r="BK196" s="157">
        <f t="shared" si="26"/>
        <v>0</v>
      </c>
      <c r="BL196" s="14" t="s">
        <v>170</v>
      </c>
      <c r="BM196" s="155" t="s">
        <v>518</v>
      </c>
    </row>
    <row r="197" spans="1:65" s="2" customFormat="1" ht="16.5" customHeight="1">
      <c r="A197" s="26"/>
      <c r="B197" s="144"/>
      <c r="C197" s="145" t="s">
        <v>249</v>
      </c>
      <c r="D197" s="145" t="s">
        <v>141</v>
      </c>
      <c r="E197" s="146" t="s">
        <v>519</v>
      </c>
      <c r="F197" s="147" t="s">
        <v>520</v>
      </c>
      <c r="G197" s="148" t="s">
        <v>253</v>
      </c>
      <c r="H197" s="149">
        <v>62.066000000000003</v>
      </c>
      <c r="I197" s="149"/>
      <c r="J197" s="149"/>
      <c r="K197" s="150"/>
      <c r="L197" s="27"/>
      <c r="M197" s="151" t="s">
        <v>1</v>
      </c>
      <c r="N197" s="152" t="s">
        <v>37</v>
      </c>
      <c r="O197" s="153">
        <v>0</v>
      </c>
      <c r="P197" s="153">
        <f t="shared" si="18"/>
        <v>0</v>
      </c>
      <c r="Q197" s="153">
        <v>0</v>
      </c>
      <c r="R197" s="153">
        <f t="shared" si="19"/>
        <v>0</v>
      </c>
      <c r="S197" s="153">
        <v>0</v>
      </c>
      <c r="T197" s="154">
        <f t="shared" si="20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5" t="s">
        <v>170</v>
      </c>
      <c r="AT197" s="155" t="s">
        <v>141</v>
      </c>
      <c r="AU197" s="155" t="s">
        <v>146</v>
      </c>
      <c r="AY197" s="14" t="s">
        <v>136</v>
      </c>
      <c r="BE197" s="156">
        <f t="shared" si="21"/>
        <v>0</v>
      </c>
      <c r="BF197" s="156">
        <f t="shared" si="22"/>
        <v>0</v>
      </c>
      <c r="BG197" s="156">
        <f t="shared" si="23"/>
        <v>0</v>
      </c>
      <c r="BH197" s="156">
        <f t="shared" si="24"/>
        <v>0</v>
      </c>
      <c r="BI197" s="156">
        <f t="shared" si="25"/>
        <v>0</v>
      </c>
      <c r="BJ197" s="14" t="s">
        <v>146</v>
      </c>
      <c r="BK197" s="157">
        <f t="shared" si="26"/>
        <v>0</v>
      </c>
      <c r="BL197" s="14" t="s">
        <v>170</v>
      </c>
      <c r="BM197" s="155" t="s">
        <v>521</v>
      </c>
    </row>
    <row r="198" spans="1:65" s="12" customFormat="1" ht="22.8" customHeight="1">
      <c r="B198" s="132"/>
      <c r="D198" s="133" t="s">
        <v>70</v>
      </c>
      <c r="E198" s="142" t="s">
        <v>522</v>
      </c>
      <c r="F198" s="142" t="s">
        <v>523</v>
      </c>
      <c r="J198" s="143"/>
      <c r="L198" s="132"/>
      <c r="M198" s="136"/>
      <c r="N198" s="137"/>
      <c r="O198" s="137"/>
      <c r="P198" s="138">
        <f>SUM(P199:P211)</f>
        <v>0</v>
      </c>
      <c r="Q198" s="137"/>
      <c r="R198" s="138">
        <f>SUM(R199:R211)</f>
        <v>1.2138000000000002</v>
      </c>
      <c r="S198" s="137"/>
      <c r="T198" s="139">
        <f>SUM(T199:T211)</f>
        <v>0</v>
      </c>
      <c r="AR198" s="133" t="s">
        <v>146</v>
      </c>
      <c r="AT198" s="140" t="s">
        <v>70</v>
      </c>
      <c r="AU198" s="140" t="s">
        <v>79</v>
      </c>
      <c r="AY198" s="133" t="s">
        <v>136</v>
      </c>
      <c r="BK198" s="141">
        <f>SUM(BK199:BK211)</f>
        <v>0</v>
      </c>
    </row>
    <row r="199" spans="1:65" s="2" customFormat="1" ht="21.75" customHeight="1">
      <c r="A199" s="26"/>
      <c r="B199" s="144"/>
      <c r="C199" s="145" t="s">
        <v>524</v>
      </c>
      <c r="D199" s="145" t="s">
        <v>141</v>
      </c>
      <c r="E199" s="146" t="s">
        <v>525</v>
      </c>
      <c r="F199" s="147" t="s">
        <v>526</v>
      </c>
      <c r="G199" s="148" t="s">
        <v>273</v>
      </c>
      <c r="H199" s="149">
        <v>54</v>
      </c>
      <c r="I199" s="149"/>
      <c r="J199" s="149"/>
      <c r="K199" s="150"/>
      <c r="L199" s="27"/>
      <c r="M199" s="151" t="s">
        <v>1</v>
      </c>
      <c r="N199" s="152" t="s">
        <v>37</v>
      </c>
      <c r="O199" s="153">
        <v>0</v>
      </c>
      <c r="P199" s="153">
        <f t="shared" ref="P199:P211" si="27">O199*H199</f>
        <v>0</v>
      </c>
      <c r="Q199" s="153">
        <v>4.96E-3</v>
      </c>
      <c r="R199" s="153">
        <f t="shared" ref="R199:R211" si="28">Q199*H199</f>
        <v>0.26784000000000002</v>
      </c>
      <c r="S199" s="153">
        <v>0</v>
      </c>
      <c r="T199" s="154">
        <f t="shared" ref="T199:T211" si="29">S199*H199</f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5" t="s">
        <v>170</v>
      </c>
      <c r="AT199" s="155" t="s">
        <v>141</v>
      </c>
      <c r="AU199" s="155" t="s">
        <v>146</v>
      </c>
      <c r="AY199" s="14" t="s">
        <v>136</v>
      </c>
      <c r="BE199" s="156">
        <f t="shared" ref="BE199:BE211" si="30">IF(N199="základná",J199,0)</f>
        <v>0</v>
      </c>
      <c r="BF199" s="156">
        <f t="shared" ref="BF199:BF211" si="31">IF(N199="znížená",J199,0)</f>
        <v>0</v>
      </c>
      <c r="BG199" s="156">
        <f t="shared" ref="BG199:BG211" si="32">IF(N199="zákl. prenesená",J199,0)</f>
        <v>0</v>
      </c>
      <c r="BH199" s="156">
        <f t="shared" ref="BH199:BH211" si="33">IF(N199="zníž. prenesená",J199,0)</f>
        <v>0</v>
      </c>
      <c r="BI199" s="156">
        <f t="shared" ref="BI199:BI211" si="34">IF(N199="nulová",J199,0)</f>
        <v>0</v>
      </c>
      <c r="BJ199" s="14" t="s">
        <v>146</v>
      </c>
      <c r="BK199" s="157">
        <f t="shared" ref="BK199:BK211" si="35">ROUND(I199*H199,3)</f>
        <v>0</v>
      </c>
      <c r="BL199" s="14" t="s">
        <v>170</v>
      </c>
      <c r="BM199" s="155" t="s">
        <v>527</v>
      </c>
    </row>
    <row r="200" spans="1:65" s="2" customFormat="1" ht="21.75" customHeight="1">
      <c r="A200" s="26"/>
      <c r="B200" s="144"/>
      <c r="C200" s="145" t="s">
        <v>254</v>
      </c>
      <c r="D200" s="145" t="s">
        <v>141</v>
      </c>
      <c r="E200" s="146" t="s">
        <v>528</v>
      </c>
      <c r="F200" s="147" t="s">
        <v>529</v>
      </c>
      <c r="G200" s="148" t="s">
        <v>273</v>
      </c>
      <c r="H200" s="149">
        <v>78</v>
      </c>
      <c r="I200" s="149"/>
      <c r="J200" s="149"/>
      <c r="K200" s="150"/>
      <c r="L200" s="27"/>
      <c r="M200" s="151" t="s">
        <v>1</v>
      </c>
      <c r="N200" s="152" t="s">
        <v>37</v>
      </c>
      <c r="O200" s="153">
        <v>0</v>
      </c>
      <c r="P200" s="153">
        <f t="shared" si="27"/>
        <v>0</v>
      </c>
      <c r="Q200" s="153">
        <v>7.45E-3</v>
      </c>
      <c r="R200" s="153">
        <f t="shared" si="28"/>
        <v>0.58109999999999995</v>
      </c>
      <c r="S200" s="153">
        <v>0</v>
      </c>
      <c r="T200" s="154">
        <f t="shared" si="29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5" t="s">
        <v>170</v>
      </c>
      <c r="AT200" s="155" t="s">
        <v>141</v>
      </c>
      <c r="AU200" s="155" t="s">
        <v>146</v>
      </c>
      <c r="AY200" s="14" t="s">
        <v>136</v>
      </c>
      <c r="BE200" s="156">
        <f t="shared" si="30"/>
        <v>0</v>
      </c>
      <c r="BF200" s="156">
        <f t="shared" si="31"/>
        <v>0</v>
      </c>
      <c r="BG200" s="156">
        <f t="shared" si="32"/>
        <v>0</v>
      </c>
      <c r="BH200" s="156">
        <f t="shared" si="33"/>
        <v>0</v>
      </c>
      <c r="BI200" s="156">
        <f t="shared" si="34"/>
        <v>0</v>
      </c>
      <c r="BJ200" s="14" t="s">
        <v>146</v>
      </c>
      <c r="BK200" s="157">
        <f t="shared" si="35"/>
        <v>0</v>
      </c>
      <c r="BL200" s="14" t="s">
        <v>170</v>
      </c>
      <c r="BM200" s="155" t="s">
        <v>530</v>
      </c>
    </row>
    <row r="201" spans="1:65" s="2" customFormat="1" ht="21.75" customHeight="1">
      <c r="A201" s="26"/>
      <c r="B201" s="144"/>
      <c r="C201" s="145" t="s">
        <v>531</v>
      </c>
      <c r="D201" s="145" t="s">
        <v>141</v>
      </c>
      <c r="E201" s="146" t="s">
        <v>532</v>
      </c>
      <c r="F201" s="147" t="s">
        <v>533</v>
      </c>
      <c r="G201" s="148" t="s">
        <v>273</v>
      </c>
      <c r="H201" s="149">
        <v>12</v>
      </c>
      <c r="I201" s="149"/>
      <c r="J201" s="149"/>
      <c r="K201" s="150"/>
      <c r="L201" s="27"/>
      <c r="M201" s="151" t="s">
        <v>1</v>
      </c>
      <c r="N201" s="152" t="s">
        <v>37</v>
      </c>
      <c r="O201" s="153">
        <v>0</v>
      </c>
      <c r="P201" s="153">
        <f t="shared" si="27"/>
        <v>0</v>
      </c>
      <c r="Q201" s="153">
        <v>2.14E-3</v>
      </c>
      <c r="R201" s="153">
        <f t="shared" si="28"/>
        <v>2.5680000000000001E-2</v>
      </c>
      <c r="S201" s="153">
        <v>0</v>
      </c>
      <c r="T201" s="154">
        <f t="shared" si="29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5" t="s">
        <v>170</v>
      </c>
      <c r="AT201" s="155" t="s">
        <v>141</v>
      </c>
      <c r="AU201" s="155" t="s">
        <v>146</v>
      </c>
      <c r="AY201" s="14" t="s">
        <v>136</v>
      </c>
      <c r="BE201" s="156">
        <f t="shared" si="30"/>
        <v>0</v>
      </c>
      <c r="BF201" s="156">
        <f t="shared" si="31"/>
        <v>0</v>
      </c>
      <c r="BG201" s="156">
        <f t="shared" si="32"/>
        <v>0</v>
      </c>
      <c r="BH201" s="156">
        <f t="shared" si="33"/>
        <v>0</v>
      </c>
      <c r="BI201" s="156">
        <f t="shared" si="34"/>
        <v>0</v>
      </c>
      <c r="BJ201" s="14" t="s">
        <v>146</v>
      </c>
      <c r="BK201" s="157">
        <f t="shared" si="35"/>
        <v>0</v>
      </c>
      <c r="BL201" s="14" t="s">
        <v>170</v>
      </c>
      <c r="BM201" s="155" t="s">
        <v>534</v>
      </c>
    </row>
    <row r="202" spans="1:65" s="2" customFormat="1" ht="21.75" customHeight="1">
      <c r="A202" s="26"/>
      <c r="B202" s="144"/>
      <c r="C202" s="145" t="s">
        <v>260</v>
      </c>
      <c r="D202" s="145" t="s">
        <v>141</v>
      </c>
      <c r="E202" s="146" t="s">
        <v>535</v>
      </c>
      <c r="F202" s="147" t="s">
        <v>536</v>
      </c>
      <c r="G202" s="148" t="s">
        <v>273</v>
      </c>
      <c r="H202" s="149">
        <v>12</v>
      </c>
      <c r="I202" s="149"/>
      <c r="J202" s="149"/>
      <c r="K202" s="150"/>
      <c r="L202" s="27"/>
      <c r="M202" s="151" t="s">
        <v>1</v>
      </c>
      <c r="N202" s="152" t="s">
        <v>37</v>
      </c>
      <c r="O202" s="153">
        <v>0</v>
      </c>
      <c r="P202" s="153">
        <f t="shared" si="27"/>
        <v>0</v>
      </c>
      <c r="Q202" s="153">
        <v>5.2300000000000003E-3</v>
      </c>
      <c r="R202" s="153">
        <f t="shared" si="28"/>
        <v>6.276000000000001E-2</v>
      </c>
      <c r="S202" s="153">
        <v>0</v>
      </c>
      <c r="T202" s="154">
        <f t="shared" si="29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5" t="s">
        <v>170</v>
      </c>
      <c r="AT202" s="155" t="s">
        <v>141</v>
      </c>
      <c r="AU202" s="155" t="s">
        <v>146</v>
      </c>
      <c r="AY202" s="14" t="s">
        <v>136</v>
      </c>
      <c r="BE202" s="156">
        <f t="shared" si="30"/>
        <v>0</v>
      </c>
      <c r="BF202" s="156">
        <f t="shared" si="31"/>
        <v>0</v>
      </c>
      <c r="BG202" s="156">
        <f t="shared" si="32"/>
        <v>0</v>
      </c>
      <c r="BH202" s="156">
        <f t="shared" si="33"/>
        <v>0</v>
      </c>
      <c r="BI202" s="156">
        <f t="shared" si="34"/>
        <v>0</v>
      </c>
      <c r="BJ202" s="14" t="s">
        <v>146</v>
      </c>
      <c r="BK202" s="157">
        <f t="shared" si="35"/>
        <v>0</v>
      </c>
      <c r="BL202" s="14" t="s">
        <v>170</v>
      </c>
      <c r="BM202" s="155" t="s">
        <v>537</v>
      </c>
    </row>
    <row r="203" spans="1:65" s="2" customFormat="1" ht="21.75" customHeight="1">
      <c r="A203" s="26"/>
      <c r="B203" s="144"/>
      <c r="C203" s="145" t="s">
        <v>538</v>
      </c>
      <c r="D203" s="145" t="s">
        <v>141</v>
      </c>
      <c r="E203" s="146" t="s">
        <v>539</v>
      </c>
      <c r="F203" s="147" t="s">
        <v>540</v>
      </c>
      <c r="G203" s="148" t="s">
        <v>273</v>
      </c>
      <c r="H203" s="149">
        <v>18</v>
      </c>
      <c r="I203" s="149"/>
      <c r="J203" s="149"/>
      <c r="K203" s="150"/>
      <c r="L203" s="27"/>
      <c r="M203" s="151" t="s">
        <v>1</v>
      </c>
      <c r="N203" s="152" t="s">
        <v>37</v>
      </c>
      <c r="O203" s="153">
        <v>0</v>
      </c>
      <c r="P203" s="153">
        <f t="shared" si="27"/>
        <v>0</v>
      </c>
      <c r="Q203" s="153">
        <v>8.2500000000000004E-3</v>
      </c>
      <c r="R203" s="153">
        <f t="shared" si="28"/>
        <v>0.14850000000000002</v>
      </c>
      <c r="S203" s="153">
        <v>0</v>
      </c>
      <c r="T203" s="154">
        <f t="shared" si="29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5" t="s">
        <v>170</v>
      </c>
      <c r="AT203" s="155" t="s">
        <v>141</v>
      </c>
      <c r="AU203" s="155" t="s">
        <v>146</v>
      </c>
      <c r="AY203" s="14" t="s">
        <v>136</v>
      </c>
      <c r="BE203" s="156">
        <f t="shared" si="30"/>
        <v>0</v>
      </c>
      <c r="BF203" s="156">
        <f t="shared" si="31"/>
        <v>0</v>
      </c>
      <c r="BG203" s="156">
        <f t="shared" si="32"/>
        <v>0</v>
      </c>
      <c r="BH203" s="156">
        <f t="shared" si="33"/>
        <v>0</v>
      </c>
      <c r="BI203" s="156">
        <f t="shared" si="34"/>
        <v>0</v>
      </c>
      <c r="BJ203" s="14" t="s">
        <v>146</v>
      </c>
      <c r="BK203" s="157">
        <f t="shared" si="35"/>
        <v>0</v>
      </c>
      <c r="BL203" s="14" t="s">
        <v>170</v>
      </c>
      <c r="BM203" s="155" t="s">
        <v>541</v>
      </c>
    </row>
    <row r="204" spans="1:65" s="2" customFormat="1" ht="21.75" customHeight="1">
      <c r="A204" s="26"/>
      <c r="B204" s="144"/>
      <c r="C204" s="145" t="s">
        <v>263</v>
      </c>
      <c r="D204" s="145" t="s">
        <v>141</v>
      </c>
      <c r="E204" s="146" t="s">
        <v>542</v>
      </c>
      <c r="F204" s="147" t="s">
        <v>543</v>
      </c>
      <c r="G204" s="148" t="s">
        <v>273</v>
      </c>
      <c r="H204" s="149">
        <v>12</v>
      </c>
      <c r="I204" s="149"/>
      <c r="J204" s="149"/>
      <c r="K204" s="150"/>
      <c r="L204" s="27"/>
      <c r="M204" s="151" t="s">
        <v>1</v>
      </c>
      <c r="N204" s="152" t="s">
        <v>37</v>
      </c>
      <c r="O204" s="153">
        <v>0</v>
      </c>
      <c r="P204" s="153">
        <f t="shared" si="27"/>
        <v>0</v>
      </c>
      <c r="Q204" s="153">
        <v>1.0659999999999999E-2</v>
      </c>
      <c r="R204" s="153">
        <f t="shared" si="28"/>
        <v>0.12791999999999998</v>
      </c>
      <c r="S204" s="153">
        <v>0</v>
      </c>
      <c r="T204" s="154">
        <f t="shared" si="29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5" t="s">
        <v>170</v>
      </c>
      <c r="AT204" s="155" t="s">
        <v>141</v>
      </c>
      <c r="AU204" s="155" t="s">
        <v>146</v>
      </c>
      <c r="AY204" s="14" t="s">
        <v>136</v>
      </c>
      <c r="BE204" s="156">
        <f t="shared" si="30"/>
        <v>0</v>
      </c>
      <c r="BF204" s="156">
        <f t="shared" si="31"/>
        <v>0</v>
      </c>
      <c r="BG204" s="156">
        <f t="shared" si="32"/>
        <v>0</v>
      </c>
      <c r="BH204" s="156">
        <f t="shared" si="33"/>
        <v>0</v>
      </c>
      <c r="BI204" s="156">
        <f t="shared" si="34"/>
        <v>0</v>
      </c>
      <c r="BJ204" s="14" t="s">
        <v>146</v>
      </c>
      <c r="BK204" s="157">
        <f t="shared" si="35"/>
        <v>0</v>
      </c>
      <c r="BL204" s="14" t="s">
        <v>170</v>
      </c>
      <c r="BM204" s="155" t="s">
        <v>544</v>
      </c>
    </row>
    <row r="205" spans="1:65" s="2" customFormat="1" ht="21.75" customHeight="1">
      <c r="A205" s="26"/>
      <c r="B205" s="144"/>
      <c r="C205" s="145" t="s">
        <v>545</v>
      </c>
      <c r="D205" s="145" t="s">
        <v>141</v>
      </c>
      <c r="E205" s="146" t="s">
        <v>546</v>
      </c>
      <c r="F205" s="147" t="s">
        <v>547</v>
      </c>
      <c r="G205" s="148" t="s">
        <v>439</v>
      </c>
      <c r="H205" s="149">
        <v>4</v>
      </c>
      <c r="I205" s="149"/>
      <c r="J205" s="149"/>
      <c r="K205" s="150"/>
      <c r="L205" s="27"/>
      <c r="M205" s="151" t="s">
        <v>1</v>
      </c>
      <c r="N205" s="152" t="s">
        <v>37</v>
      </c>
      <c r="O205" s="153">
        <v>0</v>
      </c>
      <c r="P205" s="153">
        <f t="shared" si="27"/>
        <v>0</v>
      </c>
      <c r="Q205" s="153">
        <v>0</v>
      </c>
      <c r="R205" s="153">
        <f t="shared" si="28"/>
        <v>0</v>
      </c>
      <c r="S205" s="153">
        <v>0</v>
      </c>
      <c r="T205" s="154">
        <f t="shared" si="29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5" t="s">
        <v>170</v>
      </c>
      <c r="AT205" s="155" t="s">
        <v>141</v>
      </c>
      <c r="AU205" s="155" t="s">
        <v>146</v>
      </c>
      <c r="AY205" s="14" t="s">
        <v>136</v>
      </c>
      <c r="BE205" s="156">
        <f t="shared" si="30"/>
        <v>0</v>
      </c>
      <c r="BF205" s="156">
        <f t="shared" si="31"/>
        <v>0</v>
      </c>
      <c r="BG205" s="156">
        <f t="shared" si="32"/>
        <v>0</v>
      </c>
      <c r="BH205" s="156">
        <f t="shared" si="33"/>
        <v>0</v>
      </c>
      <c r="BI205" s="156">
        <f t="shared" si="34"/>
        <v>0</v>
      </c>
      <c r="BJ205" s="14" t="s">
        <v>146</v>
      </c>
      <c r="BK205" s="157">
        <f t="shared" si="35"/>
        <v>0</v>
      </c>
      <c r="BL205" s="14" t="s">
        <v>170</v>
      </c>
      <c r="BM205" s="155" t="s">
        <v>548</v>
      </c>
    </row>
    <row r="206" spans="1:65" s="2" customFormat="1" ht="16.5" customHeight="1">
      <c r="A206" s="26"/>
      <c r="B206" s="144"/>
      <c r="C206" s="145" t="s">
        <v>274</v>
      </c>
      <c r="D206" s="145" t="s">
        <v>141</v>
      </c>
      <c r="E206" s="146" t="s">
        <v>549</v>
      </c>
      <c r="F206" s="147" t="s">
        <v>550</v>
      </c>
      <c r="G206" s="148" t="s">
        <v>439</v>
      </c>
      <c r="H206" s="149">
        <v>4</v>
      </c>
      <c r="I206" s="149"/>
      <c r="J206" s="149"/>
      <c r="K206" s="150"/>
      <c r="L206" s="27"/>
      <c r="M206" s="151" t="s">
        <v>1</v>
      </c>
      <c r="N206" s="152" t="s">
        <v>37</v>
      </c>
      <c r="O206" s="153">
        <v>0</v>
      </c>
      <c r="P206" s="153">
        <f t="shared" si="27"/>
        <v>0</v>
      </c>
      <c r="Q206" s="153">
        <v>0</v>
      </c>
      <c r="R206" s="153">
        <f t="shared" si="28"/>
        <v>0</v>
      </c>
      <c r="S206" s="153">
        <v>0</v>
      </c>
      <c r="T206" s="154">
        <f t="shared" si="29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5" t="s">
        <v>170</v>
      </c>
      <c r="AT206" s="155" t="s">
        <v>141</v>
      </c>
      <c r="AU206" s="155" t="s">
        <v>146</v>
      </c>
      <c r="AY206" s="14" t="s">
        <v>136</v>
      </c>
      <c r="BE206" s="156">
        <f t="shared" si="30"/>
        <v>0</v>
      </c>
      <c r="BF206" s="156">
        <f t="shared" si="31"/>
        <v>0</v>
      </c>
      <c r="BG206" s="156">
        <f t="shared" si="32"/>
        <v>0</v>
      </c>
      <c r="BH206" s="156">
        <f t="shared" si="33"/>
        <v>0</v>
      </c>
      <c r="BI206" s="156">
        <f t="shared" si="34"/>
        <v>0</v>
      </c>
      <c r="BJ206" s="14" t="s">
        <v>146</v>
      </c>
      <c r="BK206" s="157">
        <f t="shared" si="35"/>
        <v>0</v>
      </c>
      <c r="BL206" s="14" t="s">
        <v>170</v>
      </c>
      <c r="BM206" s="155" t="s">
        <v>551</v>
      </c>
    </row>
    <row r="207" spans="1:65" s="2" customFormat="1" ht="16.5" customHeight="1">
      <c r="A207" s="26"/>
      <c r="B207" s="144"/>
      <c r="C207" s="145" t="s">
        <v>552</v>
      </c>
      <c r="D207" s="145" t="s">
        <v>141</v>
      </c>
      <c r="E207" s="146" t="s">
        <v>553</v>
      </c>
      <c r="F207" s="147" t="s">
        <v>554</v>
      </c>
      <c r="G207" s="148" t="s">
        <v>439</v>
      </c>
      <c r="H207" s="149">
        <v>4</v>
      </c>
      <c r="I207" s="149"/>
      <c r="J207" s="149"/>
      <c r="K207" s="150"/>
      <c r="L207" s="27"/>
      <c r="M207" s="151" t="s">
        <v>1</v>
      </c>
      <c r="N207" s="152" t="s">
        <v>37</v>
      </c>
      <c r="O207" s="153">
        <v>0</v>
      </c>
      <c r="P207" s="153">
        <f t="shared" si="27"/>
        <v>0</v>
      </c>
      <c r="Q207" s="153">
        <v>0</v>
      </c>
      <c r="R207" s="153">
        <f t="shared" si="28"/>
        <v>0</v>
      </c>
      <c r="S207" s="153">
        <v>0</v>
      </c>
      <c r="T207" s="154">
        <f t="shared" si="29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5" t="s">
        <v>170</v>
      </c>
      <c r="AT207" s="155" t="s">
        <v>141</v>
      </c>
      <c r="AU207" s="155" t="s">
        <v>146</v>
      </c>
      <c r="AY207" s="14" t="s">
        <v>136</v>
      </c>
      <c r="BE207" s="156">
        <f t="shared" si="30"/>
        <v>0</v>
      </c>
      <c r="BF207" s="156">
        <f t="shared" si="31"/>
        <v>0</v>
      </c>
      <c r="BG207" s="156">
        <f t="shared" si="32"/>
        <v>0</v>
      </c>
      <c r="BH207" s="156">
        <f t="shared" si="33"/>
        <v>0</v>
      </c>
      <c r="BI207" s="156">
        <f t="shared" si="34"/>
        <v>0</v>
      </c>
      <c r="BJ207" s="14" t="s">
        <v>146</v>
      </c>
      <c r="BK207" s="157">
        <f t="shared" si="35"/>
        <v>0</v>
      </c>
      <c r="BL207" s="14" t="s">
        <v>170</v>
      </c>
      <c r="BM207" s="155" t="s">
        <v>555</v>
      </c>
    </row>
    <row r="208" spans="1:65" s="2" customFormat="1" ht="21.75" customHeight="1">
      <c r="A208" s="26"/>
      <c r="B208" s="144"/>
      <c r="C208" s="145" t="s">
        <v>332</v>
      </c>
      <c r="D208" s="145" t="s">
        <v>141</v>
      </c>
      <c r="E208" s="146" t="s">
        <v>556</v>
      </c>
      <c r="F208" s="147" t="s">
        <v>557</v>
      </c>
      <c r="G208" s="148" t="s">
        <v>273</v>
      </c>
      <c r="H208" s="149">
        <v>78</v>
      </c>
      <c r="I208" s="149"/>
      <c r="J208" s="149"/>
      <c r="K208" s="150"/>
      <c r="L208" s="27"/>
      <c r="M208" s="151" t="s">
        <v>1</v>
      </c>
      <c r="N208" s="152" t="s">
        <v>37</v>
      </c>
      <c r="O208" s="153">
        <v>0</v>
      </c>
      <c r="P208" s="153">
        <f t="shared" si="27"/>
        <v>0</v>
      </c>
      <c r="Q208" s="153">
        <v>0</v>
      </c>
      <c r="R208" s="153">
        <f t="shared" si="28"/>
        <v>0</v>
      </c>
      <c r="S208" s="153">
        <v>0</v>
      </c>
      <c r="T208" s="154">
        <f t="shared" si="29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5" t="s">
        <v>170</v>
      </c>
      <c r="AT208" s="155" t="s">
        <v>141</v>
      </c>
      <c r="AU208" s="155" t="s">
        <v>146</v>
      </c>
      <c r="AY208" s="14" t="s">
        <v>136</v>
      </c>
      <c r="BE208" s="156">
        <f t="shared" si="30"/>
        <v>0</v>
      </c>
      <c r="BF208" s="156">
        <f t="shared" si="31"/>
        <v>0</v>
      </c>
      <c r="BG208" s="156">
        <f t="shared" si="32"/>
        <v>0</v>
      </c>
      <c r="BH208" s="156">
        <f t="shared" si="33"/>
        <v>0</v>
      </c>
      <c r="BI208" s="156">
        <f t="shared" si="34"/>
        <v>0</v>
      </c>
      <c r="BJ208" s="14" t="s">
        <v>146</v>
      </c>
      <c r="BK208" s="157">
        <f t="shared" si="35"/>
        <v>0</v>
      </c>
      <c r="BL208" s="14" t="s">
        <v>170</v>
      </c>
      <c r="BM208" s="155" t="s">
        <v>558</v>
      </c>
    </row>
    <row r="209" spans="1:65" s="2" customFormat="1" ht="21.75" customHeight="1">
      <c r="A209" s="26"/>
      <c r="B209" s="144"/>
      <c r="C209" s="145" t="s">
        <v>559</v>
      </c>
      <c r="D209" s="145" t="s">
        <v>141</v>
      </c>
      <c r="E209" s="146" t="s">
        <v>560</v>
      </c>
      <c r="F209" s="147" t="s">
        <v>561</v>
      </c>
      <c r="G209" s="148" t="s">
        <v>273</v>
      </c>
      <c r="H209" s="149">
        <v>108</v>
      </c>
      <c r="I209" s="149"/>
      <c r="J209" s="149"/>
      <c r="K209" s="150"/>
      <c r="L209" s="27"/>
      <c r="M209" s="151" t="s">
        <v>1</v>
      </c>
      <c r="N209" s="152" t="s">
        <v>37</v>
      </c>
      <c r="O209" s="153">
        <v>0</v>
      </c>
      <c r="P209" s="153">
        <f t="shared" si="27"/>
        <v>0</v>
      </c>
      <c r="Q209" s="153">
        <v>0</v>
      </c>
      <c r="R209" s="153">
        <f t="shared" si="28"/>
        <v>0</v>
      </c>
      <c r="S209" s="153">
        <v>0</v>
      </c>
      <c r="T209" s="154">
        <f t="shared" si="29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5" t="s">
        <v>170</v>
      </c>
      <c r="AT209" s="155" t="s">
        <v>141</v>
      </c>
      <c r="AU209" s="155" t="s">
        <v>146</v>
      </c>
      <c r="AY209" s="14" t="s">
        <v>136</v>
      </c>
      <c r="BE209" s="156">
        <f t="shared" si="30"/>
        <v>0</v>
      </c>
      <c r="BF209" s="156">
        <f t="shared" si="31"/>
        <v>0</v>
      </c>
      <c r="BG209" s="156">
        <f t="shared" si="32"/>
        <v>0</v>
      </c>
      <c r="BH209" s="156">
        <f t="shared" si="33"/>
        <v>0</v>
      </c>
      <c r="BI209" s="156">
        <f t="shared" si="34"/>
        <v>0</v>
      </c>
      <c r="BJ209" s="14" t="s">
        <v>146</v>
      </c>
      <c r="BK209" s="157">
        <f t="shared" si="35"/>
        <v>0</v>
      </c>
      <c r="BL209" s="14" t="s">
        <v>170</v>
      </c>
      <c r="BM209" s="155" t="s">
        <v>562</v>
      </c>
    </row>
    <row r="210" spans="1:65" s="2" customFormat="1" ht="21.75" customHeight="1">
      <c r="A210" s="26"/>
      <c r="B210" s="144"/>
      <c r="C210" s="145" t="s">
        <v>335</v>
      </c>
      <c r="D210" s="145" t="s">
        <v>141</v>
      </c>
      <c r="E210" s="146" t="s">
        <v>563</v>
      </c>
      <c r="F210" s="147" t="s">
        <v>564</v>
      </c>
      <c r="G210" s="148" t="s">
        <v>273</v>
      </c>
      <c r="H210" s="149">
        <v>5</v>
      </c>
      <c r="I210" s="149"/>
      <c r="J210" s="149"/>
      <c r="K210" s="150"/>
      <c r="L210" s="27"/>
      <c r="M210" s="151" t="s">
        <v>1</v>
      </c>
      <c r="N210" s="152" t="s">
        <v>37</v>
      </c>
      <c r="O210" s="153">
        <v>0</v>
      </c>
      <c r="P210" s="153">
        <f t="shared" si="27"/>
        <v>0</v>
      </c>
      <c r="Q210" s="153">
        <v>0</v>
      </c>
      <c r="R210" s="153">
        <f t="shared" si="28"/>
        <v>0</v>
      </c>
      <c r="S210" s="153">
        <v>0</v>
      </c>
      <c r="T210" s="154">
        <f t="shared" si="29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5" t="s">
        <v>170</v>
      </c>
      <c r="AT210" s="155" t="s">
        <v>141</v>
      </c>
      <c r="AU210" s="155" t="s">
        <v>146</v>
      </c>
      <c r="AY210" s="14" t="s">
        <v>136</v>
      </c>
      <c r="BE210" s="156">
        <f t="shared" si="30"/>
        <v>0</v>
      </c>
      <c r="BF210" s="156">
        <f t="shared" si="31"/>
        <v>0</v>
      </c>
      <c r="BG210" s="156">
        <f t="shared" si="32"/>
        <v>0</v>
      </c>
      <c r="BH210" s="156">
        <f t="shared" si="33"/>
        <v>0</v>
      </c>
      <c r="BI210" s="156">
        <f t="shared" si="34"/>
        <v>0</v>
      </c>
      <c r="BJ210" s="14" t="s">
        <v>146</v>
      </c>
      <c r="BK210" s="157">
        <f t="shared" si="35"/>
        <v>0</v>
      </c>
      <c r="BL210" s="14" t="s">
        <v>170</v>
      </c>
      <c r="BM210" s="155" t="s">
        <v>565</v>
      </c>
    </row>
    <row r="211" spans="1:65" s="2" customFormat="1" ht="16.5" customHeight="1">
      <c r="A211" s="26"/>
      <c r="B211" s="144"/>
      <c r="C211" s="145" t="s">
        <v>566</v>
      </c>
      <c r="D211" s="145" t="s">
        <v>141</v>
      </c>
      <c r="E211" s="146" t="s">
        <v>567</v>
      </c>
      <c r="F211" s="147" t="s">
        <v>568</v>
      </c>
      <c r="G211" s="148" t="s">
        <v>253</v>
      </c>
      <c r="H211" s="149">
        <v>46.871000000000002</v>
      </c>
      <c r="I211" s="149"/>
      <c r="J211" s="149"/>
      <c r="K211" s="150"/>
      <c r="L211" s="27"/>
      <c r="M211" s="151" t="s">
        <v>1</v>
      </c>
      <c r="N211" s="152" t="s">
        <v>37</v>
      </c>
      <c r="O211" s="153">
        <v>0</v>
      </c>
      <c r="P211" s="153">
        <f t="shared" si="27"/>
        <v>0</v>
      </c>
      <c r="Q211" s="153">
        <v>0</v>
      </c>
      <c r="R211" s="153">
        <f t="shared" si="28"/>
        <v>0</v>
      </c>
      <c r="S211" s="153">
        <v>0</v>
      </c>
      <c r="T211" s="154">
        <f t="shared" si="29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5" t="s">
        <v>170</v>
      </c>
      <c r="AT211" s="155" t="s">
        <v>141</v>
      </c>
      <c r="AU211" s="155" t="s">
        <v>146</v>
      </c>
      <c r="AY211" s="14" t="s">
        <v>136</v>
      </c>
      <c r="BE211" s="156">
        <f t="shared" si="30"/>
        <v>0</v>
      </c>
      <c r="BF211" s="156">
        <f t="shared" si="31"/>
        <v>0</v>
      </c>
      <c r="BG211" s="156">
        <f t="shared" si="32"/>
        <v>0</v>
      </c>
      <c r="BH211" s="156">
        <f t="shared" si="33"/>
        <v>0</v>
      </c>
      <c r="BI211" s="156">
        <f t="shared" si="34"/>
        <v>0</v>
      </c>
      <c r="BJ211" s="14" t="s">
        <v>146</v>
      </c>
      <c r="BK211" s="157">
        <f t="shared" si="35"/>
        <v>0</v>
      </c>
      <c r="BL211" s="14" t="s">
        <v>170</v>
      </c>
      <c r="BM211" s="155" t="s">
        <v>569</v>
      </c>
    </row>
    <row r="212" spans="1:65" s="12" customFormat="1" ht="22.8" customHeight="1">
      <c r="B212" s="132"/>
      <c r="D212" s="133" t="s">
        <v>70</v>
      </c>
      <c r="E212" s="142" t="s">
        <v>570</v>
      </c>
      <c r="F212" s="142" t="s">
        <v>571</v>
      </c>
      <c r="J212" s="143"/>
      <c r="L212" s="132"/>
      <c r="M212" s="136"/>
      <c r="N212" s="137"/>
      <c r="O212" s="137"/>
      <c r="P212" s="138">
        <f>SUM(P213:P246)</f>
        <v>0</v>
      </c>
      <c r="Q212" s="137"/>
      <c r="R212" s="138">
        <f>SUM(R213:R246)</f>
        <v>0.15902000000000002</v>
      </c>
      <c r="S212" s="137"/>
      <c r="T212" s="139">
        <f>SUM(T213:T246)</f>
        <v>0</v>
      </c>
      <c r="AR212" s="133" t="s">
        <v>146</v>
      </c>
      <c r="AT212" s="140" t="s">
        <v>70</v>
      </c>
      <c r="AU212" s="140" t="s">
        <v>79</v>
      </c>
      <c r="AY212" s="133" t="s">
        <v>136</v>
      </c>
      <c r="BK212" s="141">
        <f>SUM(BK213:BK246)</f>
        <v>0</v>
      </c>
    </row>
    <row r="213" spans="1:65" s="2" customFormat="1" ht="16.5" customHeight="1">
      <c r="A213" s="26"/>
      <c r="B213" s="144"/>
      <c r="C213" s="145" t="s">
        <v>338</v>
      </c>
      <c r="D213" s="145" t="s">
        <v>141</v>
      </c>
      <c r="E213" s="146" t="s">
        <v>572</v>
      </c>
      <c r="F213" s="147" t="s">
        <v>573</v>
      </c>
      <c r="G213" s="148" t="s">
        <v>450</v>
      </c>
      <c r="H213" s="149">
        <v>10</v>
      </c>
      <c r="I213" s="149"/>
      <c r="J213" s="149"/>
      <c r="K213" s="150"/>
      <c r="L213" s="27"/>
      <c r="M213" s="151" t="s">
        <v>1</v>
      </c>
      <c r="N213" s="152" t="s">
        <v>37</v>
      </c>
      <c r="O213" s="153">
        <v>0</v>
      </c>
      <c r="P213" s="153">
        <f t="shared" ref="P213:P246" si="36">O213*H213</f>
        <v>0</v>
      </c>
      <c r="Q213" s="153">
        <v>4.3499999999999997E-3</v>
      </c>
      <c r="R213" s="153">
        <f t="shared" ref="R213:R246" si="37">Q213*H213</f>
        <v>4.3499999999999997E-2</v>
      </c>
      <c r="S213" s="153">
        <v>0</v>
      </c>
      <c r="T213" s="154">
        <f t="shared" ref="T213:T246" si="38">S213*H213</f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5" t="s">
        <v>170</v>
      </c>
      <c r="AT213" s="155" t="s">
        <v>141</v>
      </c>
      <c r="AU213" s="155" t="s">
        <v>146</v>
      </c>
      <c r="AY213" s="14" t="s">
        <v>136</v>
      </c>
      <c r="BE213" s="156">
        <f t="shared" ref="BE213:BE246" si="39">IF(N213="základná",J213,0)</f>
        <v>0</v>
      </c>
      <c r="BF213" s="156">
        <f t="shared" ref="BF213:BF246" si="40">IF(N213="znížená",J213,0)</f>
        <v>0</v>
      </c>
      <c r="BG213" s="156">
        <f t="shared" ref="BG213:BG246" si="41">IF(N213="zákl. prenesená",J213,0)</f>
        <v>0</v>
      </c>
      <c r="BH213" s="156">
        <f t="shared" ref="BH213:BH246" si="42">IF(N213="zníž. prenesená",J213,0)</f>
        <v>0</v>
      </c>
      <c r="BI213" s="156">
        <f t="shared" ref="BI213:BI246" si="43">IF(N213="nulová",J213,0)</f>
        <v>0</v>
      </c>
      <c r="BJ213" s="14" t="s">
        <v>146</v>
      </c>
      <c r="BK213" s="157">
        <f t="shared" ref="BK213:BK246" si="44">ROUND(I213*H213,3)</f>
        <v>0</v>
      </c>
      <c r="BL213" s="14" t="s">
        <v>170</v>
      </c>
      <c r="BM213" s="155" t="s">
        <v>574</v>
      </c>
    </row>
    <row r="214" spans="1:65" s="2" customFormat="1" ht="21.75" customHeight="1">
      <c r="A214" s="26"/>
      <c r="B214" s="144"/>
      <c r="C214" s="158" t="s">
        <v>575</v>
      </c>
      <c r="D214" s="158" t="s">
        <v>166</v>
      </c>
      <c r="E214" s="159" t="s">
        <v>576</v>
      </c>
      <c r="F214" s="160" t="s">
        <v>1077</v>
      </c>
      <c r="G214" s="161" t="s">
        <v>439</v>
      </c>
      <c r="H214" s="162">
        <v>2</v>
      </c>
      <c r="I214" s="162"/>
      <c r="J214" s="162"/>
      <c r="K214" s="163"/>
      <c r="L214" s="164"/>
      <c r="M214" s="165" t="s">
        <v>1</v>
      </c>
      <c r="N214" s="166" t="s">
        <v>37</v>
      </c>
      <c r="O214" s="153">
        <v>0</v>
      </c>
      <c r="P214" s="153">
        <f t="shared" si="36"/>
        <v>0</v>
      </c>
      <c r="Q214" s="153">
        <v>1.4300000000000001E-3</v>
      </c>
      <c r="R214" s="153">
        <f t="shared" si="37"/>
        <v>2.8600000000000001E-3</v>
      </c>
      <c r="S214" s="153">
        <v>0</v>
      </c>
      <c r="T214" s="154">
        <f t="shared" si="38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5" t="s">
        <v>200</v>
      </c>
      <c r="AT214" s="155" t="s">
        <v>166</v>
      </c>
      <c r="AU214" s="155" t="s">
        <v>146</v>
      </c>
      <c r="AY214" s="14" t="s">
        <v>136</v>
      </c>
      <c r="BE214" s="156">
        <f t="shared" si="39"/>
        <v>0</v>
      </c>
      <c r="BF214" s="156">
        <f t="shared" si="40"/>
        <v>0</v>
      </c>
      <c r="BG214" s="156">
        <f t="shared" si="41"/>
        <v>0</v>
      </c>
      <c r="BH214" s="156">
        <f t="shared" si="42"/>
        <v>0</v>
      </c>
      <c r="BI214" s="156">
        <f t="shared" si="43"/>
        <v>0</v>
      </c>
      <c r="BJ214" s="14" t="s">
        <v>146</v>
      </c>
      <c r="BK214" s="157">
        <f t="shared" si="44"/>
        <v>0</v>
      </c>
      <c r="BL214" s="14" t="s">
        <v>170</v>
      </c>
      <c r="BM214" s="155" t="s">
        <v>577</v>
      </c>
    </row>
    <row r="215" spans="1:65" s="2" customFormat="1" ht="21.75" customHeight="1">
      <c r="A215" s="26"/>
      <c r="B215" s="144"/>
      <c r="C215" s="158" t="s">
        <v>341</v>
      </c>
      <c r="D215" s="158" t="s">
        <v>166</v>
      </c>
      <c r="E215" s="159" t="s">
        <v>578</v>
      </c>
      <c r="F215" s="160" t="s">
        <v>1078</v>
      </c>
      <c r="G215" s="161" t="s">
        <v>439</v>
      </c>
      <c r="H215" s="162">
        <v>1</v>
      </c>
      <c r="I215" s="162"/>
      <c r="J215" s="162"/>
      <c r="K215" s="163"/>
      <c r="L215" s="164"/>
      <c r="M215" s="165" t="s">
        <v>1</v>
      </c>
      <c r="N215" s="166" t="s">
        <v>37</v>
      </c>
      <c r="O215" s="153">
        <v>0</v>
      </c>
      <c r="P215" s="153">
        <f t="shared" si="36"/>
        <v>0</v>
      </c>
      <c r="Q215" s="153">
        <v>0</v>
      </c>
      <c r="R215" s="153">
        <f t="shared" si="37"/>
        <v>0</v>
      </c>
      <c r="S215" s="153">
        <v>0</v>
      </c>
      <c r="T215" s="154">
        <f t="shared" si="38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5" t="s">
        <v>200</v>
      </c>
      <c r="AT215" s="155" t="s">
        <v>166</v>
      </c>
      <c r="AU215" s="155" t="s">
        <v>146</v>
      </c>
      <c r="AY215" s="14" t="s">
        <v>136</v>
      </c>
      <c r="BE215" s="156">
        <f t="shared" si="39"/>
        <v>0</v>
      </c>
      <c r="BF215" s="156">
        <f t="shared" si="40"/>
        <v>0</v>
      </c>
      <c r="BG215" s="156">
        <f t="shared" si="41"/>
        <v>0</v>
      </c>
      <c r="BH215" s="156">
        <f t="shared" si="42"/>
        <v>0</v>
      </c>
      <c r="BI215" s="156">
        <f t="shared" si="43"/>
        <v>0</v>
      </c>
      <c r="BJ215" s="14" t="s">
        <v>146</v>
      </c>
      <c r="BK215" s="157">
        <f t="shared" si="44"/>
        <v>0</v>
      </c>
      <c r="BL215" s="14" t="s">
        <v>170</v>
      </c>
      <c r="BM215" s="155" t="s">
        <v>579</v>
      </c>
    </row>
    <row r="216" spans="1:65" s="2" customFormat="1" ht="21.75" customHeight="1">
      <c r="A216" s="26"/>
      <c r="B216" s="144"/>
      <c r="C216" s="158" t="s">
        <v>580</v>
      </c>
      <c r="D216" s="158" t="s">
        <v>166</v>
      </c>
      <c r="E216" s="159" t="s">
        <v>581</v>
      </c>
      <c r="F216" s="160" t="s">
        <v>1079</v>
      </c>
      <c r="G216" s="161" t="s">
        <v>439</v>
      </c>
      <c r="H216" s="162">
        <v>1</v>
      </c>
      <c r="I216" s="162"/>
      <c r="J216" s="162"/>
      <c r="K216" s="163"/>
      <c r="L216" s="164"/>
      <c r="M216" s="165" t="s">
        <v>1</v>
      </c>
      <c r="N216" s="166" t="s">
        <v>37</v>
      </c>
      <c r="O216" s="153">
        <v>0</v>
      </c>
      <c r="P216" s="153">
        <f t="shared" si="36"/>
        <v>0</v>
      </c>
      <c r="Q216" s="153">
        <v>0</v>
      </c>
      <c r="R216" s="153">
        <f t="shared" si="37"/>
        <v>0</v>
      </c>
      <c r="S216" s="153">
        <v>0</v>
      </c>
      <c r="T216" s="154">
        <f t="shared" si="38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5" t="s">
        <v>200</v>
      </c>
      <c r="AT216" s="155" t="s">
        <v>166</v>
      </c>
      <c r="AU216" s="155" t="s">
        <v>146</v>
      </c>
      <c r="AY216" s="14" t="s">
        <v>136</v>
      </c>
      <c r="BE216" s="156">
        <f t="shared" si="39"/>
        <v>0</v>
      </c>
      <c r="BF216" s="156">
        <f t="shared" si="40"/>
        <v>0</v>
      </c>
      <c r="BG216" s="156">
        <f t="shared" si="41"/>
        <v>0</v>
      </c>
      <c r="BH216" s="156">
        <f t="shared" si="42"/>
        <v>0</v>
      </c>
      <c r="BI216" s="156">
        <f t="shared" si="43"/>
        <v>0</v>
      </c>
      <c r="BJ216" s="14" t="s">
        <v>146</v>
      </c>
      <c r="BK216" s="157">
        <f t="shared" si="44"/>
        <v>0</v>
      </c>
      <c r="BL216" s="14" t="s">
        <v>170</v>
      </c>
      <c r="BM216" s="155" t="s">
        <v>582</v>
      </c>
    </row>
    <row r="217" spans="1:65" s="2" customFormat="1" ht="16.5" customHeight="1">
      <c r="A217" s="26"/>
      <c r="B217" s="144"/>
      <c r="C217" s="158" t="s">
        <v>344</v>
      </c>
      <c r="D217" s="158" t="s">
        <v>166</v>
      </c>
      <c r="E217" s="159" t="s">
        <v>583</v>
      </c>
      <c r="F217" s="160" t="s">
        <v>1080</v>
      </c>
      <c r="G217" s="161" t="s">
        <v>439</v>
      </c>
      <c r="H217" s="162">
        <v>1</v>
      </c>
      <c r="I217" s="162"/>
      <c r="J217" s="162"/>
      <c r="K217" s="163"/>
      <c r="L217" s="164"/>
      <c r="M217" s="165" t="s">
        <v>1</v>
      </c>
      <c r="N217" s="166" t="s">
        <v>37</v>
      </c>
      <c r="O217" s="153">
        <v>0</v>
      </c>
      <c r="P217" s="153">
        <f t="shared" si="36"/>
        <v>0</v>
      </c>
      <c r="Q217" s="153">
        <v>0</v>
      </c>
      <c r="R217" s="153">
        <f t="shared" si="37"/>
        <v>0</v>
      </c>
      <c r="S217" s="153">
        <v>0</v>
      </c>
      <c r="T217" s="154">
        <f t="shared" si="38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5" t="s">
        <v>200</v>
      </c>
      <c r="AT217" s="155" t="s">
        <v>166</v>
      </c>
      <c r="AU217" s="155" t="s">
        <v>146</v>
      </c>
      <c r="AY217" s="14" t="s">
        <v>136</v>
      </c>
      <c r="BE217" s="156">
        <f t="shared" si="39"/>
        <v>0</v>
      </c>
      <c r="BF217" s="156">
        <f t="shared" si="40"/>
        <v>0</v>
      </c>
      <c r="BG217" s="156">
        <f t="shared" si="41"/>
        <v>0</v>
      </c>
      <c r="BH217" s="156">
        <f t="shared" si="42"/>
        <v>0</v>
      </c>
      <c r="BI217" s="156">
        <f t="shared" si="43"/>
        <v>0</v>
      </c>
      <c r="BJ217" s="14" t="s">
        <v>146</v>
      </c>
      <c r="BK217" s="157">
        <f t="shared" si="44"/>
        <v>0</v>
      </c>
      <c r="BL217" s="14" t="s">
        <v>170</v>
      </c>
      <c r="BM217" s="155" t="s">
        <v>584</v>
      </c>
    </row>
    <row r="218" spans="1:65" s="2" customFormat="1" ht="21.75" customHeight="1">
      <c r="A218" s="26"/>
      <c r="B218" s="144"/>
      <c r="C218" s="158" t="s">
        <v>585</v>
      </c>
      <c r="D218" s="158" t="s">
        <v>166</v>
      </c>
      <c r="E218" s="159" t="s">
        <v>586</v>
      </c>
      <c r="F218" s="160" t="s">
        <v>1081</v>
      </c>
      <c r="G218" s="161" t="s">
        <v>439</v>
      </c>
      <c r="H218" s="162">
        <v>5</v>
      </c>
      <c r="I218" s="162"/>
      <c r="J218" s="162"/>
      <c r="K218" s="163"/>
      <c r="L218" s="164"/>
      <c r="M218" s="165" t="s">
        <v>1</v>
      </c>
      <c r="N218" s="166" t="s">
        <v>37</v>
      </c>
      <c r="O218" s="153">
        <v>0</v>
      </c>
      <c r="P218" s="153">
        <f t="shared" si="36"/>
        <v>0</v>
      </c>
      <c r="Q218" s="153">
        <v>3.0999999999999999E-3</v>
      </c>
      <c r="R218" s="153">
        <f t="shared" si="37"/>
        <v>1.55E-2</v>
      </c>
      <c r="S218" s="153">
        <v>0</v>
      </c>
      <c r="T218" s="154">
        <f t="shared" si="38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5" t="s">
        <v>200</v>
      </c>
      <c r="AT218" s="155" t="s">
        <v>166</v>
      </c>
      <c r="AU218" s="155" t="s">
        <v>146</v>
      </c>
      <c r="AY218" s="14" t="s">
        <v>136</v>
      </c>
      <c r="BE218" s="156">
        <f t="shared" si="39"/>
        <v>0</v>
      </c>
      <c r="BF218" s="156">
        <f t="shared" si="40"/>
        <v>0</v>
      </c>
      <c r="BG218" s="156">
        <f t="shared" si="41"/>
        <v>0</v>
      </c>
      <c r="BH218" s="156">
        <f t="shared" si="42"/>
        <v>0</v>
      </c>
      <c r="BI218" s="156">
        <f t="shared" si="43"/>
        <v>0</v>
      </c>
      <c r="BJ218" s="14" t="s">
        <v>146</v>
      </c>
      <c r="BK218" s="157">
        <f t="shared" si="44"/>
        <v>0</v>
      </c>
      <c r="BL218" s="14" t="s">
        <v>170</v>
      </c>
      <c r="BM218" s="155" t="s">
        <v>587</v>
      </c>
    </row>
    <row r="219" spans="1:65" s="2" customFormat="1" ht="16.5" customHeight="1">
      <c r="A219" s="26"/>
      <c r="B219" s="144"/>
      <c r="C219" s="145" t="s">
        <v>347</v>
      </c>
      <c r="D219" s="145" t="s">
        <v>141</v>
      </c>
      <c r="E219" s="146" t="s">
        <v>588</v>
      </c>
      <c r="F219" s="147" t="s">
        <v>589</v>
      </c>
      <c r="G219" s="148" t="s">
        <v>450</v>
      </c>
      <c r="H219" s="149">
        <v>3</v>
      </c>
      <c r="I219" s="149"/>
      <c r="J219" s="149"/>
      <c r="K219" s="150"/>
      <c r="L219" s="27"/>
      <c r="M219" s="151" t="s">
        <v>1</v>
      </c>
      <c r="N219" s="152" t="s">
        <v>37</v>
      </c>
      <c r="O219" s="153">
        <v>0</v>
      </c>
      <c r="P219" s="153">
        <f t="shared" si="36"/>
        <v>0</v>
      </c>
      <c r="Q219" s="153">
        <v>7.3699999999999998E-3</v>
      </c>
      <c r="R219" s="153">
        <f t="shared" si="37"/>
        <v>2.2109999999999998E-2</v>
      </c>
      <c r="S219" s="153">
        <v>0</v>
      </c>
      <c r="T219" s="154">
        <f t="shared" si="38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5" t="s">
        <v>170</v>
      </c>
      <c r="AT219" s="155" t="s">
        <v>141</v>
      </c>
      <c r="AU219" s="155" t="s">
        <v>146</v>
      </c>
      <c r="AY219" s="14" t="s">
        <v>136</v>
      </c>
      <c r="BE219" s="156">
        <f t="shared" si="39"/>
        <v>0</v>
      </c>
      <c r="BF219" s="156">
        <f t="shared" si="40"/>
        <v>0</v>
      </c>
      <c r="BG219" s="156">
        <f t="shared" si="41"/>
        <v>0</v>
      </c>
      <c r="BH219" s="156">
        <f t="shared" si="42"/>
        <v>0</v>
      </c>
      <c r="BI219" s="156">
        <f t="shared" si="43"/>
        <v>0</v>
      </c>
      <c r="BJ219" s="14" t="s">
        <v>146</v>
      </c>
      <c r="BK219" s="157">
        <f t="shared" si="44"/>
        <v>0</v>
      </c>
      <c r="BL219" s="14" t="s">
        <v>170</v>
      </c>
      <c r="BM219" s="155" t="s">
        <v>590</v>
      </c>
    </row>
    <row r="220" spans="1:65" s="2" customFormat="1" ht="21.75" customHeight="1">
      <c r="A220" s="26"/>
      <c r="B220" s="144"/>
      <c r="C220" s="158" t="s">
        <v>591</v>
      </c>
      <c r="D220" s="158" t="s">
        <v>166</v>
      </c>
      <c r="E220" s="159" t="s">
        <v>592</v>
      </c>
      <c r="F220" s="160" t="s">
        <v>1082</v>
      </c>
      <c r="G220" s="161" t="s">
        <v>439</v>
      </c>
      <c r="H220" s="162">
        <v>3</v>
      </c>
      <c r="I220" s="162"/>
      <c r="J220" s="162"/>
      <c r="K220" s="163"/>
      <c r="L220" s="164"/>
      <c r="M220" s="165" t="s">
        <v>1</v>
      </c>
      <c r="N220" s="166" t="s">
        <v>37</v>
      </c>
      <c r="O220" s="153">
        <v>0</v>
      </c>
      <c r="P220" s="153">
        <f t="shared" si="36"/>
        <v>0</v>
      </c>
      <c r="Q220" s="153">
        <v>3.8500000000000001E-3</v>
      </c>
      <c r="R220" s="153">
        <f t="shared" si="37"/>
        <v>1.1550000000000001E-2</v>
      </c>
      <c r="S220" s="153">
        <v>0</v>
      </c>
      <c r="T220" s="154">
        <f t="shared" si="38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5" t="s">
        <v>200</v>
      </c>
      <c r="AT220" s="155" t="s">
        <v>166</v>
      </c>
      <c r="AU220" s="155" t="s">
        <v>146</v>
      </c>
      <c r="AY220" s="14" t="s">
        <v>136</v>
      </c>
      <c r="BE220" s="156">
        <f t="shared" si="39"/>
        <v>0</v>
      </c>
      <c r="BF220" s="156">
        <f t="shared" si="40"/>
        <v>0</v>
      </c>
      <c r="BG220" s="156">
        <f t="shared" si="41"/>
        <v>0</v>
      </c>
      <c r="BH220" s="156">
        <f t="shared" si="42"/>
        <v>0</v>
      </c>
      <c r="BI220" s="156">
        <f t="shared" si="43"/>
        <v>0</v>
      </c>
      <c r="BJ220" s="14" t="s">
        <v>146</v>
      </c>
      <c r="BK220" s="157">
        <f t="shared" si="44"/>
        <v>0</v>
      </c>
      <c r="BL220" s="14" t="s">
        <v>170</v>
      </c>
      <c r="BM220" s="155" t="s">
        <v>593</v>
      </c>
    </row>
    <row r="221" spans="1:65" s="2" customFormat="1" ht="16.5" customHeight="1">
      <c r="A221" s="26"/>
      <c r="B221" s="144"/>
      <c r="C221" s="145" t="s">
        <v>350</v>
      </c>
      <c r="D221" s="145" t="s">
        <v>141</v>
      </c>
      <c r="E221" s="146" t="s">
        <v>594</v>
      </c>
      <c r="F221" s="147" t="s">
        <v>595</v>
      </c>
      <c r="G221" s="148" t="s">
        <v>450</v>
      </c>
      <c r="H221" s="149">
        <v>2</v>
      </c>
      <c r="I221" s="149"/>
      <c r="J221" s="149"/>
      <c r="K221" s="150"/>
      <c r="L221" s="27"/>
      <c r="M221" s="151" t="s">
        <v>1</v>
      </c>
      <c r="N221" s="152" t="s">
        <v>37</v>
      </c>
      <c r="O221" s="153">
        <v>0</v>
      </c>
      <c r="P221" s="153">
        <f t="shared" si="36"/>
        <v>0</v>
      </c>
      <c r="Q221" s="153">
        <v>3.1099999999999999E-3</v>
      </c>
      <c r="R221" s="153">
        <f t="shared" si="37"/>
        <v>6.2199999999999998E-3</v>
      </c>
      <c r="S221" s="153">
        <v>0</v>
      </c>
      <c r="T221" s="154">
        <f t="shared" si="38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5" t="s">
        <v>170</v>
      </c>
      <c r="AT221" s="155" t="s">
        <v>141</v>
      </c>
      <c r="AU221" s="155" t="s">
        <v>146</v>
      </c>
      <c r="AY221" s="14" t="s">
        <v>136</v>
      </c>
      <c r="BE221" s="156">
        <f t="shared" si="39"/>
        <v>0</v>
      </c>
      <c r="BF221" s="156">
        <f t="shared" si="40"/>
        <v>0</v>
      </c>
      <c r="BG221" s="156">
        <f t="shared" si="41"/>
        <v>0</v>
      </c>
      <c r="BH221" s="156">
        <f t="shared" si="42"/>
        <v>0</v>
      </c>
      <c r="BI221" s="156">
        <f t="shared" si="43"/>
        <v>0</v>
      </c>
      <c r="BJ221" s="14" t="s">
        <v>146</v>
      </c>
      <c r="BK221" s="157">
        <f t="shared" si="44"/>
        <v>0</v>
      </c>
      <c r="BL221" s="14" t="s">
        <v>170</v>
      </c>
      <c r="BM221" s="155" t="s">
        <v>596</v>
      </c>
    </row>
    <row r="222" spans="1:65" s="2" customFormat="1" ht="16.5" customHeight="1">
      <c r="A222" s="26"/>
      <c r="B222" s="144"/>
      <c r="C222" s="145" t="s">
        <v>597</v>
      </c>
      <c r="D222" s="145" t="s">
        <v>141</v>
      </c>
      <c r="E222" s="146" t="s">
        <v>598</v>
      </c>
      <c r="F222" s="147" t="s">
        <v>599</v>
      </c>
      <c r="G222" s="148" t="s">
        <v>450</v>
      </c>
      <c r="H222" s="149">
        <v>4</v>
      </c>
      <c r="I222" s="149"/>
      <c r="J222" s="149"/>
      <c r="K222" s="150"/>
      <c r="L222" s="27"/>
      <c r="M222" s="151" t="s">
        <v>1</v>
      </c>
      <c r="N222" s="152" t="s">
        <v>37</v>
      </c>
      <c r="O222" s="153">
        <v>0</v>
      </c>
      <c r="P222" s="153">
        <f t="shared" si="36"/>
        <v>0</v>
      </c>
      <c r="Q222" s="153">
        <v>4.3499999999999997E-3</v>
      </c>
      <c r="R222" s="153">
        <f t="shared" si="37"/>
        <v>1.7399999999999999E-2</v>
      </c>
      <c r="S222" s="153">
        <v>0</v>
      </c>
      <c r="T222" s="154">
        <f t="shared" si="38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55" t="s">
        <v>170</v>
      </c>
      <c r="AT222" s="155" t="s">
        <v>141</v>
      </c>
      <c r="AU222" s="155" t="s">
        <v>146</v>
      </c>
      <c r="AY222" s="14" t="s">
        <v>136</v>
      </c>
      <c r="BE222" s="156">
        <f t="shared" si="39"/>
        <v>0</v>
      </c>
      <c r="BF222" s="156">
        <f t="shared" si="40"/>
        <v>0</v>
      </c>
      <c r="BG222" s="156">
        <f t="shared" si="41"/>
        <v>0</v>
      </c>
      <c r="BH222" s="156">
        <f t="shared" si="42"/>
        <v>0</v>
      </c>
      <c r="BI222" s="156">
        <f t="shared" si="43"/>
        <v>0</v>
      </c>
      <c r="BJ222" s="14" t="s">
        <v>146</v>
      </c>
      <c r="BK222" s="157">
        <f t="shared" si="44"/>
        <v>0</v>
      </c>
      <c r="BL222" s="14" t="s">
        <v>170</v>
      </c>
      <c r="BM222" s="155" t="s">
        <v>600</v>
      </c>
    </row>
    <row r="223" spans="1:65" s="2" customFormat="1" ht="16.5" customHeight="1">
      <c r="A223" s="26"/>
      <c r="B223" s="144"/>
      <c r="C223" s="145" t="s">
        <v>353</v>
      </c>
      <c r="D223" s="145" t="s">
        <v>141</v>
      </c>
      <c r="E223" s="146" t="s">
        <v>601</v>
      </c>
      <c r="F223" s="147" t="s">
        <v>602</v>
      </c>
      <c r="G223" s="148" t="s">
        <v>439</v>
      </c>
      <c r="H223" s="149">
        <v>36</v>
      </c>
      <c r="I223" s="149"/>
      <c r="J223" s="149"/>
      <c r="K223" s="150"/>
      <c r="L223" s="27"/>
      <c r="M223" s="151" t="s">
        <v>1</v>
      </c>
      <c r="N223" s="152" t="s">
        <v>37</v>
      </c>
      <c r="O223" s="153">
        <v>0</v>
      </c>
      <c r="P223" s="153">
        <f t="shared" si="36"/>
        <v>0</v>
      </c>
      <c r="Q223" s="153">
        <v>0</v>
      </c>
      <c r="R223" s="153">
        <f t="shared" si="37"/>
        <v>0</v>
      </c>
      <c r="S223" s="153">
        <v>0</v>
      </c>
      <c r="T223" s="154">
        <f t="shared" si="38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5" t="s">
        <v>170</v>
      </c>
      <c r="AT223" s="155" t="s">
        <v>141</v>
      </c>
      <c r="AU223" s="155" t="s">
        <v>146</v>
      </c>
      <c r="AY223" s="14" t="s">
        <v>136</v>
      </c>
      <c r="BE223" s="156">
        <f t="shared" si="39"/>
        <v>0</v>
      </c>
      <c r="BF223" s="156">
        <f t="shared" si="40"/>
        <v>0</v>
      </c>
      <c r="BG223" s="156">
        <f t="shared" si="41"/>
        <v>0</v>
      </c>
      <c r="BH223" s="156">
        <f t="shared" si="42"/>
        <v>0</v>
      </c>
      <c r="BI223" s="156">
        <f t="shared" si="43"/>
        <v>0</v>
      </c>
      <c r="BJ223" s="14" t="s">
        <v>146</v>
      </c>
      <c r="BK223" s="157">
        <f t="shared" si="44"/>
        <v>0</v>
      </c>
      <c r="BL223" s="14" t="s">
        <v>170</v>
      </c>
      <c r="BM223" s="155" t="s">
        <v>603</v>
      </c>
    </row>
    <row r="224" spans="1:65" s="2" customFormat="1" ht="16.5" customHeight="1">
      <c r="A224" s="26"/>
      <c r="B224" s="144"/>
      <c r="C224" s="158" t="s">
        <v>604</v>
      </c>
      <c r="D224" s="158" t="s">
        <v>166</v>
      </c>
      <c r="E224" s="159" t="s">
        <v>605</v>
      </c>
      <c r="F224" s="160" t="s">
        <v>606</v>
      </c>
      <c r="G224" s="161" t="s">
        <v>439</v>
      </c>
      <c r="H224" s="162">
        <v>16</v>
      </c>
      <c r="I224" s="162"/>
      <c r="J224" s="162"/>
      <c r="K224" s="163"/>
      <c r="L224" s="164"/>
      <c r="M224" s="165" t="s">
        <v>1</v>
      </c>
      <c r="N224" s="166" t="s">
        <v>37</v>
      </c>
      <c r="O224" s="153">
        <v>0</v>
      </c>
      <c r="P224" s="153">
        <f t="shared" si="36"/>
        <v>0</v>
      </c>
      <c r="Q224" s="153">
        <v>0</v>
      </c>
      <c r="R224" s="153">
        <f t="shared" si="37"/>
        <v>0</v>
      </c>
      <c r="S224" s="153">
        <v>0</v>
      </c>
      <c r="T224" s="154">
        <f t="shared" si="38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5" t="s">
        <v>200</v>
      </c>
      <c r="AT224" s="155" t="s">
        <v>166</v>
      </c>
      <c r="AU224" s="155" t="s">
        <v>146</v>
      </c>
      <c r="AY224" s="14" t="s">
        <v>136</v>
      </c>
      <c r="BE224" s="156">
        <f t="shared" si="39"/>
        <v>0</v>
      </c>
      <c r="BF224" s="156">
        <f t="shared" si="40"/>
        <v>0</v>
      </c>
      <c r="BG224" s="156">
        <f t="shared" si="41"/>
        <v>0</v>
      </c>
      <c r="BH224" s="156">
        <f t="shared" si="42"/>
        <v>0</v>
      </c>
      <c r="BI224" s="156">
        <f t="shared" si="43"/>
        <v>0</v>
      </c>
      <c r="BJ224" s="14" t="s">
        <v>146</v>
      </c>
      <c r="BK224" s="157">
        <f t="shared" si="44"/>
        <v>0</v>
      </c>
      <c r="BL224" s="14" t="s">
        <v>170</v>
      </c>
      <c r="BM224" s="155" t="s">
        <v>607</v>
      </c>
    </row>
    <row r="225" spans="1:65" s="2" customFormat="1" ht="16.5" customHeight="1">
      <c r="A225" s="26"/>
      <c r="B225" s="144"/>
      <c r="C225" s="158" t="s">
        <v>356</v>
      </c>
      <c r="D225" s="158" t="s">
        <v>166</v>
      </c>
      <c r="E225" s="159" t="s">
        <v>608</v>
      </c>
      <c r="F225" s="160" t="s">
        <v>609</v>
      </c>
      <c r="G225" s="161" t="s">
        <v>439</v>
      </c>
      <c r="H225" s="162">
        <v>20</v>
      </c>
      <c r="I225" s="162"/>
      <c r="J225" s="162"/>
      <c r="K225" s="163"/>
      <c r="L225" s="164"/>
      <c r="M225" s="165" t="s">
        <v>1</v>
      </c>
      <c r="N225" s="166" t="s">
        <v>37</v>
      </c>
      <c r="O225" s="153">
        <v>0</v>
      </c>
      <c r="P225" s="153">
        <f t="shared" si="36"/>
        <v>0</v>
      </c>
      <c r="Q225" s="153">
        <v>0</v>
      </c>
      <c r="R225" s="153">
        <f t="shared" si="37"/>
        <v>0</v>
      </c>
      <c r="S225" s="153">
        <v>0</v>
      </c>
      <c r="T225" s="154">
        <f t="shared" si="38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5" t="s">
        <v>200</v>
      </c>
      <c r="AT225" s="155" t="s">
        <v>166</v>
      </c>
      <c r="AU225" s="155" t="s">
        <v>146</v>
      </c>
      <c r="AY225" s="14" t="s">
        <v>136</v>
      </c>
      <c r="BE225" s="156">
        <f t="shared" si="39"/>
        <v>0</v>
      </c>
      <c r="BF225" s="156">
        <f t="shared" si="40"/>
        <v>0</v>
      </c>
      <c r="BG225" s="156">
        <f t="shared" si="41"/>
        <v>0</v>
      </c>
      <c r="BH225" s="156">
        <f t="shared" si="42"/>
        <v>0</v>
      </c>
      <c r="BI225" s="156">
        <f t="shared" si="43"/>
        <v>0</v>
      </c>
      <c r="BJ225" s="14" t="s">
        <v>146</v>
      </c>
      <c r="BK225" s="157">
        <f t="shared" si="44"/>
        <v>0</v>
      </c>
      <c r="BL225" s="14" t="s">
        <v>170</v>
      </c>
      <c r="BM225" s="155" t="s">
        <v>610</v>
      </c>
    </row>
    <row r="226" spans="1:65" s="2" customFormat="1" ht="16.5" customHeight="1">
      <c r="A226" s="26"/>
      <c r="B226" s="144"/>
      <c r="C226" s="145" t="s">
        <v>611</v>
      </c>
      <c r="D226" s="145" t="s">
        <v>141</v>
      </c>
      <c r="E226" s="146" t="s">
        <v>612</v>
      </c>
      <c r="F226" s="147" t="s">
        <v>613</v>
      </c>
      <c r="G226" s="148" t="s">
        <v>439</v>
      </c>
      <c r="H226" s="149">
        <v>2</v>
      </c>
      <c r="I226" s="149"/>
      <c r="J226" s="149"/>
      <c r="K226" s="150"/>
      <c r="L226" s="27"/>
      <c r="M226" s="151" t="s">
        <v>1</v>
      </c>
      <c r="N226" s="152" t="s">
        <v>37</v>
      </c>
      <c r="O226" s="153">
        <v>0</v>
      </c>
      <c r="P226" s="153">
        <f t="shared" si="36"/>
        <v>0</v>
      </c>
      <c r="Q226" s="153">
        <v>0</v>
      </c>
      <c r="R226" s="153">
        <f t="shared" si="37"/>
        <v>0</v>
      </c>
      <c r="S226" s="153">
        <v>0</v>
      </c>
      <c r="T226" s="154">
        <f t="shared" si="38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5" t="s">
        <v>170</v>
      </c>
      <c r="AT226" s="155" t="s">
        <v>141</v>
      </c>
      <c r="AU226" s="155" t="s">
        <v>146</v>
      </c>
      <c r="AY226" s="14" t="s">
        <v>136</v>
      </c>
      <c r="BE226" s="156">
        <f t="shared" si="39"/>
        <v>0</v>
      </c>
      <c r="BF226" s="156">
        <f t="shared" si="40"/>
        <v>0</v>
      </c>
      <c r="BG226" s="156">
        <f t="shared" si="41"/>
        <v>0</v>
      </c>
      <c r="BH226" s="156">
        <f t="shared" si="42"/>
        <v>0</v>
      </c>
      <c r="BI226" s="156">
        <f t="shared" si="43"/>
        <v>0</v>
      </c>
      <c r="BJ226" s="14" t="s">
        <v>146</v>
      </c>
      <c r="BK226" s="157">
        <f t="shared" si="44"/>
        <v>0</v>
      </c>
      <c r="BL226" s="14" t="s">
        <v>170</v>
      </c>
      <c r="BM226" s="155" t="s">
        <v>614</v>
      </c>
    </row>
    <row r="227" spans="1:65" s="2" customFormat="1" ht="16.5" customHeight="1">
      <c r="A227" s="26"/>
      <c r="B227" s="144"/>
      <c r="C227" s="158" t="s">
        <v>359</v>
      </c>
      <c r="D227" s="158" t="s">
        <v>166</v>
      </c>
      <c r="E227" s="159" t="s">
        <v>615</v>
      </c>
      <c r="F227" s="160" t="s">
        <v>1083</v>
      </c>
      <c r="G227" s="161" t="s">
        <v>439</v>
      </c>
      <c r="H227" s="162">
        <v>2</v>
      </c>
      <c r="I227" s="162"/>
      <c r="J227" s="162"/>
      <c r="K227" s="163"/>
      <c r="L227" s="164"/>
      <c r="M227" s="165" t="s">
        <v>1</v>
      </c>
      <c r="N227" s="166" t="s">
        <v>37</v>
      </c>
      <c r="O227" s="153">
        <v>0</v>
      </c>
      <c r="P227" s="153">
        <f t="shared" si="36"/>
        <v>0</v>
      </c>
      <c r="Q227" s="153">
        <v>0</v>
      </c>
      <c r="R227" s="153">
        <f t="shared" si="37"/>
        <v>0</v>
      </c>
      <c r="S227" s="153">
        <v>0</v>
      </c>
      <c r="T227" s="154">
        <f t="shared" si="38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5" t="s">
        <v>200</v>
      </c>
      <c r="AT227" s="155" t="s">
        <v>166</v>
      </c>
      <c r="AU227" s="155" t="s">
        <v>146</v>
      </c>
      <c r="AY227" s="14" t="s">
        <v>136</v>
      </c>
      <c r="BE227" s="156">
        <f t="shared" si="39"/>
        <v>0</v>
      </c>
      <c r="BF227" s="156">
        <f t="shared" si="40"/>
        <v>0</v>
      </c>
      <c r="BG227" s="156">
        <f t="shared" si="41"/>
        <v>0</v>
      </c>
      <c r="BH227" s="156">
        <f t="shared" si="42"/>
        <v>0</v>
      </c>
      <c r="BI227" s="156">
        <f t="shared" si="43"/>
        <v>0</v>
      </c>
      <c r="BJ227" s="14" t="s">
        <v>146</v>
      </c>
      <c r="BK227" s="157">
        <f t="shared" si="44"/>
        <v>0</v>
      </c>
      <c r="BL227" s="14" t="s">
        <v>170</v>
      </c>
      <c r="BM227" s="155" t="s">
        <v>616</v>
      </c>
    </row>
    <row r="228" spans="1:65" s="2" customFormat="1" ht="16.5" customHeight="1">
      <c r="A228" s="26"/>
      <c r="B228" s="144"/>
      <c r="C228" s="145" t="s">
        <v>617</v>
      </c>
      <c r="D228" s="145" t="s">
        <v>141</v>
      </c>
      <c r="E228" s="146" t="s">
        <v>618</v>
      </c>
      <c r="F228" s="147" t="s">
        <v>619</v>
      </c>
      <c r="G228" s="148" t="s">
        <v>439</v>
      </c>
      <c r="H228" s="149">
        <v>4</v>
      </c>
      <c r="I228" s="149"/>
      <c r="J228" s="149"/>
      <c r="K228" s="150"/>
      <c r="L228" s="27"/>
      <c r="M228" s="151" t="s">
        <v>1</v>
      </c>
      <c r="N228" s="152" t="s">
        <v>37</v>
      </c>
      <c r="O228" s="153">
        <v>0</v>
      </c>
      <c r="P228" s="153">
        <f t="shared" si="36"/>
        <v>0</v>
      </c>
      <c r="Q228" s="153">
        <v>0</v>
      </c>
      <c r="R228" s="153">
        <f t="shared" si="37"/>
        <v>0</v>
      </c>
      <c r="S228" s="153">
        <v>0</v>
      </c>
      <c r="T228" s="154">
        <f t="shared" si="38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55" t="s">
        <v>170</v>
      </c>
      <c r="AT228" s="155" t="s">
        <v>141</v>
      </c>
      <c r="AU228" s="155" t="s">
        <v>146</v>
      </c>
      <c r="AY228" s="14" t="s">
        <v>136</v>
      </c>
      <c r="BE228" s="156">
        <f t="shared" si="39"/>
        <v>0</v>
      </c>
      <c r="BF228" s="156">
        <f t="shared" si="40"/>
        <v>0</v>
      </c>
      <c r="BG228" s="156">
        <f t="shared" si="41"/>
        <v>0</v>
      </c>
      <c r="BH228" s="156">
        <f t="shared" si="42"/>
        <v>0</v>
      </c>
      <c r="BI228" s="156">
        <f t="shared" si="43"/>
        <v>0</v>
      </c>
      <c r="BJ228" s="14" t="s">
        <v>146</v>
      </c>
      <c r="BK228" s="157">
        <f t="shared" si="44"/>
        <v>0</v>
      </c>
      <c r="BL228" s="14" t="s">
        <v>170</v>
      </c>
      <c r="BM228" s="155" t="s">
        <v>620</v>
      </c>
    </row>
    <row r="229" spans="1:65" s="2" customFormat="1" ht="21.75" customHeight="1">
      <c r="A229" s="26"/>
      <c r="B229" s="144"/>
      <c r="C229" s="158" t="s">
        <v>363</v>
      </c>
      <c r="D229" s="158" t="s">
        <v>166</v>
      </c>
      <c r="E229" s="159" t="s">
        <v>621</v>
      </c>
      <c r="F229" s="160" t="s">
        <v>1084</v>
      </c>
      <c r="G229" s="161" t="s">
        <v>439</v>
      </c>
      <c r="H229" s="162">
        <v>4</v>
      </c>
      <c r="I229" s="162"/>
      <c r="J229" s="162"/>
      <c r="K229" s="163"/>
      <c r="L229" s="164"/>
      <c r="M229" s="165" t="s">
        <v>1</v>
      </c>
      <c r="N229" s="166" t="s">
        <v>37</v>
      </c>
      <c r="O229" s="153">
        <v>0</v>
      </c>
      <c r="P229" s="153">
        <f t="shared" si="36"/>
        <v>0</v>
      </c>
      <c r="Q229" s="153">
        <v>0</v>
      </c>
      <c r="R229" s="153">
        <f t="shared" si="37"/>
        <v>0</v>
      </c>
      <c r="S229" s="153">
        <v>0</v>
      </c>
      <c r="T229" s="154">
        <f t="shared" si="38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55" t="s">
        <v>200</v>
      </c>
      <c r="AT229" s="155" t="s">
        <v>166</v>
      </c>
      <c r="AU229" s="155" t="s">
        <v>146</v>
      </c>
      <c r="AY229" s="14" t="s">
        <v>136</v>
      </c>
      <c r="BE229" s="156">
        <f t="shared" si="39"/>
        <v>0</v>
      </c>
      <c r="BF229" s="156">
        <f t="shared" si="40"/>
        <v>0</v>
      </c>
      <c r="BG229" s="156">
        <f t="shared" si="41"/>
        <v>0</v>
      </c>
      <c r="BH229" s="156">
        <f t="shared" si="42"/>
        <v>0</v>
      </c>
      <c r="BI229" s="156">
        <f t="shared" si="43"/>
        <v>0</v>
      </c>
      <c r="BJ229" s="14" t="s">
        <v>146</v>
      </c>
      <c r="BK229" s="157">
        <f t="shared" si="44"/>
        <v>0</v>
      </c>
      <c r="BL229" s="14" t="s">
        <v>170</v>
      </c>
      <c r="BM229" s="155" t="s">
        <v>622</v>
      </c>
    </row>
    <row r="230" spans="1:65" s="2" customFormat="1" ht="16.5" customHeight="1">
      <c r="A230" s="26"/>
      <c r="B230" s="144"/>
      <c r="C230" s="145" t="s">
        <v>623</v>
      </c>
      <c r="D230" s="145" t="s">
        <v>141</v>
      </c>
      <c r="E230" s="146" t="s">
        <v>624</v>
      </c>
      <c r="F230" s="147" t="s">
        <v>625</v>
      </c>
      <c r="G230" s="148" t="s">
        <v>439</v>
      </c>
      <c r="H230" s="149">
        <v>14</v>
      </c>
      <c r="I230" s="149"/>
      <c r="J230" s="149"/>
      <c r="K230" s="150"/>
      <c r="L230" s="27"/>
      <c r="M230" s="151" t="s">
        <v>1</v>
      </c>
      <c r="N230" s="152" t="s">
        <v>37</v>
      </c>
      <c r="O230" s="153">
        <v>0</v>
      </c>
      <c r="P230" s="153">
        <f t="shared" si="36"/>
        <v>0</v>
      </c>
      <c r="Q230" s="153">
        <v>0</v>
      </c>
      <c r="R230" s="153">
        <f t="shared" si="37"/>
        <v>0</v>
      </c>
      <c r="S230" s="153">
        <v>0</v>
      </c>
      <c r="T230" s="154">
        <f t="shared" si="38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55" t="s">
        <v>170</v>
      </c>
      <c r="AT230" s="155" t="s">
        <v>141</v>
      </c>
      <c r="AU230" s="155" t="s">
        <v>146</v>
      </c>
      <c r="AY230" s="14" t="s">
        <v>136</v>
      </c>
      <c r="BE230" s="156">
        <f t="shared" si="39"/>
        <v>0</v>
      </c>
      <c r="BF230" s="156">
        <f t="shared" si="40"/>
        <v>0</v>
      </c>
      <c r="BG230" s="156">
        <f t="shared" si="41"/>
        <v>0</v>
      </c>
      <c r="BH230" s="156">
        <f t="shared" si="42"/>
        <v>0</v>
      </c>
      <c r="BI230" s="156">
        <f t="shared" si="43"/>
        <v>0</v>
      </c>
      <c r="BJ230" s="14" t="s">
        <v>146</v>
      </c>
      <c r="BK230" s="157">
        <f t="shared" si="44"/>
        <v>0</v>
      </c>
      <c r="BL230" s="14" t="s">
        <v>170</v>
      </c>
      <c r="BM230" s="155" t="s">
        <v>626</v>
      </c>
    </row>
    <row r="231" spans="1:65" s="2" customFormat="1" ht="21.75" customHeight="1">
      <c r="A231" s="26"/>
      <c r="B231" s="144"/>
      <c r="C231" s="158" t="s">
        <v>366</v>
      </c>
      <c r="D231" s="158" t="s">
        <v>166</v>
      </c>
      <c r="E231" s="159" t="s">
        <v>627</v>
      </c>
      <c r="F231" s="160" t="s">
        <v>1085</v>
      </c>
      <c r="G231" s="161" t="s">
        <v>439</v>
      </c>
      <c r="H231" s="162">
        <v>7</v>
      </c>
      <c r="I231" s="162"/>
      <c r="J231" s="162"/>
      <c r="K231" s="163"/>
      <c r="L231" s="164"/>
      <c r="M231" s="165" t="s">
        <v>1</v>
      </c>
      <c r="N231" s="166" t="s">
        <v>37</v>
      </c>
      <c r="O231" s="153">
        <v>0</v>
      </c>
      <c r="P231" s="153">
        <f t="shared" si="36"/>
        <v>0</v>
      </c>
      <c r="Q231" s="153">
        <v>0</v>
      </c>
      <c r="R231" s="153">
        <f t="shared" si="37"/>
        <v>0</v>
      </c>
      <c r="S231" s="153">
        <v>0</v>
      </c>
      <c r="T231" s="154">
        <f t="shared" si="38"/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55" t="s">
        <v>200</v>
      </c>
      <c r="AT231" s="155" t="s">
        <v>166</v>
      </c>
      <c r="AU231" s="155" t="s">
        <v>146</v>
      </c>
      <c r="AY231" s="14" t="s">
        <v>136</v>
      </c>
      <c r="BE231" s="156">
        <f t="shared" si="39"/>
        <v>0</v>
      </c>
      <c r="BF231" s="156">
        <f t="shared" si="40"/>
        <v>0</v>
      </c>
      <c r="BG231" s="156">
        <f t="shared" si="41"/>
        <v>0</v>
      </c>
      <c r="BH231" s="156">
        <f t="shared" si="42"/>
        <v>0</v>
      </c>
      <c r="BI231" s="156">
        <f t="shared" si="43"/>
        <v>0</v>
      </c>
      <c r="BJ231" s="14" t="s">
        <v>146</v>
      </c>
      <c r="BK231" s="157">
        <f t="shared" si="44"/>
        <v>0</v>
      </c>
      <c r="BL231" s="14" t="s">
        <v>170</v>
      </c>
      <c r="BM231" s="155" t="s">
        <v>628</v>
      </c>
    </row>
    <row r="232" spans="1:65" s="2" customFormat="1" ht="16.5" customHeight="1">
      <c r="A232" s="26"/>
      <c r="B232" s="144"/>
      <c r="C232" s="158" t="s">
        <v>629</v>
      </c>
      <c r="D232" s="158" t="s">
        <v>166</v>
      </c>
      <c r="E232" s="159" t="s">
        <v>630</v>
      </c>
      <c r="F232" s="160" t="s">
        <v>1086</v>
      </c>
      <c r="G232" s="161" t="s">
        <v>439</v>
      </c>
      <c r="H232" s="162">
        <v>2</v>
      </c>
      <c r="I232" s="162"/>
      <c r="J232" s="162"/>
      <c r="K232" s="163"/>
      <c r="L232" s="164"/>
      <c r="M232" s="165" t="s">
        <v>1</v>
      </c>
      <c r="N232" s="166" t="s">
        <v>37</v>
      </c>
      <c r="O232" s="153">
        <v>0</v>
      </c>
      <c r="P232" s="153">
        <f t="shared" si="36"/>
        <v>0</v>
      </c>
      <c r="Q232" s="153">
        <v>0</v>
      </c>
      <c r="R232" s="153">
        <f t="shared" si="37"/>
        <v>0</v>
      </c>
      <c r="S232" s="153">
        <v>0</v>
      </c>
      <c r="T232" s="154">
        <f t="shared" si="38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55" t="s">
        <v>200</v>
      </c>
      <c r="AT232" s="155" t="s">
        <v>166</v>
      </c>
      <c r="AU232" s="155" t="s">
        <v>146</v>
      </c>
      <c r="AY232" s="14" t="s">
        <v>136</v>
      </c>
      <c r="BE232" s="156">
        <f t="shared" si="39"/>
        <v>0</v>
      </c>
      <c r="BF232" s="156">
        <f t="shared" si="40"/>
        <v>0</v>
      </c>
      <c r="BG232" s="156">
        <f t="shared" si="41"/>
        <v>0</v>
      </c>
      <c r="BH232" s="156">
        <f t="shared" si="42"/>
        <v>0</v>
      </c>
      <c r="BI232" s="156">
        <f t="shared" si="43"/>
        <v>0</v>
      </c>
      <c r="BJ232" s="14" t="s">
        <v>146</v>
      </c>
      <c r="BK232" s="157">
        <f t="shared" si="44"/>
        <v>0</v>
      </c>
      <c r="BL232" s="14" t="s">
        <v>170</v>
      </c>
      <c r="BM232" s="155" t="s">
        <v>631</v>
      </c>
    </row>
    <row r="233" spans="1:65" s="2" customFormat="1" ht="21.75" customHeight="1">
      <c r="A233" s="26"/>
      <c r="B233" s="144"/>
      <c r="C233" s="158" t="s">
        <v>370</v>
      </c>
      <c r="D233" s="158" t="s">
        <v>166</v>
      </c>
      <c r="E233" s="159" t="s">
        <v>632</v>
      </c>
      <c r="F233" s="160" t="s">
        <v>1087</v>
      </c>
      <c r="G233" s="161" t="s">
        <v>439</v>
      </c>
      <c r="H233" s="162">
        <v>3</v>
      </c>
      <c r="I233" s="162"/>
      <c r="J233" s="162"/>
      <c r="K233" s="163"/>
      <c r="L233" s="164"/>
      <c r="M233" s="165" t="s">
        <v>1</v>
      </c>
      <c r="N233" s="166" t="s">
        <v>37</v>
      </c>
      <c r="O233" s="153">
        <v>0</v>
      </c>
      <c r="P233" s="153">
        <f t="shared" si="36"/>
        <v>0</v>
      </c>
      <c r="Q233" s="153">
        <v>0</v>
      </c>
      <c r="R233" s="153">
        <f t="shared" si="37"/>
        <v>0</v>
      </c>
      <c r="S233" s="153">
        <v>0</v>
      </c>
      <c r="T233" s="154">
        <f t="shared" si="38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55" t="s">
        <v>200</v>
      </c>
      <c r="AT233" s="155" t="s">
        <v>166</v>
      </c>
      <c r="AU233" s="155" t="s">
        <v>146</v>
      </c>
      <c r="AY233" s="14" t="s">
        <v>136</v>
      </c>
      <c r="BE233" s="156">
        <f t="shared" si="39"/>
        <v>0</v>
      </c>
      <c r="BF233" s="156">
        <f t="shared" si="40"/>
        <v>0</v>
      </c>
      <c r="BG233" s="156">
        <f t="shared" si="41"/>
        <v>0</v>
      </c>
      <c r="BH233" s="156">
        <f t="shared" si="42"/>
        <v>0</v>
      </c>
      <c r="BI233" s="156">
        <f t="shared" si="43"/>
        <v>0</v>
      </c>
      <c r="BJ233" s="14" t="s">
        <v>146</v>
      </c>
      <c r="BK233" s="157">
        <f t="shared" si="44"/>
        <v>0</v>
      </c>
      <c r="BL233" s="14" t="s">
        <v>170</v>
      </c>
      <c r="BM233" s="155" t="s">
        <v>633</v>
      </c>
    </row>
    <row r="234" spans="1:65" s="2" customFormat="1" ht="16.5" customHeight="1">
      <c r="A234" s="26"/>
      <c r="B234" s="144"/>
      <c r="C234" s="158" t="s">
        <v>634</v>
      </c>
      <c r="D234" s="158" t="s">
        <v>166</v>
      </c>
      <c r="E234" s="159" t="s">
        <v>635</v>
      </c>
      <c r="F234" s="160" t="s">
        <v>1088</v>
      </c>
      <c r="G234" s="161" t="s">
        <v>439</v>
      </c>
      <c r="H234" s="162">
        <v>2</v>
      </c>
      <c r="I234" s="162"/>
      <c r="J234" s="162"/>
      <c r="K234" s="163"/>
      <c r="L234" s="164"/>
      <c r="M234" s="165" t="s">
        <v>1</v>
      </c>
      <c r="N234" s="166" t="s">
        <v>37</v>
      </c>
      <c r="O234" s="153">
        <v>0</v>
      </c>
      <c r="P234" s="153">
        <f t="shared" si="36"/>
        <v>0</v>
      </c>
      <c r="Q234" s="153">
        <v>0</v>
      </c>
      <c r="R234" s="153">
        <f t="shared" si="37"/>
        <v>0</v>
      </c>
      <c r="S234" s="153">
        <v>0</v>
      </c>
      <c r="T234" s="154">
        <f t="shared" si="38"/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55" t="s">
        <v>200</v>
      </c>
      <c r="AT234" s="155" t="s">
        <v>166</v>
      </c>
      <c r="AU234" s="155" t="s">
        <v>146</v>
      </c>
      <c r="AY234" s="14" t="s">
        <v>136</v>
      </c>
      <c r="BE234" s="156">
        <f t="shared" si="39"/>
        <v>0</v>
      </c>
      <c r="BF234" s="156">
        <f t="shared" si="40"/>
        <v>0</v>
      </c>
      <c r="BG234" s="156">
        <f t="shared" si="41"/>
        <v>0</v>
      </c>
      <c r="BH234" s="156">
        <f t="shared" si="42"/>
        <v>0</v>
      </c>
      <c r="BI234" s="156">
        <f t="shared" si="43"/>
        <v>0</v>
      </c>
      <c r="BJ234" s="14" t="s">
        <v>146</v>
      </c>
      <c r="BK234" s="157">
        <f t="shared" si="44"/>
        <v>0</v>
      </c>
      <c r="BL234" s="14" t="s">
        <v>170</v>
      </c>
      <c r="BM234" s="155" t="s">
        <v>636</v>
      </c>
    </row>
    <row r="235" spans="1:65" s="2" customFormat="1" ht="16.5" customHeight="1">
      <c r="A235" s="26"/>
      <c r="B235" s="144"/>
      <c r="C235" s="145" t="s">
        <v>373</v>
      </c>
      <c r="D235" s="145" t="s">
        <v>141</v>
      </c>
      <c r="E235" s="146" t="s">
        <v>637</v>
      </c>
      <c r="F235" s="147" t="s">
        <v>638</v>
      </c>
      <c r="G235" s="148" t="s">
        <v>439</v>
      </c>
      <c r="H235" s="149">
        <v>4</v>
      </c>
      <c r="I235" s="149"/>
      <c r="J235" s="149"/>
      <c r="K235" s="150"/>
      <c r="L235" s="27"/>
      <c r="M235" s="151" t="s">
        <v>1</v>
      </c>
      <c r="N235" s="152" t="s">
        <v>37</v>
      </c>
      <c r="O235" s="153">
        <v>0</v>
      </c>
      <c r="P235" s="153">
        <f t="shared" si="36"/>
        <v>0</v>
      </c>
      <c r="Q235" s="153">
        <v>0</v>
      </c>
      <c r="R235" s="153">
        <f t="shared" si="37"/>
        <v>0</v>
      </c>
      <c r="S235" s="153">
        <v>0</v>
      </c>
      <c r="T235" s="154">
        <f t="shared" si="38"/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55" t="s">
        <v>170</v>
      </c>
      <c r="AT235" s="155" t="s">
        <v>141</v>
      </c>
      <c r="AU235" s="155" t="s">
        <v>146</v>
      </c>
      <c r="AY235" s="14" t="s">
        <v>136</v>
      </c>
      <c r="BE235" s="156">
        <f t="shared" si="39"/>
        <v>0</v>
      </c>
      <c r="BF235" s="156">
        <f t="shared" si="40"/>
        <v>0</v>
      </c>
      <c r="BG235" s="156">
        <f t="shared" si="41"/>
        <v>0</v>
      </c>
      <c r="BH235" s="156">
        <f t="shared" si="42"/>
        <v>0</v>
      </c>
      <c r="BI235" s="156">
        <f t="shared" si="43"/>
        <v>0</v>
      </c>
      <c r="BJ235" s="14" t="s">
        <v>146</v>
      </c>
      <c r="BK235" s="157">
        <f t="shared" si="44"/>
        <v>0</v>
      </c>
      <c r="BL235" s="14" t="s">
        <v>170</v>
      </c>
      <c r="BM235" s="155" t="s">
        <v>639</v>
      </c>
    </row>
    <row r="236" spans="1:65" s="2" customFormat="1" ht="16.5" customHeight="1">
      <c r="A236" s="26"/>
      <c r="B236" s="144"/>
      <c r="C236" s="158" t="s">
        <v>640</v>
      </c>
      <c r="D236" s="158" t="s">
        <v>166</v>
      </c>
      <c r="E236" s="159" t="s">
        <v>641</v>
      </c>
      <c r="F236" s="160" t="s">
        <v>1089</v>
      </c>
      <c r="G236" s="161" t="s">
        <v>439</v>
      </c>
      <c r="H236" s="162">
        <v>4</v>
      </c>
      <c r="I236" s="162"/>
      <c r="J236" s="162"/>
      <c r="K236" s="163"/>
      <c r="L236" s="164"/>
      <c r="M236" s="165" t="s">
        <v>1</v>
      </c>
      <c r="N236" s="166" t="s">
        <v>37</v>
      </c>
      <c r="O236" s="153">
        <v>0</v>
      </c>
      <c r="P236" s="153">
        <f t="shared" si="36"/>
        <v>0</v>
      </c>
      <c r="Q236" s="153">
        <v>0</v>
      </c>
      <c r="R236" s="153">
        <f t="shared" si="37"/>
        <v>0</v>
      </c>
      <c r="S236" s="153">
        <v>0</v>
      </c>
      <c r="T236" s="154">
        <f t="shared" si="38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55" t="s">
        <v>200</v>
      </c>
      <c r="AT236" s="155" t="s">
        <v>166</v>
      </c>
      <c r="AU236" s="155" t="s">
        <v>146</v>
      </c>
      <c r="AY236" s="14" t="s">
        <v>136</v>
      </c>
      <c r="BE236" s="156">
        <f t="shared" si="39"/>
        <v>0</v>
      </c>
      <c r="BF236" s="156">
        <f t="shared" si="40"/>
        <v>0</v>
      </c>
      <c r="BG236" s="156">
        <f t="shared" si="41"/>
        <v>0</v>
      </c>
      <c r="BH236" s="156">
        <f t="shared" si="42"/>
        <v>0</v>
      </c>
      <c r="BI236" s="156">
        <f t="shared" si="43"/>
        <v>0</v>
      </c>
      <c r="BJ236" s="14" t="s">
        <v>146</v>
      </c>
      <c r="BK236" s="157">
        <f t="shared" si="44"/>
        <v>0</v>
      </c>
      <c r="BL236" s="14" t="s">
        <v>170</v>
      </c>
      <c r="BM236" s="155" t="s">
        <v>642</v>
      </c>
    </row>
    <row r="237" spans="1:65" s="2" customFormat="1" ht="16.5" customHeight="1">
      <c r="A237" s="26"/>
      <c r="B237" s="144"/>
      <c r="C237" s="145" t="s">
        <v>376</v>
      </c>
      <c r="D237" s="145" t="s">
        <v>141</v>
      </c>
      <c r="E237" s="146" t="s">
        <v>643</v>
      </c>
      <c r="F237" s="147" t="s">
        <v>644</v>
      </c>
      <c r="G237" s="148" t="s">
        <v>439</v>
      </c>
      <c r="H237" s="149">
        <v>2</v>
      </c>
      <c r="I237" s="149"/>
      <c r="J237" s="149"/>
      <c r="K237" s="150"/>
      <c r="L237" s="27"/>
      <c r="M237" s="151" t="s">
        <v>1</v>
      </c>
      <c r="N237" s="152" t="s">
        <v>37</v>
      </c>
      <c r="O237" s="153">
        <v>0</v>
      </c>
      <c r="P237" s="153">
        <f t="shared" si="36"/>
        <v>0</v>
      </c>
      <c r="Q237" s="153">
        <v>0</v>
      </c>
      <c r="R237" s="153">
        <f t="shared" si="37"/>
        <v>0</v>
      </c>
      <c r="S237" s="153">
        <v>0</v>
      </c>
      <c r="T237" s="154">
        <f t="shared" si="38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55" t="s">
        <v>170</v>
      </c>
      <c r="AT237" s="155" t="s">
        <v>141</v>
      </c>
      <c r="AU237" s="155" t="s">
        <v>146</v>
      </c>
      <c r="AY237" s="14" t="s">
        <v>136</v>
      </c>
      <c r="BE237" s="156">
        <f t="shared" si="39"/>
        <v>0</v>
      </c>
      <c r="BF237" s="156">
        <f t="shared" si="40"/>
        <v>0</v>
      </c>
      <c r="BG237" s="156">
        <f t="shared" si="41"/>
        <v>0</v>
      </c>
      <c r="BH237" s="156">
        <f t="shared" si="42"/>
        <v>0</v>
      </c>
      <c r="BI237" s="156">
        <f t="shared" si="43"/>
        <v>0</v>
      </c>
      <c r="BJ237" s="14" t="s">
        <v>146</v>
      </c>
      <c r="BK237" s="157">
        <f t="shared" si="44"/>
        <v>0</v>
      </c>
      <c r="BL237" s="14" t="s">
        <v>170</v>
      </c>
      <c r="BM237" s="155" t="s">
        <v>645</v>
      </c>
    </row>
    <row r="238" spans="1:65" s="2" customFormat="1" ht="21.75" customHeight="1">
      <c r="A238" s="26"/>
      <c r="B238" s="144"/>
      <c r="C238" s="158" t="s">
        <v>646</v>
      </c>
      <c r="D238" s="158" t="s">
        <v>166</v>
      </c>
      <c r="E238" s="159" t="s">
        <v>647</v>
      </c>
      <c r="F238" s="160" t="s">
        <v>1090</v>
      </c>
      <c r="G238" s="161" t="s">
        <v>439</v>
      </c>
      <c r="H238" s="162">
        <v>2</v>
      </c>
      <c r="I238" s="162"/>
      <c r="J238" s="162"/>
      <c r="K238" s="163"/>
      <c r="L238" s="164"/>
      <c r="M238" s="165" t="s">
        <v>1</v>
      </c>
      <c r="N238" s="166" t="s">
        <v>37</v>
      </c>
      <c r="O238" s="153">
        <v>0</v>
      </c>
      <c r="P238" s="153">
        <f t="shared" si="36"/>
        <v>0</v>
      </c>
      <c r="Q238" s="153">
        <v>1.4300000000000001E-3</v>
      </c>
      <c r="R238" s="153">
        <f t="shared" si="37"/>
        <v>2.8600000000000001E-3</v>
      </c>
      <c r="S238" s="153">
        <v>0</v>
      </c>
      <c r="T238" s="154">
        <f t="shared" si="38"/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55" t="s">
        <v>200</v>
      </c>
      <c r="AT238" s="155" t="s">
        <v>166</v>
      </c>
      <c r="AU238" s="155" t="s">
        <v>146</v>
      </c>
      <c r="AY238" s="14" t="s">
        <v>136</v>
      </c>
      <c r="BE238" s="156">
        <f t="shared" si="39"/>
        <v>0</v>
      </c>
      <c r="BF238" s="156">
        <f t="shared" si="40"/>
        <v>0</v>
      </c>
      <c r="BG238" s="156">
        <f t="shared" si="41"/>
        <v>0</v>
      </c>
      <c r="BH238" s="156">
        <f t="shared" si="42"/>
        <v>0</v>
      </c>
      <c r="BI238" s="156">
        <f t="shared" si="43"/>
        <v>0</v>
      </c>
      <c r="BJ238" s="14" t="s">
        <v>146</v>
      </c>
      <c r="BK238" s="157">
        <f t="shared" si="44"/>
        <v>0</v>
      </c>
      <c r="BL238" s="14" t="s">
        <v>170</v>
      </c>
      <c r="BM238" s="155" t="s">
        <v>648</v>
      </c>
    </row>
    <row r="239" spans="1:65" s="2" customFormat="1" ht="16.5" customHeight="1">
      <c r="A239" s="26"/>
      <c r="B239" s="144"/>
      <c r="C239" s="145" t="s">
        <v>383</v>
      </c>
      <c r="D239" s="145" t="s">
        <v>141</v>
      </c>
      <c r="E239" s="146" t="s">
        <v>649</v>
      </c>
      <c r="F239" s="147" t="s">
        <v>650</v>
      </c>
      <c r="G239" s="148" t="s">
        <v>439</v>
      </c>
      <c r="H239" s="149">
        <v>1</v>
      </c>
      <c r="I239" s="149"/>
      <c r="J239" s="149"/>
      <c r="K239" s="150"/>
      <c r="L239" s="27"/>
      <c r="M239" s="151" t="s">
        <v>1</v>
      </c>
      <c r="N239" s="152" t="s">
        <v>37</v>
      </c>
      <c r="O239" s="153">
        <v>0</v>
      </c>
      <c r="P239" s="153">
        <f t="shared" si="36"/>
        <v>0</v>
      </c>
      <c r="Q239" s="153">
        <v>0</v>
      </c>
      <c r="R239" s="153">
        <f t="shared" si="37"/>
        <v>0</v>
      </c>
      <c r="S239" s="153">
        <v>0</v>
      </c>
      <c r="T239" s="154">
        <f t="shared" si="38"/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55" t="s">
        <v>170</v>
      </c>
      <c r="AT239" s="155" t="s">
        <v>141</v>
      </c>
      <c r="AU239" s="155" t="s">
        <v>146</v>
      </c>
      <c r="AY239" s="14" t="s">
        <v>136</v>
      </c>
      <c r="BE239" s="156">
        <f t="shared" si="39"/>
        <v>0</v>
      </c>
      <c r="BF239" s="156">
        <f t="shared" si="40"/>
        <v>0</v>
      </c>
      <c r="BG239" s="156">
        <f t="shared" si="41"/>
        <v>0</v>
      </c>
      <c r="BH239" s="156">
        <f t="shared" si="42"/>
        <v>0</v>
      </c>
      <c r="BI239" s="156">
        <f t="shared" si="43"/>
        <v>0</v>
      </c>
      <c r="BJ239" s="14" t="s">
        <v>146</v>
      </c>
      <c r="BK239" s="157">
        <f t="shared" si="44"/>
        <v>0</v>
      </c>
      <c r="BL239" s="14" t="s">
        <v>170</v>
      </c>
      <c r="BM239" s="155" t="s">
        <v>651</v>
      </c>
    </row>
    <row r="240" spans="1:65" s="2" customFormat="1" ht="21.75" customHeight="1">
      <c r="A240" s="26"/>
      <c r="B240" s="144"/>
      <c r="C240" s="158" t="s">
        <v>652</v>
      </c>
      <c r="D240" s="158" t="s">
        <v>166</v>
      </c>
      <c r="E240" s="159" t="s">
        <v>653</v>
      </c>
      <c r="F240" s="160" t="s">
        <v>1091</v>
      </c>
      <c r="G240" s="161" t="s">
        <v>439</v>
      </c>
      <c r="H240" s="162">
        <v>1</v>
      </c>
      <c r="I240" s="162"/>
      <c r="J240" s="162"/>
      <c r="K240" s="163"/>
      <c r="L240" s="164"/>
      <c r="M240" s="165" t="s">
        <v>1</v>
      </c>
      <c r="N240" s="166" t="s">
        <v>37</v>
      </c>
      <c r="O240" s="153">
        <v>0</v>
      </c>
      <c r="P240" s="153">
        <f t="shared" si="36"/>
        <v>0</v>
      </c>
      <c r="Q240" s="153">
        <v>2.3999999999999998E-3</v>
      </c>
      <c r="R240" s="153">
        <f t="shared" si="37"/>
        <v>2.3999999999999998E-3</v>
      </c>
      <c r="S240" s="153">
        <v>0</v>
      </c>
      <c r="T240" s="154">
        <f t="shared" si="38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55" t="s">
        <v>200</v>
      </c>
      <c r="AT240" s="155" t="s">
        <v>166</v>
      </c>
      <c r="AU240" s="155" t="s">
        <v>146</v>
      </c>
      <c r="AY240" s="14" t="s">
        <v>136</v>
      </c>
      <c r="BE240" s="156">
        <f t="shared" si="39"/>
        <v>0</v>
      </c>
      <c r="BF240" s="156">
        <f t="shared" si="40"/>
        <v>0</v>
      </c>
      <c r="BG240" s="156">
        <f t="shared" si="41"/>
        <v>0</v>
      </c>
      <c r="BH240" s="156">
        <f t="shared" si="42"/>
        <v>0</v>
      </c>
      <c r="BI240" s="156">
        <f t="shared" si="43"/>
        <v>0</v>
      </c>
      <c r="BJ240" s="14" t="s">
        <v>146</v>
      </c>
      <c r="BK240" s="157">
        <f t="shared" si="44"/>
        <v>0</v>
      </c>
      <c r="BL240" s="14" t="s">
        <v>170</v>
      </c>
      <c r="BM240" s="155" t="s">
        <v>654</v>
      </c>
    </row>
    <row r="241" spans="1:65" s="2" customFormat="1" ht="21.75" customHeight="1">
      <c r="A241" s="26"/>
      <c r="B241" s="144"/>
      <c r="C241" s="145" t="s">
        <v>387</v>
      </c>
      <c r="D241" s="145" t="s">
        <v>141</v>
      </c>
      <c r="E241" s="146" t="s">
        <v>655</v>
      </c>
      <c r="F241" s="147" t="s">
        <v>1093</v>
      </c>
      <c r="G241" s="148" t="s">
        <v>439</v>
      </c>
      <c r="H241" s="149">
        <v>20</v>
      </c>
      <c r="I241" s="149"/>
      <c r="J241" s="149"/>
      <c r="K241" s="150"/>
      <c r="L241" s="27"/>
      <c r="M241" s="151" t="s">
        <v>1</v>
      </c>
      <c r="N241" s="152" t="s">
        <v>37</v>
      </c>
      <c r="O241" s="153">
        <v>0</v>
      </c>
      <c r="P241" s="153">
        <f t="shared" si="36"/>
        <v>0</v>
      </c>
      <c r="Q241" s="153">
        <v>6.8000000000000005E-4</v>
      </c>
      <c r="R241" s="153">
        <f t="shared" si="37"/>
        <v>1.3600000000000001E-2</v>
      </c>
      <c r="S241" s="153">
        <v>0</v>
      </c>
      <c r="T241" s="154">
        <f t="shared" si="38"/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55" t="s">
        <v>170</v>
      </c>
      <c r="AT241" s="155" t="s">
        <v>141</v>
      </c>
      <c r="AU241" s="155" t="s">
        <v>146</v>
      </c>
      <c r="AY241" s="14" t="s">
        <v>136</v>
      </c>
      <c r="BE241" s="156">
        <f t="shared" si="39"/>
        <v>0</v>
      </c>
      <c r="BF241" s="156">
        <f t="shared" si="40"/>
        <v>0</v>
      </c>
      <c r="BG241" s="156">
        <f t="shared" si="41"/>
        <v>0</v>
      </c>
      <c r="BH241" s="156">
        <f t="shared" si="42"/>
        <v>0</v>
      </c>
      <c r="BI241" s="156">
        <f t="shared" si="43"/>
        <v>0</v>
      </c>
      <c r="BJ241" s="14" t="s">
        <v>146</v>
      </c>
      <c r="BK241" s="157">
        <f t="shared" si="44"/>
        <v>0</v>
      </c>
      <c r="BL241" s="14" t="s">
        <v>170</v>
      </c>
      <c r="BM241" s="155" t="s">
        <v>656</v>
      </c>
    </row>
    <row r="242" spans="1:65" s="2" customFormat="1" ht="21.75" customHeight="1">
      <c r="A242" s="26"/>
      <c r="B242" s="144"/>
      <c r="C242" s="145" t="s">
        <v>219</v>
      </c>
      <c r="D242" s="145" t="s">
        <v>141</v>
      </c>
      <c r="E242" s="146" t="s">
        <v>657</v>
      </c>
      <c r="F242" s="147" t="s">
        <v>1094</v>
      </c>
      <c r="G242" s="148" t="s">
        <v>439</v>
      </c>
      <c r="H242" s="149">
        <v>2</v>
      </c>
      <c r="I242" s="149"/>
      <c r="J242" s="149"/>
      <c r="K242" s="150"/>
      <c r="L242" s="27"/>
      <c r="M242" s="151" t="s">
        <v>1</v>
      </c>
      <c r="N242" s="152" t="s">
        <v>37</v>
      </c>
      <c r="O242" s="153">
        <v>0</v>
      </c>
      <c r="P242" s="153">
        <f t="shared" si="36"/>
        <v>0</v>
      </c>
      <c r="Q242" s="153">
        <v>7.1000000000000002E-4</v>
      </c>
      <c r="R242" s="153">
        <f t="shared" si="37"/>
        <v>1.42E-3</v>
      </c>
      <c r="S242" s="153">
        <v>0</v>
      </c>
      <c r="T242" s="154">
        <f t="shared" si="38"/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55" t="s">
        <v>170</v>
      </c>
      <c r="AT242" s="155" t="s">
        <v>141</v>
      </c>
      <c r="AU242" s="155" t="s">
        <v>146</v>
      </c>
      <c r="AY242" s="14" t="s">
        <v>136</v>
      </c>
      <c r="BE242" s="156">
        <f t="shared" si="39"/>
        <v>0</v>
      </c>
      <c r="BF242" s="156">
        <f t="shared" si="40"/>
        <v>0</v>
      </c>
      <c r="BG242" s="156">
        <f t="shared" si="41"/>
        <v>0</v>
      </c>
      <c r="BH242" s="156">
        <f t="shared" si="42"/>
        <v>0</v>
      </c>
      <c r="BI242" s="156">
        <f t="shared" si="43"/>
        <v>0</v>
      </c>
      <c r="BJ242" s="14" t="s">
        <v>146</v>
      </c>
      <c r="BK242" s="157">
        <f t="shared" si="44"/>
        <v>0</v>
      </c>
      <c r="BL242" s="14" t="s">
        <v>170</v>
      </c>
      <c r="BM242" s="155" t="s">
        <v>658</v>
      </c>
    </row>
    <row r="243" spans="1:65" s="2" customFormat="1" ht="21.75" customHeight="1">
      <c r="A243" s="26"/>
      <c r="B243" s="144"/>
      <c r="C243" s="145" t="s">
        <v>390</v>
      </c>
      <c r="D243" s="145" t="s">
        <v>141</v>
      </c>
      <c r="E243" s="146" t="s">
        <v>659</v>
      </c>
      <c r="F243" s="147" t="s">
        <v>1092</v>
      </c>
      <c r="G243" s="148" t="s">
        <v>439</v>
      </c>
      <c r="H243" s="149">
        <v>5</v>
      </c>
      <c r="I243" s="149"/>
      <c r="J243" s="149"/>
      <c r="K243" s="150"/>
      <c r="L243" s="27"/>
      <c r="M243" s="151" t="s">
        <v>1</v>
      </c>
      <c r="N243" s="152" t="s">
        <v>37</v>
      </c>
      <c r="O243" s="153">
        <v>0</v>
      </c>
      <c r="P243" s="153">
        <f t="shared" si="36"/>
        <v>0</v>
      </c>
      <c r="Q243" s="153">
        <v>1.42E-3</v>
      </c>
      <c r="R243" s="153">
        <f t="shared" si="37"/>
        <v>7.1000000000000004E-3</v>
      </c>
      <c r="S243" s="153">
        <v>0</v>
      </c>
      <c r="T243" s="154">
        <f t="shared" si="38"/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55" t="s">
        <v>170</v>
      </c>
      <c r="AT243" s="155" t="s">
        <v>141</v>
      </c>
      <c r="AU243" s="155" t="s">
        <v>146</v>
      </c>
      <c r="AY243" s="14" t="s">
        <v>136</v>
      </c>
      <c r="BE243" s="156">
        <f t="shared" si="39"/>
        <v>0</v>
      </c>
      <c r="BF243" s="156">
        <f t="shared" si="40"/>
        <v>0</v>
      </c>
      <c r="BG243" s="156">
        <f t="shared" si="41"/>
        <v>0</v>
      </c>
      <c r="BH243" s="156">
        <f t="shared" si="42"/>
        <v>0</v>
      </c>
      <c r="BI243" s="156">
        <f t="shared" si="43"/>
        <v>0</v>
      </c>
      <c r="BJ243" s="14" t="s">
        <v>146</v>
      </c>
      <c r="BK243" s="157">
        <f t="shared" si="44"/>
        <v>0</v>
      </c>
      <c r="BL243" s="14" t="s">
        <v>170</v>
      </c>
      <c r="BM243" s="155" t="s">
        <v>660</v>
      </c>
    </row>
    <row r="244" spans="1:65" s="2" customFormat="1" ht="21.75" customHeight="1">
      <c r="A244" s="26"/>
      <c r="B244" s="144"/>
      <c r="C244" s="145" t="s">
        <v>661</v>
      </c>
      <c r="D244" s="145" t="s">
        <v>141</v>
      </c>
      <c r="E244" s="146" t="s">
        <v>662</v>
      </c>
      <c r="F244" s="147" t="s">
        <v>1095</v>
      </c>
      <c r="G244" s="148" t="s">
        <v>439</v>
      </c>
      <c r="H244" s="149">
        <v>1</v>
      </c>
      <c r="I244" s="149"/>
      <c r="J244" s="149"/>
      <c r="K244" s="150"/>
      <c r="L244" s="27"/>
      <c r="M244" s="151" t="s">
        <v>1</v>
      </c>
      <c r="N244" s="152" t="s">
        <v>37</v>
      </c>
      <c r="O244" s="153">
        <v>0</v>
      </c>
      <c r="P244" s="153">
        <f t="shared" si="36"/>
        <v>0</v>
      </c>
      <c r="Q244" s="153">
        <v>2.4199999999999998E-3</v>
      </c>
      <c r="R244" s="153">
        <f t="shared" si="37"/>
        <v>2.4199999999999998E-3</v>
      </c>
      <c r="S244" s="153">
        <v>0</v>
      </c>
      <c r="T244" s="154">
        <f t="shared" si="38"/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55" t="s">
        <v>170</v>
      </c>
      <c r="AT244" s="155" t="s">
        <v>141</v>
      </c>
      <c r="AU244" s="155" t="s">
        <v>146</v>
      </c>
      <c r="AY244" s="14" t="s">
        <v>136</v>
      </c>
      <c r="BE244" s="156">
        <f t="shared" si="39"/>
        <v>0</v>
      </c>
      <c r="BF244" s="156">
        <f t="shared" si="40"/>
        <v>0</v>
      </c>
      <c r="BG244" s="156">
        <f t="shared" si="41"/>
        <v>0</v>
      </c>
      <c r="BH244" s="156">
        <f t="shared" si="42"/>
        <v>0</v>
      </c>
      <c r="BI244" s="156">
        <f t="shared" si="43"/>
        <v>0</v>
      </c>
      <c r="BJ244" s="14" t="s">
        <v>146</v>
      </c>
      <c r="BK244" s="157">
        <f t="shared" si="44"/>
        <v>0</v>
      </c>
      <c r="BL244" s="14" t="s">
        <v>170</v>
      </c>
      <c r="BM244" s="155" t="s">
        <v>663</v>
      </c>
    </row>
    <row r="245" spans="1:65" s="2" customFormat="1" ht="21.75" customHeight="1">
      <c r="A245" s="26"/>
      <c r="B245" s="144"/>
      <c r="C245" s="145" t="s">
        <v>395</v>
      </c>
      <c r="D245" s="145" t="s">
        <v>141</v>
      </c>
      <c r="E245" s="146" t="s">
        <v>664</v>
      </c>
      <c r="F245" s="147" t="s">
        <v>665</v>
      </c>
      <c r="G245" s="148" t="s">
        <v>439</v>
      </c>
      <c r="H245" s="149">
        <v>36</v>
      </c>
      <c r="I245" s="149"/>
      <c r="J245" s="149"/>
      <c r="K245" s="150"/>
      <c r="L245" s="27"/>
      <c r="M245" s="151" t="s">
        <v>1</v>
      </c>
      <c r="N245" s="152" t="s">
        <v>37</v>
      </c>
      <c r="O245" s="153">
        <v>0</v>
      </c>
      <c r="P245" s="153">
        <f t="shared" si="36"/>
        <v>0</v>
      </c>
      <c r="Q245" s="153">
        <v>2.7999999999999998E-4</v>
      </c>
      <c r="R245" s="153">
        <f t="shared" si="37"/>
        <v>1.0079999999999999E-2</v>
      </c>
      <c r="S245" s="153">
        <v>0</v>
      </c>
      <c r="T245" s="154">
        <f t="shared" si="38"/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55" t="s">
        <v>170</v>
      </c>
      <c r="AT245" s="155" t="s">
        <v>141</v>
      </c>
      <c r="AU245" s="155" t="s">
        <v>146</v>
      </c>
      <c r="AY245" s="14" t="s">
        <v>136</v>
      </c>
      <c r="BE245" s="156">
        <f t="shared" si="39"/>
        <v>0</v>
      </c>
      <c r="BF245" s="156">
        <f t="shared" si="40"/>
        <v>0</v>
      </c>
      <c r="BG245" s="156">
        <f t="shared" si="41"/>
        <v>0</v>
      </c>
      <c r="BH245" s="156">
        <f t="shared" si="42"/>
        <v>0</v>
      </c>
      <c r="BI245" s="156">
        <f t="shared" si="43"/>
        <v>0</v>
      </c>
      <c r="BJ245" s="14" t="s">
        <v>146</v>
      </c>
      <c r="BK245" s="157">
        <f t="shared" si="44"/>
        <v>0</v>
      </c>
      <c r="BL245" s="14" t="s">
        <v>170</v>
      </c>
      <c r="BM245" s="155" t="s">
        <v>666</v>
      </c>
    </row>
    <row r="246" spans="1:65" s="2" customFormat="1" ht="21.75" customHeight="1">
      <c r="A246" s="26"/>
      <c r="B246" s="144"/>
      <c r="C246" s="145" t="s">
        <v>667</v>
      </c>
      <c r="D246" s="145" t="s">
        <v>141</v>
      </c>
      <c r="E246" s="146" t="s">
        <v>668</v>
      </c>
      <c r="F246" s="147" t="s">
        <v>669</v>
      </c>
      <c r="G246" s="148" t="s">
        <v>253</v>
      </c>
      <c r="H246" s="149">
        <v>63.582000000000001</v>
      </c>
      <c r="I246" s="149"/>
      <c r="J246" s="149"/>
      <c r="K246" s="150"/>
      <c r="L246" s="27"/>
      <c r="M246" s="151" t="s">
        <v>1</v>
      </c>
      <c r="N246" s="152" t="s">
        <v>37</v>
      </c>
      <c r="O246" s="153">
        <v>0</v>
      </c>
      <c r="P246" s="153">
        <f t="shared" si="36"/>
        <v>0</v>
      </c>
      <c r="Q246" s="153">
        <v>0</v>
      </c>
      <c r="R246" s="153">
        <f t="shared" si="37"/>
        <v>0</v>
      </c>
      <c r="S246" s="153">
        <v>0</v>
      </c>
      <c r="T246" s="154">
        <f t="shared" si="38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55" t="s">
        <v>170</v>
      </c>
      <c r="AT246" s="155" t="s">
        <v>141</v>
      </c>
      <c r="AU246" s="155" t="s">
        <v>146</v>
      </c>
      <c r="AY246" s="14" t="s">
        <v>136</v>
      </c>
      <c r="BE246" s="156">
        <f t="shared" si="39"/>
        <v>0</v>
      </c>
      <c r="BF246" s="156">
        <f t="shared" si="40"/>
        <v>0</v>
      </c>
      <c r="BG246" s="156">
        <f t="shared" si="41"/>
        <v>0</v>
      </c>
      <c r="BH246" s="156">
        <f t="shared" si="42"/>
        <v>0</v>
      </c>
      <c r="BI246" s="156">
        <f t="shared" si="43"/>
        <v>0</v>
      </c>
      <c r="BJ246" s="14" t="s">
        <v>146</v>
      </c>
      <c r="BK246" s="157">
        <f t="shared" si="44"/>
        <v>0</v>
      </c>
      <c r="BL246" s="14" t="s">
        <v>170</v>
      </c>
      <c r="BM246" s="155" t="s">
        <v>670</v>
      </c>
    </row>
    <row r="247" spans="1:65" s="12" customFormat="1" ht="22.8" customHeight="1">
      <c r="B247" s="132"/>
      <c r="D247" s="133" t="s">
        <v>70</v>
      </c>
      <c r="E247" s="142" t="s">
        <v>671</v>
      </c>
      <c r="F247" s="142" t="s">
        <v>672</v>
      </c>
      <c r="J247" s="143"/>
      <c r="L247" s="132"/>
      <c r="M247" s="136"/>
      <c r="N247" s="137"/>
      <c r="O247" s="137"/>
      <c r="P247" s="138">
        <f>SUM(P248:P252)</f>
        <v>0</v>
      </c>
      <c r="Q247" s="137"/>
      <c r="R247" s="138">
        <f>SUM(R248:R252)</f>
        <v>0.1595</v>
      </c>
      <c r="S247" s="137"/>
      <c r="T247" s="139">
        <f>SUM(T248:T252)</f>
        <v>0</v>
      </c>
      <c r="AR247" s="133" t="s">
        <v>146</v>
      </c>
      <c r="AT247" s="140" t="s">
        <v>70</v>
      </c>
      <c r="AU247" s="140" t="s">
        <v>79</v>
      </c>
      <c r="AY247" s="133" t="s">
        <v>136</v>
      </c>
      <c r="BK247" s="141">
        <f>SUM(BK248:BK252)</f>
        <v>0</v>
      </c>
    </row>
    <row r="248" spans="1:65" s="2" customFormat="1" ht="21.75" customHeight="1">
      <c r="A248" s="26"/>
      <c r="B248" s="144"/>
      <c r="C248" s="145" t="s">
        <v>509</v>
      </c>
      <c r="D248" s="145" t="s">
        <v>141</v>
      </c>
      <c r="E248" s="146" t="s">
        <v>673</v>
      </c>
      <c r="F248" s="147" t="s">
        <v>674</v>
      </c>
      <c r="G248" s="148" t="s">
        <v>169</v>
      </c>
      <c r="H248" s="149">
        <v>50</v>
      </c>
      <c r="I248" s="149"/>
      <c r="J248" s="149"/>
      <c r="K248" s="150"/>
      <c r="L248" s="27"/>
      <c r="M248" s="151" t="s">
        <v>1</v>
      </c>
      <c r="N248" s="152" t="s">
        <v>37</v>
      </c>
      <c r="O248" s="153">
        <v>0</v>
      </c>
      <c r="P248" s="153">
        <f>O248*H248</f>
        <v>0</v>
      </c>
      <c r="Q248" s="153">
        <v>6.9999999999999994E-5</v>
      </c>
      <c r="R248" s="153">
        <f>Q248*H248</f>
        <v>3.4999999999999996E-3</v>
      </c>
      <c r="S248" s="153">
        <v>0</v>
      </c>
      <c r="T248" s="154">
        <f>S248*H248</f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55" t="s">
        <v>170</v>
      </c>
      <c r="AT248" s="155" t="s">
        <v>141</v>
      </c>
      <c r="AU248" s="155" t="s">
        <v>146</v>
      </c>
      <c r="AY248" s="14" t="s">
        <v>136</v>
      </c>
      <c r="BE248" s="156">
        <f>IF(N248="základná",J248,0)</f>
        <v>0</v>
      </c>
      <c r="BF248" s="156">
        <f>IF(N248="znížená",J248,0)</f>
        <v>0</v>
      </c>
      <c r="BG248" s="156">
        <f>IF(N248="zákl. prenesená",J248,0)</f>
        <v>0</v>
      </c>
      <c r="BH248" s="156">
        <f>IF(N248="zníž. prenesená",J248,0)</f>
        <v>0</v>
      </c>
      <c r="BI248" s="156">
        <f>IF(N248="nulová",J248,0)</f>
        <v>0</v>
      </c>
      <c r="BJ248" s="14" t="s">
        <v>146</v>
      </c>
      <c r="BK248" s="157">
        <f>ROUND(I248*H248,3)</f>
        <v>0</v>
      </c>
      <c r="BL248" s="14" t="s">
        <v>170</v>
      </c>
      <c r="BM248" s="155" t="s">
        <v>675</v>
      </c>
    </row>
    <row r="249" spans="1:65" s="2" customFormat="1" ht="16.5" customHeight="1">
      <c r="A249" s="26"/>
      <c r="B249" s="144"/>
      <c r="C249" s="158" t="s">
        <v>676</v>
      </c>
      <c r="D249" s="158" t="s">
        <v>166</v>
      </c>
      <c r="E249" s="159" t="s">
        <v>677</v>
      </c>
      <c r="F249" s="160" t="s">
        <v>678</v>
      </c>
      <c r="G249" s="161" t="s">
        <v>169</v>
      </c>
      <c r="H249" s="162">
        <v>50</v>
      </c>
      <c r="I249" s="162"/>
      <c r="J249" s="162"/>
      <c r="K249" s="163"/>
      <c r="L249" s="164"/>
      <c r="M249" s="165" t="s">
        <v>1</v>
      </c>
      <c r="N249" s="166" t="s">
        <v>37</v>
      </c>
      <c r="O249" s="153">
        <v>0</v>
      </c>
      <c r="P249" s="153">
        <f>O249*H249</f>
        <v>0</v>
      </c>
      <c r="Q249" s="153">
        <v>1E-3</v>
      </c>
      <c r="R249" s="153">
        <f>Q249*H249</f>
        <v>0.05</v>
      </c>
      <c r="S249" s="153">
        <v>0</v>
      </c>
      <c r="T249" s="154">
        <f>S249*H249</f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55" t="s">
        <v>200</v>
      </c>
      <c r="AT249" s="155" t="s">
        <v>166</v>
      </c>
      <c r="AU249" s="155" t="s">
        <v>146</v>
      </c>
      <c r="AY249" s="14" t="s">
        <v>136</v>
      </c>
      <c r="BE249" s="156">
        <f>IF(N249="základná",J249,0)</f>
        <v>0</v>
      </c>
      <c r="BF249" s="156">
        <f>IF(N249="znížená",J249,0)</f>
        <v>0</v>
      </c>
      <c r="BG249" s="156">
        <f>IF(N249="zákl. prenesená",J249,0)</f>
        <v>0</v>
      </c>
      <c r="BH249" s="156">
        <f>IF(N249="zníž. prenesená",J249,0)</f>
        <v>0</v>
      </c>
      <c r="BI249" s="156">
        <f>IF(N249="nulová",J249,0)</f>
        <v>0</v>
      </c>
      <c r="BJ249" s="14" t="s">
        <v>146</v>
      </c>
      <c r="BK249" s="157">
        <f>ROUND(I249*H249,3)</f>
        <v>0</v>
      </c>
      <c r="BL249" s="14" t="s">
        <v>170</v>
      </c>
      <c r="BM249" s="155" t="s">
        <v>679</v>
      </c>
    </row>
    <row r="250" spans="1:65" s="2" customFormat="1" ht="21.75" customHeight="1">
      <c r="A250" s="26"/>
      <c r="B250" s="144"/>
      <c r="C250" s="145" t="s">
        <v>512</v>
      </c>
      <c r="D250" s="145" t="s">
        <v>141</v>
      </c>
      <c r="E250" s="146" t="s">
        <v>680</v>
      </c>
      <c r="F250" s="147" t="s">
        <v>681</v>
      </c>
      <c r="G250" s="148" t="s">
        <v>169</v>
      </c>
      <c r="H250" s="149">
        <v>100</v>
      </c>
      <c r="I250" s="149"/>
      <c r="J250" s="149"/>
      <c r="K250" s="150"/>
      <c r="L250" s="27"/>
      <c r="M250" s="151" t="s">
        <v>1</v>
      </c>
      <c r="N250" s="152" t="s">
        <v>37</v>
      </c>
      <c r="O250" s="153">
        <v>0</v>
      </c>
      <c r="P250" s="153">
        <f>O250*H250</f>
        <v>0</v>
      </c>
      <c r="Q250" s="153">
        <v>6.0000000000000002E-5</v>
      </c>
      <c r="R250" s="153">
        <f>Q250*H250</f>
        <v>6.0000000000000001E-3</v>
      </c>
      <c r="S250" s="153">
        <v>0</v>
      </c>
      <c r="T250" s="154">
        <f>S250*H250</f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55" t="s">
        <v>170</v>
      </c>
      <c r="AT250" s="155" t="s">
        <v>141</v>
      </c>
      <c r="AU250" s="155" t="s">
        <v>146</v>
      </c>
      <c r="AY250" s="14" t="s">
        <v>136</v>
      </c>
      <c r="BE250" s="156">
        <f>IF(N250="základná",J250,0)</f>
        <v>0</v>
      </c>
      <c r="BF250" s="156">
        <f>IF(N250="znížená",J250,0)</f>
        <v>0</v>
      </c>
      <c r="BG250" s="156">
        <f>IF(N250="zákl. prenesená",J250,0)</f>
        <v>0</v>
      </c>
      <c r="BH250" s="156">
        <f>IF(N250="zníž. prenesená",J250,0)</f>
        <v>0</v>
      </c>
      <c r="BI250" s="156">
        <f>IF(N250="nulová",J250,0)</f>
        <v>0</v>
      </c>
      <c r="BJ250" s="14" t="s">
        <v>146</v>
      </c>
      <c r="BK250" s="157">
        <f>ROUND(I250*H250,3)</f>
        <v>0</v>
      </c>
      <c r="BL250" s="14" t="s">
        <v>170</v>
      </c>
      <c r="BM250" s="155" t="s">
        <v>682</v>
      </c>
    </row>
    <row r="251" spans="1:65" s="2" customFormat="1" ht="16.5" customHeight="1">
      <c r="A251" s="26"/>
      <c r="B251" s="144"/>
      <c r="C251" s="158" t="s">
        <v>683</v>
      </c>
      <c r="D251" s="158" t="s">
        <v>166</v>
      </c>
      <c r="E251" s="159" t="s">
        <v>684</v>
      </c>
      <c r="F251" s="160" t="s">
        <v>678</v>
      </c>
      <c r="G251" s="161" t="s">
        <v>169</v>
      </c>
      <c r="H251" s="162">
        <v>100</v>
      </c>
      <c r="I251" s="162"/>
      <c r="J251" s="162"/>
      <c r="K251" s="163"/>
      <c r="L251" s="164"/>
      <c r="M251" s="165" t="s">
        <v>1</v>
      </c>
      <c r="N251" s="166" t="s">
        <v>37</v>
      </c>
      <c r="O251" s="153">
        <v>0</v>
      </c>
      <c r="P251" s="153">
        <f>O251*H251</f>
        <v>0</v>
      </c>
      <c r="Q251" s="153">
        <v>1E-3</v>
      </c>
      <c r="R251" s="153">
        <f>Q251*H251</f>
        <v>0.1</v>
      </c>
      <c r="S251" s="153">
        <v>0</v>
      </c>
      <c r="T251" s="154">
        <f>S251*H251</f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55" t="s">
        <v>200</v>
      </c>
      <c r="AT251" s="155" t="s">
        <v>166</v>
      </c>
      <c r="AU251" s="155" t="s">
        <v>146</v>
      </c>
      <c r="AY251" s="14" t="s">
        <v>136</v>
      </c>
      <c r="BE251" s="156">
        <f>IF(N251="základná",J251,0)</f>
        <v>0</v>
      </c>
      <c r="BF251" s="156">
        <f>IF(N251="znížená",J251,0)</f>
        <v>0</v>
      </c>
      <c r="BG251" s="156">
        <f>IF(N251="zákl. prenesená",J251,0)</f>
        <v>0</v>
      </c>
      <c r="BH251" s="156">
        <f>IF(N251="zníž. prenesená",J251,0)</f>
        <v>0</v>
      </c>
      <c r="BI251" s="156">
        <f>IF(N251="nulová",J251,0)</f>
        <v>0</v>
      </c>
      <c r="BJ251" s="14" t="s">
        <v>146</v>
      </c>
      <c r="BK251" s="157">
        <f>ROUND(I251*H251,3)</f>
        <v>0</v>
      </c>
      <c r="BL251" s="14" t="s">
        <v>170</v>
      </c>
      <c r="BM251" s="155" t="s">
        <v>685</v>
      </c>
    </row>
    <row r="252" spans="1:65" s="2" customFormat="1" ht="21.75" customHeight="1">
      <c r="A252" s="26"/>
      <c r="B252" s="144"/>
      <c r="C252" s="145" t="s">
        <v>515</v>
      </c>
      <c r="D252" s="145" t="s">
        <v>141</v>
      </c>
      <c r="E252" s="146" t="s">
        <v>686</v>
      </c>
      <c r="F252" s="147" t="s">
        <v>687</v>
      </c>
      <c r="G252" s="148" t="s">
        <v>253</v>
      </c>
      <c r="H252" s="149">
        <v>9.1050000000000004</v>
      </c>
      <c r="I252" s="149"/>
      <c r="J252" s="149"/>
      <c r="K252" s="150"/>
      <c r="L252" s="27"/>
      <c r="M252" s="151" t="s">
        <v>1</v>
      </c>
      <c r="N252" s="152" t="s">
        <v>37</v>
      </c>
      <c r="O252" s="153">
        <v>0</v>
      </c>
      <c r="P252" s="153">
        <f>O252*H252</f>
        <v>0</v>
      </c>
      <c r="Q252" s="153">
        <v>0</v>
      </c>
      <c r="R252" s="153">
        <f>Q252*H252</f>
        <v>0</v>
      </c>
      <c r="S252" s="153">
        <v>0</v>
      </c>
      <c r="T252" s="154">
        <f>S252*H252</f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55" t="s">
        <v>170</v>
      </c>
      <c r="AT252" s="155" t="s">
        <v>141</v>
      </c>
      <c r="AU252" s="155" t="s">
        <v>146</v>
      </c>
      <c r="AY252" s="14" t="s">
        <v>136</v>
      </c>
      <c r="BE252" s="156">
        <f>IF(N252="základná",J252,0)</f>
        <v>0</v>
      </c>
      <c r="BF252" s="156">
        <f>IF(N252="znížená",J252,0)</f>
        <v>0</v>
      </c>
      <c r="BG252" s="156">
        <f>IF(N252="zákl. prenesená",J252,0)</f>
        <v>0</v>
      </c>
      <c r="BH252" s="156">
        <f>IF(N252="zníž. prenesená",J252,0)</f>
        <v>0</v>
      </c>
      <c r="BI252" s="156">
        <f>IF(N252="nulová",J252,0)</f>
        <v>0</v>
      </c>
      <c r="BJ252" s="14" t="s">
        <v>146</v>
      </c>
      <c r="BK252" s="157">
        <f>ROUND(I252*H252,3)</f>
        <v>0</v>
      </c>
      <c r="BL252" s="14" t="s">
        <v>170</v>
      </c>
      <c r="BM252" s="155" t="s">
        <v>688</v>
      </c>
    </row>
    <row r="253" spans="1:65" s="12" customFormat="1" ht="22.8" customHeight="1">
      <c r="B253" s="132"/>
      <c r="D253" s="133" t="s">
        <v>70</v>
      </c>
      <c r="E253" s="142" t="s">
        <v>689</v>
      </c>
      <c r="F253" s="142" t="s">
        <v>690</v>
      </c>
      <c r="J253" s="143"/>
      <c r="L253" s="132"/>
      <c r="M253" s="136"/>
      <c r="N253" s="137"/>
      <c r="O253" s="137"/>
      <c r="P253" s="138">
        <f>SUM(P254:P257)</f>
        <v>0</v>
      </c>
      <c r="Q253" s="137"/>
      <c r="R253" s="138">
        <f>SUM(R254:R257)</f>
        <v>1.6070000000000001E-2</v>
      </c>
      <c r="S253" s="137"/>
      <c r="T253" s="139">
        <f>SUM(T254:T257)</f>
        <v>0</v>
      </c>
      <c r="AR253" s="133" t="s">
        <v>146</v>
      </c>
      <c r="AT253" s="140" t="s">
        <v>70</v>
      </c>
      <c r="AU253" s="140" t="s">
        <v>79</v>
      </c>
      <c r="AY253" s="133" t="s">
        <v>136</v>
      </c>
      <c r="BK253" s="141">
        <f>SUM(BK254:BK257)</f>
        <v>0</v>
      </c>
    </row>
    <row r="254" spans="1:65" s="2" customFormat="1" ht="21.75" customHeight="1">
      <c r="A254" s="26"/>
      <c r="B254" s="144"/>
      <c r="C254" s="145" t="s">
        <v>691</v>
      </c>
      <c r="D254" s="145" t="s">
        <v>141</v>
      </c>
      <c r="E254" s="146" t="s">
        <v>692</v>
      </c>
      <c r="F254" s="147" t="s">
        <v>693</v>
      </c>
      <c r="G254" s="148" t="s">
        <v>273</v>
      </c>
      <c r="H254" s="149">
        <v>66</v>
      </c>
      <c r="I254" s="149"/>
      <c r="J254" s="149"/>
      <c r="K254" s="150"/>
      <c r="L254" s="27"/>
      <c r="M254" s="151" t="s">
        <v>1</v>
      </c>
      <c r="N254" s="152" t="s">
        <v>37</v>
      </c>
      <c r="O254" s="153">
        <v>0</v>
      </c>
      <c r="P254" s="153">
        <f>O254*H254</f>
        <v>0</v>
      </c>
      <c r="Q254" s="153">
        <v>6.9999999999999994E-5</v>
      </c>
      <c r="R254" s="153">
        <f>Q254*H254</f>
        <v>4.62E-3</v>
      </c>
      <c r="S254" s="153">
        <v>0</v>
      </c>
      <c r="T254" s="154">
        <f>S254*H254</f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55" t="s">
        <v>170</v>
      </c>
      <c r="AT254" s="155" t="s">
        <v>141</v>
      </c>
      <c r="AU254" s="155" t="s">
        <v>146</v>
      </c>
      <c r="AY254" s="14" t="s">
        <v>136</v>
      </c>
      <c r="BE254" s="156">
        <f>IF(N254="základná",J254,0)</f>
        <v>0</v>
      </c>
      <c r="BF254" s="156">
        <f>IF(N254="znížená",J254,0)</f>
        <v>0</v>
      </c>
      <c r="BG254" s="156">
        <f>IF(N254="zákl. prenesená",J254,0)</f>
        <v>0</v>
      </c>
      <c r="BH254" s="156">
        <f>IF(N254="zníž. prenesená",J254,0)</f>
        <v>0</v>
      </c>
      <c r="BI254" s="156">
        <f>IF(N254="nulová",J254,0)</f>
        <v>0</v>
      </c>
      <c r="BJ254" s="14" t="s">
        <v>146</v>
      </c>
      <c r="BK254" s="157">
        <f>ROUND(I254*H254,3)</f>
        <v>0</v>
      </c>
      <c r="BL254" s="14" t="s">
        <v>170</v>
      </c>
      <c r="BM254" s="155" t="s">
        <v>694</v>
      </c>
    </row>
    <row r="255" spans="1:65" s="2" customFormat="1" ht="21.75" customHeight="1">
      <c r="A255" s="26"/>
      <c r="B255" s="144"/>
      <c r="C255" s="145" t="s">
        <v>518</v>
      </c>
      <c r="D255" s="145" t="s">
        <v>141</v>
      </c>
      <c r="E255" s="146" t="s">
        <v>695</v>
      </c>
      <c r="F255" s="147" t="s">
        <v>696</v>
      </c>
      <c r="G255" s="148" t="s">
        <v>273</v>
      </c>
      <c r="H255" s="149">
        <v>12</v>
      </c>
      <c r="I255" s="149"/>
      <c r="J255" s="149"/>
      <c r="K255" s="150"/>
      <c r="L255" s="27"/>
      <c r="M255" s="151" t="s">
        <v>1</v>
      </c>
      <c r="N255" s="152" t="s">
        <v>37</v>
      </c>
      <c r="O255" s="153">
        <v>0</v>
      </c>
      <c r="P255" s="153">
        <f>O255*H255</f>
        <v>0</v>
      </c>
      <c r="Q255" s="153">
        <v>9.0000000000000006E-5</v>
      </c>
      <c r="R255" s="153">
        <f>Q255*H255</f>
        <v>1.08E-3</v>
      </c>
      <c r="S255" s="153">
        <v>0</v>
      </c>
      <c r="T255" s="154">
        <f>S255*H255</f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55" t="s">
        <v>170</v>
      </c>
      <c r="AT255" s="155" t="s">
        <v>141</v>
      </c>
      <c r="AU255" s="155" t="s">
        <v>146</v>
      </c>
      <c r="AY255" s="14" t="s">
        <v>136</v>
      </c>
      <c r="BE255" s="156">
        <f>IF(N255="základná",J255,0)</f>
        <v>0</v>
      </c>
      <c r="BF255" s="156">
        <f>IF(N255="znížená",J255,0)</f>
        <v>0</v>
      </c>
      <c r="BG255" s="156">
        <f>IF(N255="zákl. prenesená",J255,0)</f>
        <v>0</v>
      </c>
      <c r="BH255" s="156">
        <f>IF(N255="zníž. prenesená",J255,0)</f>
        <v>0</v>
      </c>
      <c r="BI255" s="156">
        <f>IF(N255="nulová",J255,0)</f>
        <v>0</v>
      </c>
      <c r="BJ255" s="14" t="s">
        <v>146</v>
      </c>
      <c r="BK255" s="157">
        <f>ROUND(I255*H255,3)</f>
        <v>0</v>
      </c>
      <c r="BL255" s="14" t="s">
        <v>170</v>
      </c>
      <c r="BM255" s="155" t="s">
        <v>697</v>
      </c>
    </row>
    <row r="256" spans="1:65" s="2" customFormat="1" ht="21.75" customHeight="1">
      <c r="A256" s="26"/>
      <c r="B256" s="144"/>
      <c r="C256" s="145" t="s">
        <v>698</v>
      </c>
      <c r="D256" s="145" t="s">
        <v>141</v>
      </c>
      <c r="E256" s="146" t="s">
        <v>699</v>
      </c>
      <c r="F256" s="147" t="s">
        <v>700</v>
      </c>
      <c r="G256" s="148" t="s">
        <v>273</v>
      </c>
      <c r="H256" s="149">
        <v>108</v>
      </c>
      <c r="I256" s="149"/>
      <c r="J256" s="149"/>
      <c r="K256" s="150"/>
      <c r="L256" s="27"/>
      <c r="M256" s="151" t="s">
        <v>1</v>
      </c>
      <c r="N256" s="152" t="s">
        <v>37</v>
      </c>
      <c r="O256" s="153">
        <v>0</v>
      </c>
      <c r="P256" s="153">
        <f>O256*H256</f>
        <v>0</v>
      </c>
      <c r="Q256" s="153">
        <v>9.0000000000000006E-5</v>
      </c>
      <c r="R256" s="153">
        <f>Q256*H256</f>
        <v>9.7200000000000012E-3</v>
      </c>
      <c r="S256" s="153">
        <v>0</v>
      </c>
      <c r="T256" s="154">
        <f>S256*H256</f>
        <v>0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55" t="s">
        <v>170</v>
      </c>
      <c r="AT256" s="155" t="s">
        <v>141</v>
      </c>
      <c r="AU256" s="155" t="s">
        <v>146</v>
      </c>
      <c r="AY256" s="14" t="s">
        <v>136</v>
      </c>
      <c r="BE256" s="156">
        <f>IF(N256="základná",J256,0)</f>
        <v>0</v>
      </c>
      <c r="BF256" s="156">
        <f>IF(N256="znížená",J256,0)</f>
        <v>0</v>
      </c>
      <c r="BG256" s="156">
        <f>IF(N256="zákl. prenesená",J256,0)</f>
        <v>0</v>
      </c>
      <c r="BH256" s="156">
        <f>IF(N256="zníž. prenesená",J256,0)</f>
        <v>0</v>
      </c>
      <c r="BI256" s="156">
        <f>IF(N256="nulová",J256,0)</f>
        <v>0</v>
      </c>
      <c r="BJ256" s="14" t="s">
        <v>146</v>
      </c>
      <c r="BK256" s="157">
        <f>ROUND(I256*H256,3)</f>
        <v>0</v>
      </c>
      <c r="BL256" s="14" t="s">
        <v>170</v>
      </c>
      <c r="BM256" s="155" t="s">
        <v>701</v>
      </c>
    </row>
    <row r="257" spans="1:65" s="2" customFormat="1" ht="21.75" customHeight="1">
      <c r="A257" s="26"/>
      <c r="B257" s="144"/>
      <c r="C257" s="145" t="s">
        <v>521</v>
      </c>
      <c r="D257" s="145" t="s">
        <v>141</v>
      </c>
      <c r="E257" s="146" t="s">
        <v>702</v>
      </c>
      <c r="F257" s="147" t="s">
        <v>703</v>
      </c>
      <c r="G257" s="148" t="s">
        <v>273</v>
      </c>
      <c r="H257" s="149">
        <v>5</v>
      </c>
      <c r="I257" s="149"/>
      <c r="J257" s="149"/>
      <c r="K257" s="150"/>
      <c r="L257" s="27"/>
      <c r="M257" s="151" t="s">
        <v>1</v>
      </c>
      <c r="N257" s="152" t="s">
        <v>37</v>
      </c>
      <c r="O257" s="153">
        <v>0</v>
      </c>
      <c r="P257" s="153">
        <f>O257*H257</f>
        <v>0</v>
      </c>
      <c r="Q257" s="153">
        <v>1.2999999999999999E-4</v>
      </c>
      <c r="R257" s="153">
        <f>Q257*H257</f>
        <v>6.4999999999999997E-4</v>
      </c>
      <c r="S257" s="153">
        <v>0</v>
      </c>
      <c r="T257" s="154">
        <f>S257*H257</f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55" t="s">
        <v>170</v>
      </c>
      <c r="AT257" s="155" t="s">
        <v>141</v>
      </c>
      <c r="AU257" s="155" t="s">
        <v>146</v>
      </c>
      <c r="AY257" s="14" t="s">
        <v>136</v>
      </c>
      <c r="BE257" s="156">
        <f>IF(N257="základná",J257,0)</f>
        <v>0</v>
      </c>
      <c r="BF257" s="156">
        <f>IF(N257="znížená",J257,0)</f>
        <v>0</v>
      </c>
      <c r="BG257" s="156">
        <f>IF(N257="zákl. prenesená",J257,0)</f>
        <v>0</v>
      </c>
      <c r="BH257" s="156">
        <f>IF(N257="zníž. prenesená",J257,0)</f>
        <v>0</v>
      </c>
      <c r="BI257" s="156">
        <f>IF(N257="nulová",J257,0)</f>
        <v>0</v>
      </c>
      <c r="BJ257" s="14" t="s">
        <v>146</v>
      </c>
      <c r="BK257" s="157">
        <f>ROUND(I257*H257,3)</f>
        <v>0</v>
      </c>
      <c r="BL257" s="14" t="s">
        <v>170</v>
      </c>
      <c r="BM257" s="155" t="s">
        <v>704</v>
      </c>
    </row>
    <row r="258" spans="1:65" s="12" customFormat="1" ht="22.8" customHeight="1">
      <c r="B258" s="132"/>
      <c r="D258" s="133" t="s">
        <v>70</v>
      </c>
      <c r="E258" s="142" t="s">
        <v>705</v>
      </c>
      <c r="F258" s="142" t="s">
        <v>706</v>
      </c>
      <c r="J258" s="143"/>
      <c r="L258" s="132"/>
      <c r="M258" s="136"/>
      <c r="N258" s="137"/>
      <c r="O258" s="137"/>
      <c r="P258" s="138">
        <f>SUM(P259:P268)</f>
        <v>0</v>
      </c>
      <c r="Q258" s="137"/>
      <c r="R258" s="138">
        <f>SUM(R259:R268)</f>
        <v>0</v>
      </c>
      <c r="S258" s="137"/>
      <c r="T258" s="139">
        <f>SUM(T259:T268)</f>
        <v>0</v>
      </c>
      <c r="AR258" s="133" t="s">
        <v>79</v>
      </c>
      <c r="AT258" s="140" t="s">
        <v>70</v>
      </c>
      <c r="AU258" s="140" t="s">
        <v>79</v>
      </c>
      <c r="AY258" s="133" t="s">
        <v>136</v>
      </c>
      <c r="BK258" s="141">
        <f>SUM(BK259:BK268)</f>
        <v>0</v>
      </c>
    </row>
    <row r="259" spans="1:65" s="2" customFormat="1" ht="16.5" customHeight="1">
      <c r="A259" s="26"/>
      <c r="B259" s="144"/>
      <c r="C259" s="145" t="s">
        <v>707</v>
      </c>
      <c r="D259" s="145" t="s">
        <v>141</v>
      </c>
      <c r="E259" s="146" t="s">
        <v>708</v>
      </c>
      <c r="F259" s="147" t="s">
        <v>709</v>
      </c>
      <c r="G259" s="148" t="s">
        <v>394</v>
      </c>
      <c r="H259" s="149">
        <v>144</v>
      </c>
      <c r="I259" s="149"/>
      <c r="J259" s="149"/>
      <c r="K259" s="150"/>
      <c r="L259" s="27"/>
      <c r="M259" s="151" t="s">
        <v>1</v>
      </c>
      <c r="N259" s="152" t="s">
        <v>37</v>
      </c>
      <c r="O259" s="153">
        <v>0</v>
      </c>
      <c r="P259" s="153">
        <f t="shared" ref="P259:P268" si="45">O259*H259</f>
        <v>0</v>
      </c>
      <c r="Q259" s="153">
        <v>0</v>
      </c>
      <c r="R259" s="153">
        <f t="shared" ref="R259:R268" si="46">Q259*H259</f>
        <v>0</v>
      </c>
      <c r="S259" s="153">
        <v>0</v>
      </c>
      <c r="T259" s="154">
        <f t="shared" ref="T259:T268" si="47">S259*H259</f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55" t="s">
        <v>145</v>
      </c>
      <c r="AT259" s="155" t="s">
        <v>141</v>
      </c>
      <c r="AU259" s="155" t="s">
        <v>146</v>
      </c>
      <c r="AY259" s="14" t="s">
        <v>136</v>
      </c>
      <c r="BE259" s="156">
        <f t="shared" ref="BE259:BE268" si="48">IF(N259="základná",J259,0)</f>
        <v>0</v>
      </c>
      <c r="BF259" s="156">
        <f t="shared" ref="BF259:BF268" si="49">IF(N259="znížená",J259,0)</f>
        <v>0</v>
      </c>
      <c r="BG259" s="156">
        <f t="shared" ref="BG259:BG268" si="50">IF(N259="zákl. prenesená",J259,0)</f>
        <v>0</v>
      </c>
      <c r="BH259" s="156">
        <f t="shared" ref="BH259:BH268" si="51">IF(N259="zníž. prenesená",J259,0)</f>
        <v>0</v>
      </c>
      <c r="BI259" s="156">
        <f t="shared" ref="BI259:BI268" si="52">IF(N259="nulová",J259,0)</f>
        <v>0</v>
      </c>
      <c r="BJ259" s="14" t="s">
        <v>146</v>
      </c>
      <c r="BK259" s="157">
        <f t="shared" ref="BK259:BK268" si="53">ROUND(I259*H259,3)</f>
        <v>0</v>
      </c>
      <c r="BL259" s="14" t="s">
        <v>145</v>
      </c>
      <c r="BM259" s="155" t="s">
        <v>710</v>
      </c>
    </row>
    <row r="260" spans="1:65" s="2" customFormat="1" ht="21.75" customHeight="1">
      <c r="A260" s="26"/>
      <c r="B260" s="144"/>
      <c r="C260" s="145" t="s">
        <v>527</v>
      </c>
      <c r="D260" s="145" t="s">
        <v>141</v>
      </c>
      <c r="E260" s="146" t="s">
        <v>711</v>
      </c>
      <c r="F260" s="147" t="s">
        <v>712</v>
      </c>
      <c r="G260" s="148" t="s">
        <v>713</v>
      </c>
      <c r="H260" s="149">
        <v>3</v>
      </c>
      <c r="I260" s="149"/>
      <c r="J260" s="149"/>
      <c r="K260" s="150"/>
      <c r="L260" s="27"/>
      <c r="M260" s="151" t="s">
        <v>1</v>
      </c>
      <c r="N260" s="152" t="s">
        <v>37</v>
      </c>
      <c r="O260" s="153">
        <v>0</v>
      </c>
      <c r="P260" s="153">
        <f t="shared" si="45"/>
        <v>0</v>
      </c>
      <c r="Q260" s="153">
        <v>0</v>
      </c>
      <c r="R260" s="153">
        <f t="shared" si="46"/>
        <v>0</v>
      </c>
      <c r="S260" s="153">
        <v>0</v>
      </c>
      <c r="T260" s="154">
        <f t="shared" si="47"/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55" t="s">
        <v>145</v>
      </c>
      <c r="AT260" s="155" t="s">
        <v>141</v>
      </c>
      <c r="AU260" s="155" t="s">
        <v>146</v>
      </c>
      <c r="AY260" s="14" t="s">
        <v>136</v>
      </c>
      <c r="BE260" s="156">
        <f t="shared" si="48"/>
        <v>0</v>
      </c>
      <c r="BF260" s="156">
        <f t="shared" si="49"/>
        <v>0</v>
      </c>
      <c r="BG260" s="156">
        <f t="shared" si="50"/>
        <v>0</v>
      </c>
      <c r="BH260" s="156">
        <f t="shared" si="51"/>
        <v>0</v>
      </c>
      <c r="BI260" s="156">
        <f t="shared" si="52"/>
        <v>0</v>
      </c>
      <c r="BJ260" s="14" t="s">
        <v>146</v>
      </c>
      <c r="BK260" s="157">
        <f t="shared" si="53"/>
        <v>0</v>
      </c>
      <c r="BL260" s="14" t="s">
        <v>145</v>
      </c>
      <c r="BM260" s="155" t="s">
        <v>714</v>
      </c>
    </row>
    <row r="261" spans="1:65" s="2" customFormat="1" ht="21.75" customHeight="1">
      <c r="A261" s="26"/>
      <c r="B261" s="144"/>
      <c r="C261" s="145" t="s">
        <v>715</v>
      </c>
      <c r="D261" s="145" t="s">
        <v>141</v>
      </c>
      <c r="E261" s="146" t="s">
        <v>716</v>
      </c>
      <c r="F261" s="147" t="s">
        <v>717</v>
      </c>
      <c r="G261" s="148" t="s">
        <v>713</v>
      </c>
      <c r="H261" s="149">
        <v>2</v>
      </c>
      <c r="I261" s="149"/>
      <c r="J261" s="149"/>
      <c r="K261" s="150"/>
      <c r="L261" s="27"/>
      <c r="M261" s="151" t="s">
        <v>1</v>
      </c>
      <c r="N261" s="152" t="s">
        <v>37</v>
      </c>
      <c r="O261" s="153">
        <v>0</v>
      </c>
      <c r="P261" s="153">
        <f t="shared" si="45"/>
        <v>0</v>
      </c>
      <c r="Q261" s="153">
        <v>0</v>
      </c>
      <c r="R261" s="153">
        <f t="shared" si="46"/>
        <v>0</v>
      </c>
      <c r="S261" s="153">
        <v>0</v>
      </c>
      <c r="T261" s="154">
        <f t="shared" si="47"/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55" t="s">
        <v>145</v>
      </c>
      <c r="AT261" s="155" t="s">
        <v>141</v>
      </c>
      <c r="AU261" s="155" t="s">
        <v>146</v>
      </c>
      <c r="AY261" s="14" t="s">
        <v>136</v>
      </c>
      <c r="BE261" s="156">
        <f t="shared" si="48"/>
        <v>0</v>
      </c>
      <c r="BF261" s="156">
        <f t="shared" si="49"/>
        <v>0</v>
      </c>
      <c r="BG261" s="156">
        <f t="shared" si="50"/>
        <v>0</v>
      </c>
      <c r="BH261" s="156">
        <f t="shared" si="51"/>
        <v>0</v>
      </c>
      <c r="BI261" s="156">
        <f t="shared" si="52"/>
        <v>0</v>
      </c>
      <c r="BJ261" s="14" t="s">
        <v>146</v>
      </c>
      <c r="BK261" s="157">
        <f t="shared" si="53"/>
        <v>0</v>
      </c>
      <c r="BL261" s="14" t="s">
        <v>145</v>
      </c>
      <c r="BM261" s="155" t="s">
        <v>718</v>
      </c>
    </row>
    <row r="262" spans="1:65" s="2" customFormat="1" ht="21.75" customHeight="1">
      <c r="A262" s="26"/>
      <c r="B262" s="144"/>
      <c r="C262" s="145" t="s">
        <v>530</v>
      </c>
      <c r="D262" s="145" t="s">
        <v>141</v>
      </c>
      <c r="E262" s="146" t="s">
        <v>719</v>
      </c>
      <c r="F262" s="147" t="s">
        <v>720</v>
      </c>
      <c r="G262" s="148" t="s">
        <v>713</v>
      </c>
      <c r="H262" s="149">
        <v>1</v>
      </c>
      <c r="I262" s="149"/>
      <c r="J262" s="149"/>
      <c r="K262" s="150"/>
      <c r="L262" s="27"/>
      <c r="M262" s="151" t="s">
        <v>1</v>
      </c>
      <c r="N262" s="152" t="s">
        <v>37</v>
      </c>
      <c r="O262" s="153">
        <v>0</v>
      </c>
      <c r="P262" s="153">
        <f t="shared" si="45"/>
        <v>0</v>
      </c>
      <c r="Q262" s="153">
        <v>0</v>
      </c>
      <c r="R262" s="153">
        <f t="shared" si="46"/>
        <v>0</v>
      </c>
      <c r="S262" s="153">
        <v>0</v>
      </c>
      <c r="T262" s="154">
        <f t="shared" si="47"/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55" t="s">
        <v>145</v>
      </c>
      <c r="AT262" s="155" t="s">
        <v>141</v>
      </c>
      <c r="AU262" s="155" t="s">
        <v>146</v>
      </c>
      <c r="AY262" s="14" t="s">
        <v>136</v>
      </c>
      <c r="BE262" s="156">
        <f t="shared" si="48"/>
        <v>0</v>
      </c>
      <c r="BF262" s="156">
        <f t="shared" si="49"/>
        <v>0</v>
      </c>
      <c r="BG262" s="156">
        <f t="shared" si="50"/>
        <v>0</v>
      </c>
      <c r="BH262" s="156">
        <f t="shared" si="51"/>
        <v>0</v>
      </c>
      <c r="BI262" s="156">
        <f t="shared" si="52"/>
        <v>0</v>
      </c>
      <c r="BJ262" s="14" t="s">
        <v>146</v>
      </c>
      <c r="BK262" s="157">
        <f t="shared" si="53"/>
        <v>0</v>
      </c>
      <c r="BL262" s="14" t="s">
        <v>145</v>
      </c>
      <c r="BM262" s="155" t="s">
        <v>721</v>
      </c>
    </row>
    <row r="263" spans="1:65" s="2" customFormat="1" ht="21.75" customHeight="1">
      <c r="A263" s="26"/>
      <c r="B263" s="144"/>
      <c r="C263" s="145" t="s">
        <v>722</v>
      </c>
      <c r="D263" s="145" t="s">
        <v>141</v>
      </c>
      <c r="E263" s="146" t="s">
        <v>723</v>
      </c>
      <c r="F263" s="147" t="s">
        <v>724</v>
      </c>
      <c r="G263" s="148" t="s">
        <v>713</v>
      </c>
      <c r="H263" s="149">
        <v>1</v>
      </c>
      <c r="I263" s="149"/>
      <c r="J263" s="149"/>
      <c r="K263" s="150"/>
      <c r="L263" s="27"/>
      <c r="M263" s="151" t="s">
        <v>1</v>
      </c>
      <c r="N263" s="152" t="s">
        <v>37</v>
      </c>
      <c r="O263" s="153">
        <v>0</v>
      </c>
      <c r="P263" s="153">
        <f t="shared" si="45"/>
        <v>0</v>
      </c>
      <c r="Q263" s="153">
        <v>0</v>
      </c>
      <c r="R263" s="153">
        <f t="shared" si="46"/>
        <v>0</v>
      </c>
      <c r="S263" s="153">
        <v>0</v>
      </c>
      <c r="T263" s="154">
        <f t="shared" si="47"/>
        <v>0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55" t="s">
        <v>145</v>
      </c>
      <c r="AT263" s="155" t="s">
        <v>141</v>
      </c>
      <c r="AU263" s="155" t="s">
        <v>146</v>
      </c>
      <c r="AY263" s="14" t="s">
        <v>136</v>
      </c>
      <c r="BE263" s="156">
        <f t="shared" si="48"/>
        <v>0</v>
      </c>
      <c r="BF263" s="156">
        <f t="shared" si="49"/>
        <v>0</v>
      </c>
      <c r="BG263" s="156">
        <f t="shared" si="50"/>
        <v>0</v>
      </c>
      <c r="BH263" s="156">
        <f t="shared" si="51"/>
        <v>0</v>
      </c>
      <c r="BI263" s="156">
        <f t="shared" si="52"/>
        <v>0</v>
      </c>
      <c r="BJ263" s="14" t="s">
        <v>146</v>
      </c>
      <c r="BK263" s="157">
        <f t="shared" si="53"/>
        <v>0</v>
      </c>
      <c r="BL263" s="14" t="s">
        <v>145</v>
      </c>
      <c r="BM263" s="155" t="s">
        <v>725</v>
      </c>
    </row>
    <row r="264" spans="1:65" s="2" customFormat="1" ht="21.75" customHeight="1">
      <c r="A264" s="26"/>
      <c r="B264" s="144"/>
      <c r="C264" s="145" t="s">
        <v>534</v>
      </c>
      <c r="D264" s="145" t="s">
        <v>141</v>
      </c>
      <c r="E264" s="146" t="s">
        <v>726</v>
      </c>
      <c r="F264" s="147" t="s">
        <v>727</v>
      </c>
      <c r="G264" s="148" t="s">
        <v>713</v>
      </c>
      <c r="H264" s="149">
        <v>1</v>
      </c>
      <c r="I264" s="149"/>
      <c r="J264" s="149"/>
      <c r="K264" s="150"/>
      <c r="L264" s="27"/>
      <c r="M264" s="151" t="s">
        <v>1</v>
      </c>
      <c r="N264" s="152" t="s">
        <v>37</v>
      </c>
      <c r="O264" s="153">
        <v>0</v>
      </c>
      <c r="P264" s="153">
        <f t="shared" si="45"/>
        <v>0</v>
      </c>
      <c r="Q264" s="153">
        <v>0</v>
      </c>
      <c r="R264" s="153">
        <f t="shared" si="46"/>
        <v>0</v>
      </c>
      <c r="S264" s="153">
        <v>0</v>
      </c>
      <c r="T264" s="154">
        <f t="shared" si="47"/>
        <v>0</v>
      </c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55" t="s">
        <v>145</v>
      </c>
      <c r="AT264" s="155" t="s">
        <v>141</v>
      </c>
      <c r="AU264" s="155" t="s">
        <v>146</v>
      </c>
      <c r="AY264" s="14" t="s">
        <v>136</v>
      </c>
      <c r="BE264" s="156">
        <f t="shared" si="48"/>
        <v>0</v>
      </c>
      <c r="BF264" s="156">
        <f t="shared" si="49"/>
        <v>0</v>
      </c>
      <c r="BG264" s="156">
        <f t="shared" si="50"/>
        <v>0</v>
      </c>
      <c r="BH264" s="156">
        <f t="shared" si="51"/>
        <v>0</v>
      </c>
      <c r="BI264" s="156">
        <f t="shared" si="52"/>
        <v>0</v>
      </c>
      <c r="BJ264" s="14" t="s">
        <v>146</v>
      </c>
      <c r="BK264" s="157">
        <f t="shared" si="53"/>
        <v>0</v>
      </c>
      <c r="BL264" s="14" t="s">
        <v>145</v>
      </c>
      <c r="BM264" s="155" t="s">
        <v>728</v>
      </c>
    </row>
    <row r="265" spans="1:65" s="2" customFormat="1" ht="21.75" customHeight="1">
      <c r="A265" s="26"/>
      <c r="B265" s="144"/>
      <c r="C265" s="145" t="s">
        <v>729</v>
      </c>
      <c r="D265" s="145" t="s">
        <v>141</v>
      </c>
      <c r="E265" s="146" t="s">
        <v>730</v>
      </c>
      <c r="F265" s="147" t="s">
        <v>731</v>
      </c>
      <c r="G265" s="148" t="s">
        <v>394</v>
      </c>
      <c r="H265" s="149">
        <v>24</v>
      </c>
      <c r="I265" s="149"/>
      <c r="J265" s="149"/>
      <c r="K265" s="150"/>
      <c r="L265" s="27"/>
      <c r="M265" s="151" t="s">
        <v>1</v>
      </c>
      <c r="N265" s="152" t="s">
        <v>37</v>
      </c>
      <c r="O265" s="153">
        <v>0</v>
      </c>
      <c r="P265" s="153">
        <f t="shared" si="45"/>
        <v>0</v>
      </c>
      <c r="Q265" s="153">
        <v>0</v>
      </c>
      <c r="R265" s="153">
        <f t="shared" si="46"/>
        <v>0</v>
      </c>
      <c r="S265" s="153">
        <v>0</v>
      </c>
      <c r="T265" s="154">
        <f t="shared" si="47"/>
        <v>0</v>
      </c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R265" s="155" t="s">
        <v>145</v>
      </c>
      <c r="AT265" s="155" t="s">
        <v>141</v>
      </c>
      <c r="AU265" s="155" t="s">
        <v>146</v>
      </c>
      <c r="AY265" s="14" t="s">
        <v>136</v>
      </c>
      <c r="BE265" s="156">
        <f t="shared" si="48"/>
        <v>0</v>
      </c>
      <c r="BF265" s="156">
        <f t="shared" si="49"/>
        <v>0</v>
      </c>
      <c r="BG265" s="156">
        <f t="shared" si="50"/>
        <v>0</v>
      </c>
      <c r="BH265" s="156">
        <f t="shared" si="51"/>
        <v>0</v>
      </c>
      <c r="BI265" s="156">
        <f t="shared" si="52"/>
        <v>0</v>
      </c>
      <c r="BJ265" s="14" t="s">
        <v>146</v>
      </c>
      <c r="BK265" s="157">
        <f t="shared" si="53"/>
        <v>0</v>
      </c>
      <c r="BL265" s="14" t="s">
        <v>145</v>
      </c>
      <c r="BM265" s="155" t="s">
        <v>732</v>
      </c>
    </row>
    <row r="266" spans="1:65" s="2" customFormat="1" ht="21.75" customHeight="1">
      <c r="A266" s="26"/>
      <c r="B266" s="144"/>
      <c r="C266" s="145" t="s">
        <v>537</v>
      </c>
      <c r="D266" s="145" t="s">
        <v>141</v>
      </c>
      <c r="E266" s="146" t="s">
        <v>733</v>
      </c>
      <c r="F266" s="147" t="s">
        <v>734</v>
      </c>
      <c r="G266" s="148" t="s">
        <v>713</v>
      </c>
      <c r="H266" s="149">
        <v>2</v>
      </c>
      <c r="I266" s="149"/>
      <c r="J266" s="149"/>
      <c r="K266" s="150"/>
      <c r="L266" s="27"/>
      <c r="M266" s="151" t="s">
        <v>1</v>
      </c>
      <c r="N266" s="152" t="s">
        <v>37</v>
      </c>
      <c r="O266" s="153">
        <v>0</v>
      </c>
      <c r="P266" s="153">
        <f t="shared" si="45"/>
        <v>0</v>
      </c>
      <c r="Q266" s="153">
        <v>0</v>
      </c>
      <c r="R266" s="153">
        <f t="shared" si="46"/>
        <v>0</v>
      </c>
      <c r="S266" s="153">
        <v>0</v>
      </c>
      <c r="T266" s="154">
        <f t="shared" si="47"/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55" t="s">
        <v>145</v>
      </c>
      <c r="AT266" s="155" t="s">
        <v>141</v>
      </c>
      <c r="AU266" s="155" t="s">
        <v>146</v>
      </c>
      <c r="AY266" s="14" t="s">
        <v>136</v>
      </c>
      <c r="BE266" s="156">
        <f t="shared" si="48"/>
        <v>0</v>
      </c>
      <c r="BF266" s="156">
        <f t="shared" si="49"/>
        <v>0</v>
      </c>
      <c r="BG266" s="156">
        <f t="shared" si="50"/>
        <v>0</v>
      </c>
      <c r="BH266" s="156">
        <f t="shared" si="51"/>
        <v>0</v>
      </c>
      <c r="BI266" s="156">
        <f t="shared" si="52"/>
        <v>0</v>
      </c>
      <c r="BJ266" s="14" t="s">
        <v>146</v>
      </c>
      <c r="BK266" s="157">
        <f t="shared" si="53"/>
        <v>0</v>
      </c>
      <c r="BL266" s="14" t="s">
        <v>145</v>
      </c>
      <c r="BM266" s="155" t="s">
        <v>735</v>
      </c>
    </row>
    <row r="267" spans="1:65" s="2" customFormat="1" ht="21.75" customHeight="1">
      <c r="A267" s="26"/>
      <c r="B267" s="144"/>
      <c r="C267" s="145" t="s">
        <v>736</v>
      </c>
      <c r="D267" s="145" t="s">
        <v>141</v>
      </c>
      <c r="E267" s="146" t="s">
        <v>737</v>
      </c>
      <c r="F267" s="147" t="s">
        <v>738</v>
      </c>
      <c r="G267" s="148" t="s">
        <v>713</v>
      </c>
      <c r="H267" s="149">
        <v>3</v>
      </c>
      <c r="I267" s="149"/>
      <c r="J267" s="149"/>
      <c r="K267" s="150"/>
      <c r="L267" s="27"/>
      <c r="M267" s="151" t="s">
        <v>1</v>
      </c>
      <c r="N267" s="152" t="s">
        <v>37</v>
      </c>
      <c r="O267" s="153">
        <v>0</v>
      </c>
      <c r="P267" s="153">
        <f t="shared" si="45"/>
        <v>0</v>
      </c>
      <c r="Q267" s="153">
        <v>0</v>
      </c>
      <c r="R267" s="153">
        <f t="shared" si="46"/>
        <v>0</v>
      </c>
      <c r="S267" s="153">
        <v>0</v>
      </c>
      <c r="T267" s="154">
        <f t="shared" si="47"/>
        <v>0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55" t="s">
        <v>145</v>
      </c>
      <c r="AT267" s="155" t="s">
        <v>141</v>
      </c>
      <c r="AU267" s="155" t="s">
        <v>146</v>
      </c>
      <c r="AY267" s="14" t="s">
        <v>136</v>
      </c>
      <c r="BE267" s="156">
        <f t="shared" si="48"/>
        <v>0</v>
      </c>
      <c r="BF267" s="156">
        <f t="shared" si="49"/>
        <v>0</v>
      </c>
      <c r="BG267" s="156">
        <f t="shared" si="50"/>
        <v>0</v>
      </c>
      <c r="BH267" s="156">
        <f t="shared" si="51"/>
        <v>0</v>
      </c>
      <c r="BI267" s="156">
        <f t="shared" si="52"/>
        <v>0</v>
      </c>
      <c r="BJ267" s="14" t="s">
        <v>146</v>
      </c>
      <c r="BK267" s="157">
        <f t="shared" si="53"/>
        <v>0</v>
      </c>
      <c r="BL267" s="14" t="s">
        <v>145</v>
      </c>
      <c r="BM267" s="155" t="s">
        <v>739</v>
      </c>
    </row>
    <row r="268" spans="1:65" s="2" customFormat="1" ht="21.75" customHeight="1">
      <c r="A268" s="26"/>
      <c r="B268" s="144"/>
      <c r="C268" s="145" t="s">
        <v>541</v>
      </c>
      <c r="D268" s="145" t="s">
        <v>141</v>
      </c>
      <c r="E268" s="146" t="s">
        <v>740</v>
      </c>
      <c r="F268" s="147" t="s">
        <v>741</v>
      </c>
      <c r="G268" s="148" t="s">
        <v>394</v>
      </c>
      <c r="H268" s="149">
        <v>4</v>
      </c>
      <c r="I268" s="149"/>
      <c r="J268" s="149"/>
      <c r="K268" s="150"/>
      <c r="L268" s="27"/>
      <c r="M268" s="151" t="s">
        <v>1</v>
      </c>
      <c r="N268" s="152" t="s">
        <v>37</v>
      </c>
      <c r="O268" s="153">
        <v>0</v>
      </c>
      <c r="P268" s="153">
        <f t="shared" si="45"/>
        <v>0</v>
      </c>
      <c r="Q268" s="153">
        <v>0</v>
      </c>
      <c r="R268" s="153">
        <f t="shared" si="46"/>
        <v>0</v>
      </c>
      <c r="S268" s="153">
        <v>0</v>
      </c>
      <c r="T268" s="154">
        <f t="shared" si="47"/>
        <v>0</v>
      </c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R268" s="155" t="s">
        <v>145</v>
      </c>
      <c r="AT268" s="155" t="s">
        <v>141</v>
      </c>
      <c r="AU268" s="155" t="s">
        <v>146</v>
      </c>
      <c r="AY268" s="14" t="s">
        <v>136</v>
      </c>
      <c r="BE268" s="156">
        <f t="shared" si="48"/>
        <v>0</v>
      </c>
      <c r="BF268" s="156">
        <f t="shared" si="49"/>
        <v>0</v>
      </c>
      <c r="BG268" s="156">
        <f t="shared" si="50"/>
        <v>0</v>
      </c>
      <c r="BH268" s="156">
        <f t="shared" si="51"/>
        <v>0</v>
      </c>
      <c r="BI268" s="156">
        <f t="shared" si="52"/>
        <v>0</v>
      </c>
      <c r="BJ268" s="14" t="s">
        <v>146</v>
      </c>
      <c r="BK268" s="157">
        <f t="shared" si="53"/>
        <v>0</v>
      </c>
      <c r="BL268" s="14" t="s">
        <v>145</v>
      </c>
      <c r="BM268" s="155" t="s">
        <v>742</v>
      </c>
    </row>
    <row r="269" spans="1:65" s="12" customFormat="1" ht="25.95" customHeight="1">
      <c r="B269" s="132"/>
      <c r="D269" s="133" t="s">
        <v>70</v>
      </c>
      <c r="E269" s="134" t="s">
        <v>743</v>
      </c>
      <c r="F269" s="134" t="s">
        <v>744</v>
      </c>
      <c r="J269" s="135"/>
      <c r="L269" s="132"/>
      <c r="M269" s="136"/>
      <c r="N269" s="137"/>
      <c r="O269" s="137"/>
      <c r="P269" s="138">
        <f>P270+P273+P276</f>
        <v>0</v>
      </c>
      <c r="Q269" s="137"/>
      <c r="R269" s="138">
        <f>R270+R273+R276</f>
        <v>0</v>
      </c>
      <c r="S269" s="137"/>
      <c r="T269" s="139">
        <f>T270+T273+T276</f>
        <v>0</v>
      </c>
      <c r="AR269" s="133" t="s">
        <v>79</v>
      </c>
      <c r="AT269" s="140" t="s">
        <v>70</v>
      </c>
      <c r="AU269" s="140" t="s">
        <v>71</v>
      </c>
      <c r="AY269" s="133" t="s">
        <v>136</v>
      </c>
      <c r="BK269" s="141">
        <f>BK270+BK273+BK276</f>
        <v>0</v>
      </c>
    </row>
    <row r="270" spans="1:65" s="12" customFormat="1" ht="22.8" customHeight="1">
      <c r="B270" s="132"/>
      <c r="D270" s="133" t="s">
        <v>70</v>
      </c>
      <c r="E270" s="142" t="s">
        <v>745</v>
      </c>
      <c r="F270" s="142" t="s">
        <v>746</v>
      </c>
      <c r="J270" s="143"/>
      <c r="L270" s="132"/>
      <c r="M270" s="136"/>
      <c r="N270" s="137"/>
      <c r="O270" s="137"/>
      <c r="P270" s="138">
        <f>SUM(P271:P272)</f>
        <v>0</v>
      </c>
      <c r="Q270" s="137"/>
      <c r="R270" s="138">
        <f>SUM(R271:R272)</f>
        <v>0</v>
      </c>
      <c r="S270" s="137"/>
      <c r="T270" s="139">
        <f>SUM(T271:T272)</f>
        <v>0</v>
      </c>
      <c r="AR270" s="133" t="s">
        <v>79</v>
      </c>
      <c r="AT270" s="140" t="s">
        <v>70</v>
      </c>
      <c r="AU270" s="140" t="s">
        <v>79</v>
      </c>
      <c r="AY270" s="133" t="s">
        <v>136</v>
      </c>
      <c r="BK270" s="141">
        <f>SUM(BK271:BK272)</f>
        <v>0</v>
      </c>
    </row>
    <row r="271" spans="1:65" s="2" customFormat="1" ht="16.5" customHeight="1">
      <c r="A271" s="26"/>
      <c r="B271" s="144"/>
      <c r="C271" s="145" t="s">
        <v>747</v>
      </c>
      <c r="D271" s="145" t="s">
        <v>141</v>
      </c>
      <c r="E271" s="146" t="s">
        <v>748</v>
      </c>
      <c r="F271" s="147" t="s">
        <v>749</v>
      </c>
      <c r="G271" s="148" t="s">
        <v>394</v>
      </c>
      <c r="H271" s="149">
        <v>96</v>
      </c>
      <c r="I271" s="149"/>
      <c r="J271" s="149"/>
      <c r="K271" s="150"/>
      <c r="L271" s="27"/>
      <c r="M271" s="151" t="s">
        <v>1</v>
      </c>
      <c r="N271" s="152" t="s">
        <v>37</v>
      </c>
      <c r="O271" s="153">
        <v>0</v>
      </c>
      <c r="P271" s="153">
        <f>O271*H271</f>
        <v>0</v>
      </c>
      <c r="Q271" s="153">
        <v>0</v>
      </c>
      <c r="R271" s="153">
        <f>Q271*H271</f>
        <v>0</v>
      </c>
      <c r="S271" s="153">
        <v>0</v>
      </c>
      <c r="T271" s="154">
        <f>S271*H271</f>
        <v>0</v>
      </c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R271" s="155" t="s">
        <v>145</v>
      </c>
      <c r="AT271" s="155" t="s">
        <v>141</v>
      </c>
      <c r="AU271" s="155" t="s">
        <v>146</v>
      </c>
      <c r="AY271" s="14" t="s">
        <v>136</v>
      </c>
      <c r="BE271" s="156">
        <f>IF(N271="základná",J271,0)</f>
        <v>0</v>
      </c>
      <c r="BF271" s="156">
        <f>IF(N271="znížená",J271,0)</f>
        <v>0</v>
      </c>
      <c r="BG271" s="156">
        <f>IF(N271="zákl. prenesená",J271,0)</f>
        <v>0</v>
      </c>
      <c r="BH271" s="156">
        <f>IF(N271="zníž. prenesená",J271,0)</f>
        <v>0</v>
      </c>
      <c r="BI271" s="156">
        <f>IF(N271="nulová",J271,0)</f>
        <v>0</v>
      </c>
      <c r="BJ271" s="14" t="s">
        <v>146</v>
      </c>
      <c r="BK271" s="157">
        <f>ROUND(I271*H271,3)</f>
        <v>0</v>
      </c>
      <c r="BL271" s="14" t="s">
        <v>145</v>
      </c>
      <c r="BM271" s="155" t="s">
        <v>750</v>
      </c>
    </row>
    <row r="272" spans="1:65" s="2" customFormat="1" ht="16.5" customHeight="1">
      <c r="A272" s="26"/>
      <c r="B272" s="144"/>
      <c r="C272" s="158" t="s">
        <v>544</v>
      </c>
      <c r="D272" s="158" t="s">
        <v>166</v>
      </c>
      <c r="E272" s="159" t="s">
        <v>751</v>
      </c>
      <c r="F272" s="160" t="s">
        <v>752</v>
      </c>
      <c r="G272" s="161" t="s">
        <v>713</v>
      </c>
      <c r="H272" s="162">
        <v>1</v>
      </c>
      <c r="I272" s="162"/>
      <c r="J272" s="162"/>
      <c r="K272" s="163"/>
      <c r="L272" s="164"/>
      <c r="M272" s="165" t="s">
        <v>1</v>
      </c>
      <c r="N272" s="166" t="s">
        <v>37</v>
      </c>
      <c r="O272" s="153">
        <v>0</v>
      </c>
      <c r="P272" s="153">
        <f>O272*H272</f>
        <v>0</v>
      </c>
      <c r="Q272" s="153">
        <v>0</v>
      </c>
      <c r="R272" s="153">
        <f>Q272*H272</f>
        <v>0</v>
      </c>
      <c r="S272" s="153">
        <v>0</v>
      </c>
      <c r="T272" s="154">
        <f>S272*H272</f>
        <v>0</v>
      </c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55" t="s">
        <v>154</v>
      </c>
      <c r="AT272" s="155" t="s">
        <v>166</v>
      </c>
      <c r="AU272" s="155" t="s">
        <v>146</v>
      </c>
      <c r="AY272" s="14" t="s">
        <v>136</v>
      </c>
      <c r="BE272" s="156">
        <f>IF(N272="základná",J272,0)</f>
        <v>0</v>
      </c>
      <c r="BF272" s="156">
        <f>IF(N272="znížená",J272,0)</f>
        <v>0</v>
      </c>
      <c r="BG272" s="156">
        <f>IF(N272="zákl. prenesená",J272,0)</f>
        <v>0</v>
      </c>
      <c r="BH272" s="156">
        <f>IF(N272="zníž. prenesená",J272,0)</f>
        <v>0</v>
      </c>
      <c r="BI272" s="156">
        <f>IF(N272="nulová",J272,0)</f>
        <v>0</v>
      </c>
      <c r="BJ272" s="14" t="s">
        <v>146</v>
      </c>
      <c r="BK272" s="157">
        <f>ROUND(I272*H272,3)</f>
        <v>0</v>
      </c>
      <c r="BL272" s="14" t="s">
        <v>145</v>
      </c>
      <c r="BM272" s="155" t="s">
        <v>753</v>
      </c>
    </row>
    <row r="273" spans="1:65" s="12" customFormat="1" ht="22.8" customHeight="1">
      <c r="B273" s="132"/>
      <c r="D273" s="133" t="s">
        <v>70</v>
      </c>
      <c r="E273" s="142" t="s">
        <v>754</v>
      </c>
      <c r="F273" s="142" t="s">
        <v>755</v>
      </c>
      <c r="J273" s="143"/>
      <c r="L273" s="132"/>
      <c r="M273" s="136"/>
      <c r="N273" s="137"/>
      <c r="O273" s="137"/>
      <c r="P273" s="138">
        <f>SUM(P274:P275)</f>
        <v>0</v>
      </c>
      <c r="Q273" s="137"/>
      <c r="R273" s="138">
        <f>SUM(R274:R275)</f>
        <v>0</v>
      </c>
      <c r="S273" s="137"/>
      <c r="T273" s="139">
        <f>SUM(T274:T275)</f>
        <v>0</v>
      </c>
      <c r="AR273" s="133" t="s">
        <v>79</v>
      </c>
      <c r="AT273" s="140" t="s">
        <v>70</v>
      </c>
      <c r="AU273" s="140" t="s">
        <v>79</v>
      </c>
      <c r="AY273" s="133" t="s">
        <v>136</v>
      </c>
      <c r="BK273" s="141">
        <f>SUM(BK274:BK275)</f>
        <v>0</v>
      </c>
    </row>
    <row r="274" spans="1:65" s="2" customFormat="1" ht="16.5" customHeight="1">
      <c r="A274" s="26"/>
      <c r="B274" s="144"/>
      <c r="C274" s="145" t="s">
        <v>756</v>
      </c>
      <c r="D274" s="145" t="s">
        <v>141</v>
      </c>
      <c r="E274" s="146" t="s">
        <v>757</v>
      </c>
      <c r="F274" s="147" t="s">
        <v>758</v>
      </c>
      <c r="G274" s="148" t="s">
        <v>394</v>
      </c>
      <c r="H274" s="149">
        <v>48</v>
      </c>
      <c r="I274" s="149"/>
      <c r="J274" s="149"/>
      <c r="K274" s="150"/>
      <c r="L274" s="27"/>
      <c r="M274" s="151" t="s">
        <v>1</v>
      </c>
      <c r="N274" s="152" t="s">
        <v>37</v>
      </c>
      <c r="O274" s="153">
        <v>0</v>
      </c>
      <c r="P274" s="153">
        <f>O274*H274</f>
        <v>0</v>
      </c>
      <c r="Q274" s="153">
        <v>0</v>
      </c>
      <c r="R274" s="153">
        <f>Q274*H274</f>
        <v>0</v>
      </c>
      <c r="S274" s="153">
        <v>0</v>
      </c>
      <c r="T274" s="154">
        <f>S274*H274</f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55" t="s">
        <v>145</v>
      </c>
      <c r="AT274" s="155" t="s">
        <v>141</v>
      </c>
      <c r="AU274" s="155" t="s">
        <v>146</v>
      </c>
      <c r="AY274" s="14" t="s">
        <v>136</v>
      </c>
      <c r="BE274" s="156">
        <f>IF(N274="základná",J274,0)</f>
        <v>0</v>
      </c>
      <c r="BF274" s="156">
        <f>IF(N274="znížená",J274,0)</f>
        <v>0</v>
      </c>
      <c r="BG274" s="156">
        <f>IF(N274="zákl. prenesená",J274,0)</f>
        <v>0</v>
      </c>
      <c r="BH274" s="156">
        <f>IF(N274="zníž. prenesená",J274,0)</f>
        <v>0</v>
      </c>
      <c r="BI274" s="156">
        <f>IF(N274="nulová",J274,0)</f>
        <v>0</v>
      </c>
      <c r="BJ274" s="14" t="s">
        <v>146</v>
      </c>
      <c r="BK274" s="157">
        <f>ROUND(I274*H274,3)</f>
        <v>0</v>
      </c>
      <c r="BL274" s="14" t="s">
        <v>145</v>
      </c>
      <c r="BM274" s="155" t="s">
        <v>759</v>
      </c>
    </row>
    <row r="275" spans="1:65" s="2" customFormat="1" ht="16.5" customHeight="1">
      <c r="A275" s="26"/>
      <c r="B275" s="144"/>
      <c r="C275" s="158" t="s">
        <v>548</v>
      </c>
      <c r="D275" s="158" t="s">
        <v>166</v>
      </c>
      <c r="E275" s="159" t="s">
        <v>760</v>
      </c>
      <c r="F275" s="160" t="s">
        <v>761</v>
      </c>
      <c r="G275" s="161" t="s">
        <v>713</v>
      </c>
      <c r="H275" s="162">
        <v>1</v>
      </c>
      <c r="I275" s="162"/>
      <c r="J275" s="162"/>
      <c r="K275" s="163"/>
      <c r="L275" s="164"/>
      <c r="M275" s="165" t="s">
        <v>1</v>
      </c>
      <c r="N275" s="166" t="s">
        <v>37</v>
      </c>
      <c r="O275" s="153">
        <v>0</v>
      </c>
      <c r="P275" s="153">
        <f>O275*H275</f>
        <v>0</v>
      </c>
      <c r="Q275" s="153">
        <v>0</v>
      </c>
      <c r="R275" s="153">
        <f>Q275*H275</f>
        <v>0</v>
      </c>
      <c r="S275" s="153">
        <v>0</v>
      </c>
      <c r="T275" s="154">
        <f>S275*H275</f>
        <v>0</v>
      </c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55" t="s">
        <v>154</v>
      </c>
      <c r="AT275" s="155" t="s">
        <v>166</v>
      </c>
      <c r="AU275" s="155" t="s">
        <v>146</v>
      </c>
      <c r="AY275" s="14" t="s">
        <v>136</v>
      </c>
      <c r="BE275" s="156">
        <f>IF(N275="základná",J275,0)</f>
        <v>0</v>
      </c>
      <c r="BF275" s="156">
        <f>IF(N275="znížená",J275,0)</f>
        <v>0</v>
      </c>
      <c r="BG275" s="156">
        <f>IF(N275="zákl. prenesená",J275,0)</f>
        <v>0</v>
      </c>
      <c r="BH275" s="156">
        <f>IF(N275="zníž. prenesená",J275,0)</f>
        <v>0</v>
      </c>
      <c r="BI275" s="156">
        <f>IF(N275="nulová",J275,0)</f>
        <v>0</v>
      </c>
      <c r="BJ275" s="14" t="s">
        <v>146</v>
      </c>
      <c r="BK275" s="157">
        <f>ROUND(I275*H275,3)</f>
        <v>0</v>
      </c>
      <c r="BL275" s="14" t="s">
        <v>145</v>
      </c>
      <c r="BM275" s="155" t="s">
        <v>762</v>
      </c>
    </row>
    <row r="276" spans="1:65" s="12" customFormat="1" ht="22.8" customHeight="1">
      <c r="B276" s="132"/>
      <c r="D276" s="133" t="s">
        <v>70</v>
      </c>
      <c r="E276" s="142" t="s">
        <v>763</v>
      </c>
      <c r="F276" s="142" t="s">
        <v>764</v>
      </c>
      <c r="J276" s="143"/>
      <c r="L276" s="132"/>
      <c r="M276" s="136"/>
      <c r="N276" s="137"/>
      <c r="O276" s="137"/>
      <c r="P276" s="138">
        <f>SUM(P277:P278)</f>
        <v>0</v>
      </c>
      <c r="Q276" s="137"/>
      <c r="R276" s="138">
        <f>SUM(R277:R278)</f>
        <v>0</v>
      </c>
      <c r="S276" s="137"/>
      <c r="T276" s="139">
        <f>SUM(T277:T278)</f>
        <v>0</v>
      </c>
      <c r="AR276" s="133" t="s">
        <v>79</v>
      </c>
      <c r="AT276" s="140" t="s">
        <v>70</v>
      </c>
      <c r="AU276" s="140" t="s">
        <v>79</v>
      </c>
      <c r="AY276" s="133" t="s">
        <v>136</v>
      </c>
      <c r="BK276" s="141">
        <f>SUM(BK277:BK278)</f>
        <v>0</v>
      </c>
    </row>
    <row r="277" spans="1:65" s="2" customFormat="1" ht="16.5" customHeight="1">
      <c r="A277" s="26"/>
      <c r="B277" s="144"/>
      <c r="C277" s="145" t="s">
        <v>765</v>
      </c>
      <c r="D277" s="145" t="s">
        <v>141</v>
      </c>
      <c r="E277" s="146" t="s">
        <v>766</v>
      </c>
      <c r="F277" s="147" t="s">
        <v>767</v>
      </c>
      <c r="G277" s="148" t="s">
        <v>713</v>
      </c>
      <c r="H277" s="149">
        <v>1</v>
      </c>
      <c r="I277" s="149"/>
      <c r="J277" s="149"/>
      <c r="K277" s="150"/>
      <c r="L277" s="27"/>
      <c r="M277" s="151" t="s">
        <v>1</v>
      </c>
      <c r="N277" s="152" t="s">
        <v>37</v>
      </c>
      <c r="O277" s="153">
        <v>0</v>
      </c>
      <c r="P277" s="153">
        <f>O277*H277</f>
        <v>0</v>
      </c>
      <c r="Q277" s="153">
        <v>0</v>
      </c>
      <c r="R277" s="153">
        <f>Q277*H277</f>
        <v>0</v>
      </c>
      <c r="S277" s="153">
        <v>0</v>
      </c>
      <c r="T277" s="154">
        <f>S277*H277</f>
        <v>0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55" t="s">
        <v>145</v>
      </c>
      <c r="AT277" s="155" t="s">
        <v>141</v>
      </c>
      <c r="AU277" s="155" t="s">
        <v>146</v>
      </c>
      <c r="AY277" s="14" t="s">
        <v>136</v>
      </c>
      <c r="BE277" s="156">
        <f>IF(N277="základná",J277,0)</f>
        <v>0</v>
      </c>
      <c r="BF277" s="156">
        <f>IF(N277="znížená",J277,0)</f>
        <v>0</v>
      </c>
      <c r="BG277" s="156">
        <f>IF(N277="zákl. prenesená",J277,0)</f>
        <v>0</v>
      </c>
      <c r="BH277" s="156">
        <f>IF(N277="zníž. prenesená",J277,0)</f>
        <v>0</v>
      </c>
      <c r="BI277" s="156">
        <f>IF(N277="nulová",J277,0)</f>
        <v>0</v>
      </c>
      <c r="BJ277" s="14" t="s">
        <v>146</v>
      </c>
      <c r="BK277" s="157">
        <f>ROUND(I277*H277,3)</f>
        <v>0</v>
      </c>
      <c r="BL277" s="14" t="s">
        <v>145</v>
      </c>
      <c r="BM277" s="155" t="s">
        <v>768</v>
      </c>
    </row>
    <row r="278" spans="1:65" s="2" customFormat="1" ht="16.5" customHeight="1">
      <c r="A278" s="26"/>
      <c r="B278" s="144"/>
      <c r="C278" s="145" t="s">
        <v>551</v>
      </c>
      <c r="D278" s="145" t="s">
        <v>141</v>
      </c>
      <c r="E278" s="146" t="s">
        <v>769</v>
      </c>
      <c r="F278" s="147" t="s">
        <v>770</v>
      </c>
      <c r="G278" s="148" t="s">
        <v>713</v>
      </c>
      <c r="H278" s="149">
        <v>1</v>
      </c>
      <c r="I278" s="149"/>
      <c r="J278" s="149"/>
      <c r="K278" s="150"/>
      <c r="L278" s="27"/>
      <c r="M278" s="167" t="s">
        <v>1</v>
      </c>
      <c r="N278" s="168" t="s">
        <v>37</v>
      </c>
      <c r="O278" s="169">
        <v>0</v>
      </c>
      <c r="P278" s="169">
        <f>O278*H278</f>
        <v>0</v>
      </c>
      <c r="Q278" s="169">
        <v>0</v>
      </c>
      <c r="R278" s="169">
        <f>Q278*H278</f>
        <v>0</v>
      </c>
      <c r="S278" s="169">
        <v>0</v>
      </c>
      <c r="T278" s="170">
        <f>S278*H278</f>
        <v>0</v>
      </c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R278" s="155" t="s">
        <v>145</v>
      </c>
      <c r="AT278" s="155" t="s">
        <v>141</v>
      </c>
      <c r="AU278" s="155" t="s">
        <v>146</v>
      </c>
      <c r="AY278" s="14" t="s">
        <v>136</v>
      </c>
      <c r="BE278" s="156">
        <f>IF(N278="základná",J278,0)</f>
        <v>0</v>
      </c>
      <c r="BF278" s="156">
        <f>IF(N278="znížená",J278,0)</f>
        <v>0</v>
      </c>
      <c r="BG278" s="156">
        <f>IF(N278="zákl. prenesená",J278,0)</f>
        <v>0</v>
      </c>
      <c r="BH278" s="156">
        <f>IF(N278="zníž. prenesená",J278,0)</f>
        <v>0</v>
      </c>
      <c r="BI278" s="156">
        <f>IF(N278="nulová",J278,0)</f>
        <v>0</v>
      </c>
      <c r="BJ278" s="14" t="s">
        <v>146</v>
      </c>
      <c r="BK278" s="157">
        <f>ROUND(I278*H278,3)</f>
        <v>0</v>
      </c>
      <c r="BL278" s="14" t="s">
        <v>145</v>
      </c>
      <c r="BM278" s="155" t="s">
        <v>277</v>
      </c>
    </row>
    <row r="279" spans="1:65" s="2" customFormat="1" ht="7.05" customHeight="1">
      <c r="A279" s="26"/>
      <c r="B279" s="41"/>
      <c r="C279" s="42"/>
      <c r="D279" s="42"/>
      <c r="E279" s="42"/>
      <c r="F279" s="42"/>
      <c r="G279" s="42"/>
      <c r="H279" s="42"/>
      <c r="I279" s="42"/>
      <c r="J279" s="42"/>
      <c r="K279" s="42"/>
      <c r="L279" s="27"/>
      <c r="M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</row>
  </sheetData>
  <autoFilter ref="C134:K278" xr:uid="{00000000-0009-0000-0000-000003000000}"/>
  <mergeCells count="8">
    <mergeCell ref="E125:H125"/>
    <mergeCell ref="E127:H127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179"/>
  <sheetViews>
    <sheetView showGridLines="0" topLeftCell="A78" workbookViewId="0">
      <selection activeCell="E87" sqref="E87:H87"/>
    </sheetView>
  </sheetViews>
  <sheetFormatPr defaultColWidth="11.42578125" defaultRowHeight="10.199999999999999"/>
  <cols>
    <col min="1" max="1" width="8.28515625" style="1" customWidth="1"/>
    <col min="2" max="2" width="1.7109375" style="1" customWidth="1"/>
    <col min="3" max="4" width="4.28515625" style="1" customWidth="1"/>
    <col min="5" max="5" width="17.28515625" style="1" customWidth="1"/>
    <col min="6" max="6" width="50.7109375" style="1" customWidth="1"/>
    <col min="7" max="7" width="7" style="1" customWidth="1"/>
    <col min="8" max="8" width="11.42578125" style="1" customWidth="1"/>
    <col min="9" max="10" width="20.28515625" style="1" customWidth="1"/>
    <col min="11" max="11" width="20.28515625" style="1" hidden="1" customWidth="1"/>
    <col min="12" max="12" width="9.28515625" style="1" customWidth="1"/>
    <col min="13" max="13" width="10.7109375" style="1" hidden="1" customWidth="1"/>
    <col min="14" max="14" width="9.28515625" style="1" hidden="1"/>
    <col min="15" max="20" width="14.28515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87"/>
    </row>
    <row r="2" spans="1:46" s="1" customFormat="1" ht="37.049999999999997" customHeight="1">
      <c r="L2" s="20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89</v>
      </c>
    </row>
    <row r="3" spans="1:46" s="1" customFormat="1" ht="7.0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5.05" customHeight="1">
      <c r="B4" s="17"/>
      <c r="D4" s="18" t="s">
        <v>102</v>
      </c>
      <c r="L4" s="17"/>
      <c r="M4" s="88" t="s">
        <v>9</v>
      </c>
      <c r="AT4" s="14" t="s">
        <v>3</v>
      </c>
    </row>
    <row r="5" spans="1:46" s="1" customFormat="1" ht="7.0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6" t="str">
        <f>'Rekapitulácia stavby'!K6</f>
        <v>Obnova Mestskej plávarne Trebišov</v>
      </c>
      <c r="F7" s="207"/>
      <c r="G7" s="207"/>
      <c r="H7" s="207"/>
      <c r="L7" s="17"/>
    </row>
    <row r="8" spans="1:46" s="2" customFormat="1" ht="12" customHeight="1">
      <c r="A8" s="26"/>
      <c r="B8" s="27"/>
      <c r="C8" s="26"/>
      <c r="D8" s="23" t="s">
        <v>103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1" t="s">
        <v>771</v>
      </c>
      <c r="F9" s="205"/>
      <c r="G9" s="205"/>
      <c r="H9" s="20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 t="str">
        <f>'Rekapitulácia stavby'!AN8</f>
        <v>31. 1. 2020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.0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1" t="s">
        <v>25</v>
      </c>
      <c r="F18" s="26"/>
      <c r="G18" s="26"/>
      <c r="H18" s="26"/>
      <c r="I18" s="23" t="s">
        <v>23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.0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.0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21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.0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30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96" t="s">
        <v>1</v>
      </c>
      <c r="F27" s="196"/>
      <c r="G27" s="196"/>
      <c r="H27" s="196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7.0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.0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55" customHeight="1">
      <c r="A30" s="26"/>
      <c r="B30" s="27"/>
      <c r="C30" s="26"/>
      <c r="D30" s="21" t="s">
        <v>105</v>
      </c>
      <c r="E30" s="26"/>
      <c r="F30" s="26"/>
      <c r="G30" s="26"/>
      <c r="H30" s="26"/>
      <c r="I30" s="26"/>
      <c r="J30" s="92">
        <f>J96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55" customHeight="1">
      <c r="A31" s="26"/>
      <c r="B31" s="27"/>
      <c r="C31" s="26"/>
      <c r="D31" s="93" t="s">
        <v>106</v>
      </c>
      <c r="E31" s="26"/>
      <c r="F31" s="26"/>
      <c r="G31" s="26"/>
      <c r="H31" s="26"/>
      <c r="I31" s="26"/>
      <c r="J31" s="92">
        <f>J106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5" customHeight="1">
      <c r="A32" s="26"/>
      <c r="B32" s="27"/>
      <c r="C32" s="26"/>
      <c r="D32" s="94" t="s">
        <v>31</v>
      </c>
      <c r="E32" s="26"/>
      <c r="F32" s="26"/>
      <c r="G32" s="26"/>
      <c r="H32" s="26"/>
      <c r="I32" s="26"/>
      <c r="J32" s="65">
        <f>ROUND(J30 + J31,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7.0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5" customHeight="1">
      <c r="A34" s="26"/>
      <c r="B34" s="27"/>
      <c r="C34" s="26"/>
      <c r="D34" s="26"/>
      <c r="E34" s="26"/>
      <c r="F34" s="30" t="s">
        <v>33</v>
      </c>
      <c r="G34" s="26"/>
      <c r="H34" s="26"/>
      <c r="I34" s="30" t="s">
        <v>32</v>
      </c>
      <c r="J34" s="30" t="s">
        <v>34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5" customHeight="1">
      <c r="A35" s="26"/>
      <c r="B35" s="27"/>
      <c r="C35" s="26"/>
      <c r="D35" s="95" t="s">
        <v>35</v>
      </c>
      <c r="E35" s="23" t="s">
        <v>36</v>
      </c>
      <c r="F35" s="96">
        <f>ROUND((SUM(BE106:BE107) + SUM(BE127:BE178)),  2)</f>
        <v>0</v>
      </c>
      <c r="G35" s="26"/>
      <c r="H35" s="26"/>
      <c r="I35" s="97">
        <v>0.2</v>
      </c>
      <c r="J35" s="96">
        <f>ROUND(((SUM(BE106:BE107) + SUM(BE127:BE178))*I35),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5" customHeight="1">
      <c r="A36" s="26"/>
      <c r="B36" s="27"/>
      <c r="C36" s="26"/>
      <c r="D36" s="26"/>
      <c r="E36" s="23" t="s">
        <v>37</v>
      </c>
      <c r="F36" s="96">
        <f>ROUND((SUM(BF106:BF107) + SUM(BF127:BF178)),  2)</f>
        <v>0</v>
      </c>
      <c r="G36" s="26"/>
      <c r="H36" s="26"/>
      <c r="I36" s="97">
        <v>0.2</v>
      </c>
      <c r="J36" s="96">
        <f>ROUND(((SUM(BF106:BF107) + SUM(BF127:BF178))*I36),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5" hidden="1" customHeight="1">
      <c r="A37" s="26"/>
      <c r="B37" s="27"/>
      <c r="C37" s="26"/>
      <c r="D37" s="26"/>
      <c r="E37" s="23" t="s">
        <v>38</v>
      </c>
      <c r="F37" s="96">
        <f>ROUND((SUM(BG106:BG107) + SUM(BG127:BG178)),  2)</f>
        <v>0</v>
      </c>
      <c r="G37" s="26"/>
      <c r="H37" s="26"/>
      <c r="I37" s="97">
        <v>0.2</v>
      </c>
      <c r="J37" s="96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55" hidden="1" customHeight="1">
      <c r="A38" s="26"/>
      <c r="B38" s="27"/>
      <c r="C38" s="26"/>
      <c r="D38" s="26"/>
      <c r="E38" s="23" t="s">
        <v>39</v>
      </c>
      <c r="F38" s="96">
        <f>ROUND((SUM(BH106:BH107) + SUM(BH127:BH178)),  2)</f>
        <v>0</v>
      </c>
      <c r="G38" s="26"/>
      <c r="H38" s="26"/>
      <c r="I38" s="97">
        <v>0.2</v>
      </c>
      <c r="J38" s="96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55" hidden="1" customHeight="1">
      <c r="A39" s="26"/>
      <c r="B39" s="27"/>
      <c r="C39" s="26"/>
      <c r="D39" s="26"/>
      <c r="E39" s="23" t="s">
        <v>40</v>
      </c>
      <c r="F39" s="96">
        <f>ROUND((SUM(BI106:BI107) + SUM(BI127:BI178)),  2)</f>
        <v>0</v>
      </c>
      <c r="G39" s="26"/>
      <c r="H39" s="26"/>
      <c r="I39" s="97">
        <v>0</v>
      </c>
      <c r="J39" s="96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7.0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5" customHeight="1">
      <c r="A41" s="26"/>
      <c r="B41" s="27"/>
      <c r="C41" s="98"/>
      <c r="D41" s="99" t="s">
        <v>41</v>
      </c>
      <c r="E41" s="54"/>
      <c r="F41" s="54"/>
      <c r="G41" s="100" t="s">
        <v>42</v>
      </c>
      <c r="H41" s="101" t="s">
        <v>43</v>
      </c>
      <c r="I41" s="54"/>
      <c r="J41" s="102">
        <f>SUM(J32:J39)</f>
        <v>0</v>
      </c>
      <c r="K41" s="103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5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55" customHeight="1">
      <c r="B43" s="17"/>
      <c r="L43" s="17"/>
    </row>
    <row r="44" spans="1:31" s="1" customFormat="1" ht="14.55" customHeight="1">
      <c r="B44" s="17"/>
      <c r="L44" s="17"/>
    </row>
    <row r="45" spans="1:31" s="1" customFormat="1" ht="14.55" customHeight="1">
      <c r="B45" s="17"/>
      <c r="L45" s="17"/>
    </row>
    <row r="46" spans="1:31" s="1" customFormat="1" ht="14.55" customHeight="1">
      <c r="B46" s="17"/>
      <c r="L46" s="17"/>
    </row>
    <row r="47" spans="1:31" s="1" customFormat="1" ht="14.55" customHeight="1">
      <c r="B47" s="17"/>
      <c r="L47" s="17"/>
    </row>
    <row r="48" spans="1:31" s="1" customFormat="1" ht="14.55" customHeight="1">
      <c r="B48" s="17"/>
      <c r="L48" s="17"/>
    </row>
    <row r="49" spans="1:31" s="1" customFormat="1" ht="14.55" customHeight="1">
      <c r="B49" s="17"/>
      <c r="L49" s="17"/>
    </row>
    <row r="50" spans="1:31" s="2" customFormat="1" ht="14.5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39" t="s">
        <v>46</v>
      </c>
      <c r="E61" s="29"/>
      <c r="F61" s="104" t="s">
        <v>47</v>
      </c>
      <c r="G61" s="39" t="s">
        <v>46</v>
      </c>
      <c r="H61" s="29"/>
      <c r="I61" s="29"/>
      <c r="J61" s="105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39" t="s">
        <v>46</v>
      </c>
      <c r="E76" s="29"/>
      <c r="F76" s="104" t="s">
        <v>47</v>
      </c>
      <c r="G76" s="39" t="s">
        <v>46</v>
      </c>
      <c r="H76" s="29"/>
      <c r="I76" s="29"/>
      <c r="J76" s="105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.0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.05" customHeight="1">
      <c r="A82" s="26"/>
      <c r="B82" s="27"/>
      <c r="C82" s="18" t="s">
        <v>107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.0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6" t="str">
        <f>E7</f>
        <v>Obnova Mestskej plávarne Trebišov</v>
      </c>
      <c r="F85" s="207"/>
      <c r="G85" s="207"/>
      <c r="H85" s="20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103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1" t="str">
        <f>E9</f>
        <v xml:space="preserve">04 - Bazenova technologia - Plynofikácia </v>
      </c>
      <c r="F87" s="205"/>
      <c r="G87" s="205"/>
      <c r="H87" s="20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.0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Trebišov </v>
      </c>
      <c r="G89" s="26"/>
      <c r="H89" s="26"/>
      <c r="I89" s="23" t="s">
        <v>18</v>
      </c>
      <c r="J89" s="49" t="str">
        <f>IF(J12="","",J12)</f>
        <v>31. 1. 2020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.0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3" customHeight="1">
      <c r="A91" s="26"/>
      <c r="B91" s="27"/>
      <c r="C91" s="23" t="s">
        <v>20</v>
      </c>
      <c r="D91" s="26"/>
      <c r="E91" s="26"/>
      <c r="F91" s="21" t="str">
        <f>E15</f>
        <v xml:space="preserve">Mesto Trebišov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3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29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19999999999999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6" t="s">
        <v>108</v>
      </c>
      <c r="D94" s="98"/>
      <c r="E94" s="98"/>
      <c r="F94" s="98"/>
      <c r="G94" s="98"/>
      <c r="H94" s="98"/>
      <c r="I94" s="98"/>
      <c r="J94" s="107" t="s">
        <v>109</v>
      </c>
      <c r="K94" s="98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199999999999999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08" t="s">
        <v>110</v>
      </c>
      <c r="D96" s="26"/>
      <c r="E96" s="26"/>
      <c r="F96" s="26"/>
      <c r="G96" s="26"/>
      <c r="H96" s="26"/>
      <c r="I96" s="26"/>
      <c r="J96" s="65">
        <f>J127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111</v>
      </c>
    </row>
    <row r="97" spans="1:31" s="9" customFormat="1" ht="25.05" customHeight="1">
      <c r="B97" s="109"/>
      <c r="D97" s="110" t="s">
        <v>397</v>
      </c>
      <c r="E97" s="111"/>
      <c r="F97" s="111"/>
      <c r="G97" s="111"/>
      <c r="H97" s="111"/>
      <c r="I97" s="111"/>
      <c r="J97" s="112">
        <f>J128</f>
        <v>0</v>
      </c>
      <c r="L97" s="109"/>
    </row>
    <row r="98" spans="1:31" s="10" customFormat="1" ht="19.95" customHeight="1">
      <c r="B98" s="113"/>
      <c r="D98" s="114" t="s">
        <v>772</v>
      </c>
      <c r="E98" s="115"/>
      <c r="F98" s="115"/>
      <c r="G98" s="115"/>
      <c r="H98" s="115"/>
      <c r="I98" s="115"/>
      <c r="J98" s="116">
        <f>J129</f>
        <v>0</v>
      </c>
      <c r="L98" s="113"/>
    </row>
    <row r="99" spans="1:31" s="10" customFormat="1" ht="19.95" customHeight="1">
      <c r="B99" s="113"/>
      <c r="D99" s="114" t="s">
        <v>405</v>
      </c>
      <c r="E99" s="115"/>
      <c r="F99" s="115"/>
      <c r="G99" s="115"/>
      <c r="H99" s="115"/>
      <c r="I99" s="115"/>
      <c r="J99" s="116">
        <f>J153</f>
        <v>0</v>
      </c>
      <c r="L99" s="113"/>
    </row>
    <row r="100" spans="1:31" s="10" customFormat="1" ht="19.95" customHeight="1">
      <c r="B100" s="113"/>
      <c r="D100" s="114" t="s">
        <v>406</v>
      </c>
      <c r="E100" s="115"/>
      <c r="F100" s="115"/>
      <c r="G100" s="115"/>
      <c r="H100" s="115"/>
      <c r="I100" s="115"/>
      <c r="J100" s="116">
        <f>J159</f>
        <v>0</v>
      </c>
      <c r="L100" s="113"/>
    </row>
    <row r="101" spans="1:31" s="10" customFormat="1" ht="19.95" customHeight="1">
      <c r="B101" s="113"/>
      <c r="D101" s="114" t="s">
        <v>407</v>
      </c>
      <c r="E101" s="115"/>
      <c r="F101" s="115"/>
      <c r="G101" s="115"/>
      <c r="H101" s="115"/>
      <c r="I101" s="115"/>
      <c r="J101" s="116">
        <f>J164</f>
        <v>0</v>
      </c>
      <c r="L101" s="113"/>
    </row>
    <row r="102" spans="1:31" s="9" customFormat="1" ht="25.05" customHeight="1">
      <c r="B102" s="109"/>
      <c r="D102" s="110" t="s">
        <v>408</v>
      </c>
      <c r="E102" s="111"/>
      <c r="F102" s="111"/>
      <c r="G102" s="111"/>
      <c r="H102" s="111"/>
      <c r="I102" s="111"/>
      <c r="J102" s="112">
        <f>J170</f>
        <v>0</v>
      </c>
      <c r="L102" s="109"/>
    </row>
    <row r="103" spans="1:31" s="10" customFormat="1" ht="19.95" customHeight="1">
      <c r="B103" s="113"/>
      <c r="D103" s="114" t="s">
        <v>773</v>
      </c>
      <c r="E103" s="115"/>
      <c r="F103" s="115"/>
      <c r="G103" s="115"/>
      <c r="H103" s="115"/>
      <c r="I103" s="115"/>
      <c r="J103" s="116">
        <f>J171</f>
        <v>0</v>
      </c>
      <c r="L103" s="113"/>
    </row>
    <row r="104" spans="1:31" s="2" customFormat="1" ht="21.75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7.05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29.25" customHeight="1">
      <c r="A106" s="26"/>
      <c r="B106" s="27"/>
      <c r="C106" s="108" t="s">
        <v>120</v>
      </c>
      <c r="D106" s="26"/>
      <c r="E106" s="26"/>
      <c r="F106" s="26"/>
      <c r="G106" s="26"/>
      <c r="H106" s="26"/>
      <c r="I106" s="26"/>
      <c r="J106" s="117">
        <v>0</v>
      </c>
      <c r="K106" s="26"/>
      <c r="L106" s="36"/>
      <c r="N106" s="118" t="s">
        <v>35</v>
      </c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8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9.25" customHeight="1">
      <c r="A108" s="26"/>
      <c r="B108" s="27"/>
      <c r="C108" s="119" t="s">
        <v>121</v>
      </c>
      <c r="D108" s="98"/>
      <c r="E108" s="98"/>
      <c r="F108" s="98"/>
      <c r="G108" s="98"/>
      <c r="H108" s="98"/>
      <c r="I108" s="98"/>
      <c r="J108" s="120">
        <f>ROUND(J96+J106,2)</f>
        <v>0</v>
      </c>
      <c r="K108" s="98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7.05" customHeight="1">
      <c r="A109" s="26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3" spans="1:63" s="2" customFormat="1" ht="7.05" customHeight="1">
      <c r="A113" s="26"/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25.05" customHeight="1">
      <c r="A114" s="26"/>
      <c r="B114" s="27"/>
      <c r="C114" s="18" t="s">
        <v>122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7.0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12" customHeight="1">
      <c r="A116" s="26"/>
      <c r="B116" s="27"/>
      <c r="C116" s="23" t="s">
        <v>12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6.5" customHeight="1">
      <c r="A117" s="26"/>
      <c r="B117" s="27"/>
      <c r="C117" s="26"/>
      <c r="D117" s="26"/>
      <c r="E117" s="206" t="str">
        <f>E7</f>
        <v>Obnova Mestskej plávarne Trebišov</v>
      </c>
      <c r="F117" s="207"/>
      <c r="G117" s="207"/>
      <c r="H117" s="207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2" customHeight="1">
      <c r="A118" s="26"/>
      <c r="B118" s="27"/>
      <c r="C118" s="23" t="s">
        <v>103</v>
      </c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6.5" customHeight="1">
      <c r="A119" s="26"/>
      <c r="B119" s="27"/>
      <c r="C119" s="26"/>
      <c r="D119" s="26"/>
      <c r="E119" s="171" t="str">
        <f>E9</f>
        <v xml:space="preserve">04 - Bazenova technologia - Plynofikácia </v>
      </c>
      <c r="F119" s="205"/>
      <c r="G119" s="205"/>
      <c r="H119" s="205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7.0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12" customHeight="1">
      <c r="A121" s="26"/>
      <c r="B121" s="27"/>
      <c r="C121" s="23" t="s">
        <v>16</v>
      </c>
      <c r="D121" s="26"/>
      <c r="E121" s="26"/>
      <c r="F121" s="21" t="str">
        <f>F12</f>
        <v xml:space="preserve">Trebišov </v>
      </c>
      <c r="G121" s="26"/>
      <c r="H121" s="26"/>
      <c r="I121" s="23" t="s">
        <v>18</v>
      </c>
      <c r="J121" s="49" t="str">
        <f>IF(J12="","",J12)</f>
        <v>31. 1. 2020</v>
      </c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7.0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3" customHeight="1">
      <c r="A123" s="26"/>
      <c r="B123" s="27"/>
      <c r="C123" s="23" t="s">
        <v>20</v>
      </c>
      <c r="D123" s="26"/>
      <c r="E123" s="26"/>
      <c r="F123" s="21" t="str">
        <f>E15</f>
        <v xml:space="preserve">Mesto Trebišov </v>
      </c>
      <c r="G123" s="26"/>
      <c r="H123" s="26"/>
      <c r="I123" s="23" t="s">
        <v>26</v>
      </c>
      <c r="J123" s="24" t="str">
        <f>E21</f>
        <v xml:space="preserve"> 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3" customHeight="1">
      <c r="A124" s="26"/>
      <c r="B124" s="27"/>
      <c r="C124" s="23" t="s">
        <v>24</v>
      </c>
      <c r="D124" s="26"/>
      <c r="E124" s="26"/>
      <c r="F124" s="21" t="str">
        <f>IF(E18="","",E18)</f>
        <v xml:space="preserve"> </v>
      </c>
      <c r="G124" s="26"/>
      <c r="H124" s="26"/>
      <c r="I124" s="23" t="s">
        <v>29</v>
      </c>
      <c r="J124" s="24" t="str">
        <f>E24</f>
        <v xml:space="preserve"> 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0.199999999999999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11" customFormat="1" ht="29.25" customHeight="1">
      <c r="A126" s="121"/>
      <c r="B126" s="122"/>
      <c r="C126" s="123" t="s">
        <v>123</v>
      </c>
      <c r="D126" s="124" t="s">
        <v>56</v>
      </c>
      <c r="E126" s="124" t="s">
        <v>52</v>
      </c>
      <c r="F126" s="124" t="s">
        <v>53</v>
      </c>
      <c r="G126" s="124" t="s">
        <v>124</v>
      </c>
      <c r="H126" s="124" t="s">
        <v>125</v>
      </c>
      <c r="I126" s="124" t="s">
        <v>126</v>
      </c>
      <c r="J126" s="125" t="s">
        <v>109</v>
      </c>
      <c r="K126" s="126" t="s">
        <v>127</v>
      </c>
      <c r="L126" s="127"/>
      <c r="M126" s="56" t="s">
        <v>1</v>
      </c>
      <c r="N126" s="57" t="s">
        <v>35</v>
      </c>
      <c r="O126" s="57" t="s">
        <v>128</v>
      </c>
      <c r="P126" s="57" t="s">
        <v>129</v>
      </c>
      <c r="Q126" s="57" t="s">
        <v>130</v>
      </c>
      <c r="R126" s="57" t="s">
        <v>131</v>
      </c>
      <c r="S126" s="57" t="s">
        <v>132</v>
      </c>
      <c r="T126" s="58" t="s">
        <v>133</v>
      </c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</row>
    <row r="127" spans="1:63" s="2" customFormat="1" ht="22.8" customHeight="1">
      <c r="A127" s="26"/>
      <c r="B127" s="27"/>
      <c r="C127" s="63" t="s">
        <v>105</v>
      </c>
      <c r="D127" s="26"/>
      <c r="E127" s="26"/>
      <c r="F127" s="26"/>
      <c r="G127" s="26"/>
      <c r="H127" s="26"/>
      <c r="I127" s="26"/>
      <c r="J127" s="128">
        <f>BK127</f>
        <v>0</v>
      </c>
      <c r="K127" s="26"/>
      <c r="L127" s="27"/>
      <c r="M127" s="59"/>
      <c r="N127" s="50"/>
      <c r="O127" s="60"/>
      <c r="P127" s="129">
        <f>P128+P170</f>
        <v>0</v>
      </c>
      <c r="Q127" s="60"/>
      <c r="R127" s="129">
        <f>R128+R170</f>
        <v>0.38166999999999995</v>
      </c>
      <c r="S127" s="60"/>
      <c r="T127" s="130">
        <f>T128+T170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T127" s="14" t="s">
        <v>70</v>
      </c>
      <c r="AU127" s="14" t="s">
        <v>111</v>
      </c>
      <c r="BK127" s="131">
        <f>BK128+BK170</f>
        <v>0</v>
      </c>
    </row>
    <row r="128" spans="1:63" s="12" customFormat="1" ht="25.95" customHeight="1">
      <c r="B128" s="132"/>
      <c r="D128" s="133" t="s">
        <v>70</v>
      </c>
      <c r="E128" s="134" t="s">
        <v>137</v>
      </c>
      <c r="F128" s="134" t="s">
        <v>412</v>
      </c>
      <c r="J128" s="135">
        <f>BK128</f>
        <v>0</v>
      </c>
      <c r="L128" s="132"/>
      <c r="M128" s="136"/>
      <c r="N128" s="137"/>
      <c r="O128" s="137"/>
      <c r="P128" s="138">
        <f>P129+P153+P159+P164</f>
        <v>0</v>
      </c>
      <c r="Q128" s="137"/>
      <c r="R128" s="138">
        <f>R129+R153+R159+R164</f>
        <v>0.38166999999999995</v>
      </c>
      <c r="S128" s="137"/>
      <c r="T128" s="139">
        <f>T129+T153+T159+T164</f>
        <v>0</v>
      </c>
      <c r="AR128" s="133" t="s">
        <v>79</v>
      </c>
      <c r="AT128" s="140" t="s">
        <v>70</v>
      </c>
      <c r="AU128" s="140" t="s">
        <v>71</v>
      </c>
      <c r="AY128" s="133" t="s">
        <v>136</v>
      </c>
      <c r="BK128" s="141">
        <f>BK129+BK153+BK159+BK164</f>
        <v>0</v>
      </c>
    </row>
    <row r="129" spans="1:65" s="12" customFormat="1" ht="22.8" customHeight="1">
      <c r="B129" s="132"/>
      <c r="D129" s="133" t="s">
        <v>70</v>
      </c>
      <c r="E129" s="142" t="s">
        <v>774</v>
      </c>
      <c r="F129" s="142" t="s">
        <v>775</v>
      </c>
      <c r="J129" s="143">
        <f>BK129</f>
        <v>0</v>
      </c>
      <c r="L129" s="132"/>
      <c r="M129" s="136"/>
      <c r="N129" s="137"/>
      <c r="O129" s="137"/>
      <c r="P129" s="138">
        <f>SUM(P130:P152)</f>
        <v>0</v>
      </c>
      <c r="Q129" s="137"/>
      <c r="R129" s="138">
        <f>SUM(R130:R152)</f>
        <v>0.29360999999999998</v>
      </c>
      <c r="S129" s="137"/>
      <c r="T129" s="139">
        <f>SUM(T130:T152)</f>
        <v>0</v>
      </c>
      <c r="AR129" s="133" t="s">
        <v>146</v>
      </c>
      <c r="AT129" s="140" t="s">
        <v>70</v>
      </c>
      <c r="AU129" s="140" t="s">
        <v>79</v>
      </c>
      <c r="AY129" s="133" t="s">
        <v>136</v>
      </c>
      <c r="BK129" s="141">
        <f>SUM(BK130:BK152)</f>
        <v>0</v>
      </c>
    </row>
    <row r="130" spans="1:65" s="2" customFormat="1" ht="21.75" customHeight="1">
      <c r="A130" s="26"/>
      <c r="B130" s="144"/>
      <c r="C130" s="145" t="s">
        <v>79</v>
      </c>
      <c r="D130" s="145" t="s">
        <v>141</v>
      </c>
      <c r="E130" s="146" t="s">
        <v>776</v>
      </c>
      <c r="F130" s="147" t="s">
        <v>777</v>
      </c>
      <c r="G130" s="148" t="s">
        <v>273</v>
      </c>
      <c r="H130" s="149">
        <v>15</v>
      </c>
      <c r="I130" s="149"/>
      <c r="J130" s="149"/>
      <c r="K130" s="150"/>
      <c r="L130" s="27"/>
      <c r="M130" s="151" t="s">
        <v>1</v>
      </c>
      <c r="N130" s="152" t="s">
        <v>37</v>
      </c>
      <c r="O130" s="153">
        <v>0</v>
      </c>
      <c r="P130" s="153">
        <f t="shared" ref="P130:P152" si="0">O130*H130</f>
        <v>0</v>
      </c>
      <c r="Q130" s="153">
        <v>1.48E-3</v>
      </c>
      <c r="R130" s="153">
        <f t="shared" ref="R130:R152" si="1">Q130*H130</f>
        <v>2.2200000000000001E-2</v>
      </c>
      <c r="S130" s="153">
        <v>0</v>
      </c>
      <c r="T130" s="154">
        <f t="shared" ref="T130:T152" si="2"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170</v>
      </c>
      <c r="AT130" s="155" t="s">
        <v>141</v>
      </c>
      <c r="AU130" s="155" t="s">
        <v>146</v>
      </c>
      <c r="AY130" s="14" t="s">
        <v>136</v>
      </c>
      <c r="BE130" s="156">
        <f t="shared" ref="BE130:BE152" si="3">IF(N130="základná",J130,0)</f>
        <v>0</v>
      </c>
      <c r="BF130" s="156">
        <f t="shared" ref="BF130:BF152" si="4">IF(N130="znížená",J130,0)</f>
        <v>0</v>
      </c>
      <c r="BG130" s="156">
        <f t="shared" ref="BG130:BG152" si="5">IF(N130="zákl. prenesená",J130,0)</f>
        <v>0</v>
      </c>
      <c r="BH130" s="156">
        <f t="shared" ref="BH130:BH152" si="6">IF(N130="zníž. prenesená",J130,0)</f>
        <v>0</v>
      </c>
      <c r="BI130" s="156">
        <f t="shared" ref="BI130:BI152" si="7">IF(N130="nulová",J130,0)</f>
        <v>0</v>
      </c>
      <c r="BJ130" s="14" t="s">
        <v>146</v>
      </c>
      <c r="BK130" s="157">
        <f t="shared" ref="BK130:BK152" si="8">ROUND(I130*H130,3)</f>
        <v>0</v>
      </c>
      <c r="BL130" s="14" t="s">
        <v>170</v>
      </c>
      <c r="BM130" s="155" t="s">
        <v>146</v>
      </c>
    </row>
    <row r="131" spans="1:65" s="2" customFormat="1" ht="21.75" customHeight="1">
      <c r="A131" s="26"/>
      <c r="B131" s="144"/>
      <c r="C131" s="145" t="s">
        <v>146</v>
      </c>
      <c r="D131" s="145" t="s">
        <v>141</v>
      </c>
      <c r="E131" s="146" t="s">
        <v>778</v>
      </c>
      <c r="F131" s="147" t="s">
        <v>779</v>
      </c>
      <c r="G131" s="148" t="s">
        <v>273</v>
      </c>
      <c r="H131" s="149">
        <v>12</v>
      </c>
      <c r="I131" s="149"/>
      <c r="J131" s="149"/>
      <c r="K131" s="150"/>
      <c r="L131" s="27"/>
      <c r="M131" s="151" t="s">
        <v>1</v>
      </c>
      <c r="N131" s="152" t="s">
        <v>37</v>
      </c>
      <c r="O131" s="153">
        <v>0</v>
      </c>
      <c r="P131" s="153">
        <f t="shared" si="0"/>
        <v>0</v>
      </c>
      <c r="Q131" s="153">
        <v>3.6800000000000001E-3</v>
      </c>
      <c r="R131" s="153">
        <f t="shared" si="1"/>
        <v>4.4160000000000005E-2</v>
      </c>
      <c r="S131" s="153">
        <v>0</v>
      </c>
      <c r="T131" s="154">
        <f t="shared" si="2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170</v>
      </c>
      <c r="AT131" s="155" t="s">
        <v>141</v>
      </c>
      <c r="AU131" s="155" t="s">
        <v>146</v>
      </c>
      <c r="AY131" s="14" t="s">
        <v>136</v>
      </c>
      <c r="BE131" s="156">
        <f t="shared" si="3"/>
        <v>0</v>
      </c>
      <c r="BF131" s="156">
        <f t="shared" si="4"/>
        <v>0</v>
      </c>
      <c r="BG131" s="156">
        <f t="shared" si="5"/>
        <v>0</v>
      </c>
      <c r="BH131" s="156">
        <f t="shared" si="6"/>
        <v>0</v>
      </c>
      <c r="BI131" s="156">
        <f t="shared" si="7"/>
        <v>0</v>
      </c>
      <c r="BJ131" s="14" t="s">
        <v>146</v>
      </c>
      <c r="BK131" s="157">
        <f t="shared" si="8"/>
        <v>0</v>
      </c>
      <c r="BL131" s="14" t="s">
        <v>170</v>
      </c>
      <c r="BM131" s="155" t="s">
        <v>145</v>
      </c>
    </row>
    <row r="132" spans="1:65" s="2" customFormat="1" ht="16.5" customHeight="1">
      <c r="A132" s="26"/>
      <c r="B132" s="144"/>
      <c r="C132" s="145" t="s">
        <v>140</v>
      </c>
      <c r="D132" s="145" t="s">
        <v>141</v>
      </c>
      <c r="E132" s="146" t="s">
        <v>780</v>
      </c>
      <c r="F132" s="147" t="s">
        <v>781</v>
      </c>
      <c r="G132" s="148" t="s">
        <v>273</v>
      </c>
      <c r="H132" s="149">
        <v>18</v>
      </c>
      <c r="I132" s="149"/>
      <c r="J132" s="149"/>
      <c r="K132" s="150"/>
      <c r="L132" s="27"/>
      <c r="M132" s="151" t="s">
        <v>1</v>
      </c>
      <c r="N132" s="152" t="s">
        <v>37</v>
      </c>
      <c r="O132" s="153">
        <v>0</v>
      </c>
      <c r="P132" s="153">
        <f t="shared" si="0"/>
        <v>0</v>
      </c>
      <c r="Q132" s="153">
        <v>5.6499999999999996E-3</v>
      </c>
      <c r="R132" s="153">
        <f t="shared" si="1"/>
        <v>0.1017</v>
      </c>
      <c r="S132" s="153">
        <v>0</v>
      </c>
      <c r="T132" s="154">
        <f t="shared" si="2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170</v>
      </c>
      <c r="AT132" s="155" t="s">
        <v>141</v>
      </c>
      <c r="AU132" s="155" t="s">
        <v>146</v>
      </c>
      <c r="AY132" s="14" t="s">
        <v>136</v>
      </c>
      <c r="BE132" s="156">
        <f t="shared" si="3"/>
        <v>0</v>
      </c>
      <c r="BF132" s="156">
        <f t="shared" si="4"/>
        <v>0</v>
      </c>
      <c r="BG132" s="156">
        <f t="shared" si="5"/>
        <v>0</v>
      </c>
      <c r="BH132" s="156">
        <f t="shared" si="6"/>
        <v>0</v>
      </c>
      <c r="BI132" s="156">
        <f t="shared" si="7"/>
        <v>0</v>
      </c>
      <c r="BJ132" s="14" t="s">
        <v>146</v>
      </c>
      <c r="BK132" s="157">
        <f t="shared" si="8"/>
        <v>0</v>
      </c>
      <c r="BL132" s="14" t="s">
        <v>170</v>
      </c>
      <c r="BM132" s="155" t="s">
        <v>138</v>
      </c>
    </row>
    <row r="133" spans="1:65" s="2" customFormat="1" ht="16.5" customHeight="1">
      <c r="A133" s="26"/>
      <c r="B133" s="144"/>
      <c r="C133" s="145" t="s">
        <v>145</v>
      </c>
      <c r="D133" s="145" t="s">
        <v>141</v>
      </c>
      <c r="E133" s="146" t="s">
        <v>782</v>
      </c>
      <c r="F133" s="147" t="s">
        <v>783</v>
      </c>
      <c r="G133" s="148" t="s">
        <v>273</v>
      </c>
      <c r="H133" s="149">
        <v>3</v>
      </c>
      <c r="I133" s="149"/>
      <c r="J133" s="149"/>
      <c r="K133" s="150"/>
      <c r="L133" s="27"/>
      <c r="M133" s="151" t="s">
        <v>1</v>
      </c>
      <c r="N133" s="152" t="s">
        <v>37</v>
      </c>
      <c r="O133" s="153">
        <v>0</v>
      </c>
      <c r="P133" s="153">
        <f t="shared" si="0"/>
        <v>0</v>
      </c>
      <c r="Q133" s="153">
        <v>2.0969999999999999E-2</v>
      </c>
      <c r="R133" s="153">
        <f t="shared" si="1"/>
        <v>6.2909999999999994E-2</v>
      </c>
      <c r="S133" s="153">
        <v>0</v>
      </c>
      <c r="T133" s="154">
        <f t="shared" si="2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170</v>
      </c>
      <c r="AT133" s="155" t="s">
        <v>141</v>
      </c>
      <c r="AU133" s="155" t="s">
        <v>146</v>
      </c>
      <c r="AY133" s="14" t="s">
        <v>136</v>
      </c>
      <c r="BE133" s="156">
        <f t="shared" si="3"/>
        <v>0</v>
      </c>
      <c r="BF133" s="156">
        <f t="shared" si="4"/>
        <v>0</v>
      </c>
      <c r="BG133" s="156">
        <f t="shared" si="5"/>
        <v>0</v>
      </c>
      <c r="BH133" s="156">
        <f t="shared" si="6"/>
        <v>0</v>
      </c>
      <c r="BI133" s="156">
        <f t="shared" si="7"/>
        <v>0</v>
      </c>
      <c r="BJ133" s="14" t="s">
        <v>146</v>
      </c>
      <c r="BK133" s="157">
        <f t="shared" si="8"/>
        <v>0</v>
      </c>
      <c r="BL133" s="14" t="s">
        <v>170</v>
      </c>
      <c r="BM133" s="155" t="s">
        <v>154</v>
      </c>
    </row>
    <row r="134" spans="1:65" s="2" customFormat="1" ht="21.75" customHeight="1">
      <c r="A134" s="26"/>
      <c r="B134" s="144"/>
      <c r="C134" s="145" t="s">
        <v>149</v>
      </c>
      <c r="D134" s="145" t="s">
        <v>141</v>
      </c>
      <c r="E134" s="146" t="s">
        <v>784</v>
      </c>
      <c r="F134" s="147" t="s">
        <v>785</v>
      </c>
      <c r="G134" s="148" t="s">
        <v>439</v>
      </c>
      <c r="H134" s="149">
        <v>1</v>
      </c>
      <c r="I134" s="149"/>
      <c r="J134" s="149"/>
      <c r="K134" s="150"/>
      <c r="L134" s="27"/>
      <c r="M134" s="151" t="s">
        <v>1</v>
      </c>
      <c r="N134" s="152" t="s">
        <v>37</v>
      </c>
      <c r="O134" s="153">
        <v>0</v>
      </c>
      <c r="P134" s="153">
        <f t="shared" si="0"/>
        <v>0</v>
      </c>
      <c r="Q134" s="153">
        <v>6.4799999999999996E-3</v>
      </c>
      <c r="R134" s="153">
        <f t="shared" si="1"/>
        <v>6.4799999999999996E-3</v>
      </c>
      <c r="S134" s="153">
        <v>0</v>
      </c>
      <c r="T134" s="154">
        <f t="shared" si="2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170</v>
      </c>
      <c r="AT134" s="155" t="s">
        <v>141</v>
      </c>
      <c r="AU134" s="155" t="s">
        <v>146</v>
      </c>
      <c r="AY134" s="14" t="s">
        <v>136</v>
      </c>
      <c r="BE134" s="156">
        <f t="shared" si="3"/>
        <v>0</v>
      </c>
      <c r="BF134" s="156">
        <f t="shared" si="4"/>
        <v>0</v>
      </c>
      <c r="BG134" s="156">
        <f t="shared" si="5"/>
        <v>0</v>
      </c>
      <c r="BH134" s="156">
        <f t="shared" si="6"/>
        <v>0</v>
      </c>
      <c r="BI134" s="156">
        <f t="shared" si="7"/>
        <v>0</v>
      </c>
      <c r="BJ134" s="14" t="s">
        <v>146</v>
      </c>
      <c r="BK134" s="157">
        <f t="shared" si="8"/>
        <v>0</v>
      </c>
      <c r="BL134" s="14" t="s">
        <v>170</v>
      </c>
      <c r="BM134" s="155" t="s">
        <v>155</v>
      </c>
    </row>
    <row r="135" spans="1:65" s="2" customFormat="1" ht="21.75" customHeight="1">
      <c r="A135" s="26"/>
      <c r="B135" s="144"/>
      <c r="C135" s="145" t="s">
        <v>138</v>
      </c>
      <c r="D135" s="145" t="s">
        <v>141</v>
      </c>
      <c r="E135" s="146" t="s">
        <v>786</v>
      </c>
      <c r="F135" s="147" t="s">
        <v>787</v>
      </c>
      <c r="G135" s="148" t="s">
        <v>439</v>
      </c>
      <c r="H135" s="149">
        <v>1</v>
      </c>
      <c r="I135" s="149"/>
      <c r="J135" s="149"/>
      <c r="K135" s="150"/>
      <c r="L135" s="27"/>
      <c r="M135" s="151" t="s">
        <v>1</v>
      </c>
      <c r="N135" s="152" t="s">
        <v>37</v>
      </c>
      <c r="O135" s="153">
        <v>0</v>
      </c>
      <c r="P135" s="153">
        <f t="shared" si="0"/>
        <v>0</v>
      </c>
      <c r="Q135" s="153">
        <v>5.13E-3</v>
      </c>
      <c r="R135" s="153">
        <f t="shared" si="1"/>
        <v>5.13E-3</v>
      </c>
      <c r="S135" s="153">
        <v>0</v>
      </c>
      <c r="T135" s="154">
        <f t="shared" si="2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170</v>
      </c>
      <c r="AT135" s="155" t="s">
        <v>141</v>
      </c>
      <c r="AU135" s="155" t="s">
        <v>146</v>
      </c>
      <c r="AY135" s="14" t="s">
        <v>136</v>
      </c>
      <c r="BE135" s="156">
        <f t="shared" si="3"/>
        <v>0</v>
      </c>
      <c r="BF135" s="156">
        <f t="shared" si="4"/>
        <v>0</v>
      </c>
      <c r="BG135" s="156">
        <f t="shared" si="5"/>
        <v>0</v>
      </c>
      <c r="BH135" s="156">
        <f t="shared" si="6"/>
        <v>0</v>
      </c>
      <c r="BI135" s="156">
        <f t="shared" si="7"/>
        <v>0</v>
      </c>
      <c r="BJ135" s="14" t="s">
        <v>146</v>
      </c>
      <c r="BK135" s="157">
        <f t="shared" si="8"/>
        <v>0</v>
      </c>
      <c r="BL135" s="14" t="s">
        <v>170</v>
      </c>
      <c r="BM135" s="155" t="s">
        <v>161</v>
      </c>
    </row>
    <row r="136" spans="1:65" s="2" customFormat="1" ht="16.5" customHeight="1">
      <c r="A136" s="26"/>
      <c r="B136" s="144"/>
      <c r="C136" s="145" t="s">
        <v>285</v>
      </c>
      <c r="D136" s="145" t="s">
        <v>141</v>
      </c>
      <c r="E136" s="146" t="s">
        <v>788</v>
      </c>
      <c r="F136" s="147" t="s">
        <v>789</v>
      </c>
      <c r="G136" s="148" t="s">
        <v>273</v>
      </c>
      <c r="H136" s="149">
        <v>1</v>
      </c>
      <c r="I136" s="149"/>
      <c r="J136" s="149"/>
      <c r="K136" s="150"/>
      <c r="L136" s="27"/>
      <c r="M136" s="151" t="s">
        <v>1</v>
      </c>
      <c r="N136" s="152" t="s">
        <v>37</v>
      </c>
      <c r="O136" s="153">
        <v>0</v>
      </c>
      <c r="P136" s="153">
        <f t="shared" si="0"/>
        <v>0</v>
      </c>
      <c r="Q136" s="153">
        <v>2.5699999999999998E-3</v>
      </c>
      <c r="R136" s="153">
        <f t="shared" si="1"/>
        <v>2.5699999999999998E-3</v>
      </c>
      <c r="S136" s="153">
        <v>0</v>
      </c>
      <c r="T136" s="154">
        <f t="shared" si="2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170</v>
      </c>
      <c r="AT136" s="155" t="s">
        <v>141</v>
      </c>
      <c r="AU136" s="155" t="s">
        <v>146</v>
      </c>
      <c r="AY136" s="14" t="s">
        <v>136</v>
      </c>
      <c r="BE136" s="156">
        <f t="shared" si="3"/>
        <v>0</v>
      </c>
      <c r="BF136" s="156">
        <f t="shared" si="4"/>
        <v>0</v>
      </c>
      <c r="BG136" s="156">
        <f t="shared" si="5"/>
        <v>0</v>
      </c>
      <c r="BH136" s="156">
        <f t="shared" si="6"/>
        <v>0</v>
      </c>
      <c r="BI136" s="156">
        <f t="shared" si="7"/>
        <v>0</v>
      </c>
      <c r="BJ136" s="14" t="s">
        <v>146</v>
      </c>
      <c r="BK136" s="157">
        <f t="shared" si="8"/>
        <v>0</v>
      </c>
      <c r="BL136" s="14" t="s">
        <v>170</v>
      </c>
      <c r="BM136" s="155" t="s">
        <v>165</v>
      </c>
    </row>
    <row r="137" spans="1:65" s="2" customFormat="1" ht="16.5" customHeight="1">
      <c r="A137" s="26"/>
      <c r="B137" s="144"/>
      <c r="C137" s="145" t="s">
        <v>154</v>
      </c>
      <c r="D137" s="145" t="s">
        <v>141</v>
      </c>
      <c r="E137" s="146" t="s">
        <v>790</v>
      </c>
      <c r="F137" s="147" t="s">
        <v>791</v>
      </c>
      <c r="G137" s="148" t="s">
        <v>273</v>
      </c>
      <c r="H137" s="149">
        <v>1</v>
      </c>
      <c r="I137" s="149"/>
      <c r="J137" s="149"/>
      <c r="K137" s="150"/>
      <c r="L137" s="27"/>
      <c r="M137" s="151" t="s">
        <v>1</v>
      </c>
      <c r="N137" s="152" t="s">
        <v>37</v>
      </c>
      <c r="O137" s="153">
        <v>0</v>
      </c>
      <c r="P137" s="153">
        <f t="shared" si="0"/>
        <v>0</v>
      </c>
      <c r="Q137" s="153">
        <v>8.3099999999999997E-3</v>
      </c>
      <c r="R137" s="153">
        <f t="shared" si="1"/>
        <v>8.3099999999999997E-3</v>
      </c>
      <c r="S137" s="153">
        <v>0</v>
      </c>
      <c r="T137" s="154">
        <f t="shared" si="2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170</v>
      </c>
      <c r="AT137" s="155" t="s">
        <v>141</v>
      </c>
      <c r="AU137" s="155" t="s">
        <v>146</v>
      </c>
      <c r="AY137" s="14" t="s">
        <v>136</v>
      </c>
      <c r="BE137" s="156">
        <f t="shared" si="3"/>
        <v>0</v>
      </c>
      <c r="BF137" s="156">
        <f t="shared" si="4"/>
        <v>0</v>
      </c>
      <c r="BG137" s="156">
        <f t="shared" si="5"/>
        <v>0</v>
      </c>
      <c r="BH137" s="156">
        <f t="shared" si="6"/>
        <v>0</v>
      </c>
      <c r="BI137" s="156">
        <f t="shared" si="7"/>
        <v>0</v>
      </c>
      <c r="BJ137" s="14" t="s">
        <v>146</v>
      </c>
      <c r="BK137" s="157">
        <f t="shared" si="8"/>
        <v>0</v>
      </c>
      <c r="BL137" s="14" t="s">
        <v>170</v>
      </c>
      <c r="BM137" s="155" t="s">
        <v>170</v>
      </c>
    </row>
    <row r="138" spans="1:65" s="2" customFormat="1" ht="16.5" customHeight="1">
      <c r="A138" s="26"/>
      <c r="B138" s="144"/>
      <c r="C138" s="145" t="s">
        <v>177</v>
      </c>
      <c r="D138" s="145" t="s">
        <v>141</v>
      </c>
      <c r="E138" s="146" t="s">
        <v>792</v>
      </c>
      <c r="F138" s="147" t="s">
        <v>793</v>
      </c>
      <c r="G138" s="148" t="s">
        <v>450</v>
      </c>
      <c r="H138" s="149">
        <v>2</v>
      </c>
      <c r="I138" s="149"/>
      <c r="J138" s="149"/>
      <c r="K138" s="150"/>
      <c r="L138" s="27"/>
      <c r="M138" s="151" t="s">
        <v>1</v>
      </c>
      <c r="N138" s="152" t="s">
        <v>37</v>
      </c>
      <c r="O138" s="153">
        <v>0</v>
      </c>
      <c r="P138" s="153">
        <f t="shared" si="0"/>
        <v>0</v>
      </c>
      <c r="Q138" s="153">
        <v>9.2200000000000008E-3</v>
      </c>
      <c r="R138" s="153">
        <f t="shared" si="1"/>
        <v>1.8440000000000002E-2</v>
      </c>
      <c r="S138" s="153">
        <v>0</v>
      </c>
      <c r="T138" s="154">
        <f t="shared" si="2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170</v>
      </c>
      <c r="AT138" s="155" t="s">
        <v>141</v>
      </c>
      <c r="AU138" s="155" t="s">
        <v>146</v>
      </c>
      <c r="AY138" s="14" t="s">
        <v>136</v>
      </c>
      <c r="BE138" s="156">
        <f t="shared" si="3"/>
        <v>0</v>
      </c>
      <c r="BF138" s="156">
        <f t="shared" si="4"/>
        <v>0</v>
      </c>
      <c r="BG138" s="156">
        <f t="shared" si="5"/>
        <v>0</v>
      </c>
      <c r="BH138" s="156">
        <f t="shared" si="6"/>
        <v>0</v>
      </c>
      <c r="BI138" s="156">
        <f t="shared" si="7"/>
        <v>0</v>
      </c>
      <c r="BJ138" s="14" t="s">
        <v>146</v>
      </c>
      <c r="BK138" s="157">
        <f t="shared" si="8"/>
        <v>0</v>
      </c>
      <c r="BL138" s="14" t="s">
        <v>170</v>
      </c>
      <c r="BM138" s="155" t="s">
        <v>174</v>
      </c>
    </row>
    <row r="139" spans="1:65" s="2" customFormat="1" ht="16.5" customHeight="1">
      <c r="A139" s="26"/>
      <c r="B139" s="144"/>
      <c r="C139" s="158" t="s">
        <v>155</v>
      </c>
      <c r="D139" s="158" t="s">
        <v>166</v>
      </c>
      <c r="E139" s="159" t="s">
        <v>794</v>
      </c>
      <c r="F139" s="160" t="s">
        <v>1096</v>
      </c>
      <c r="G139" s="161" t="s">
        <v>439</v>
      </c>
      <c r="H139" s="162">
        <v>2</v>
      </c>
      <c r="I139" s="162"/>
      <c r="J139" s="162"/>
      <c r="K139" s="163"/>
      <c r="L139" s="164"/>
      <c r="M139" s="165" t="s">
        <v>1</v>
      </c>
      <c r="N139" s="166" t="s">
        <v>37</v>
      </c>
      <c r="O139" s="153">
        <v>0</v>
      </c>
      <c r="P139" s="153">
        <f t="shared" si="0"/>
        <v>0</v>
      </c>
      <c r="Q139" s="153">
        <v>1E-3</v>
      </c>
      <c r="R139" s="153">
        <f t="shared" si="1"/>
        <v>2E-3</v>
      </c>
      <c r="S139" s="153">
        <v>0</v>
      </c>
      <c r="T139" s="154">
        <f t="shared" si="2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200</v>
      </c>
      <c r="AT139" s="155" t="s">
        <v>166</v>
      </c>
      <c r="AU139" s="155" t="s">
        <v>146</v>
      </c>
      <c r="AY139" s="14" t="s">
        <v>136</v>
      </c>
      <c r="BE139" s="156">
        <f t="shared" si="3"/>
        <v>0</v>
      </c>
      <c r="BF139" s="156">
        <f t="shared" si="4"/>
        <v>0</v>
      </c>
      <c r="BG139" s="156">
        <f t="shared" si="5"/>
        <v>0</v>
      </c>
      <c r="BH139" s="156">
        <f t="shared" si="6"/>
        <v>0</v>
      </c>
      <c r="BI139" s="156">
        <f t="shared" si="7"/>
        <v>0</v>
      </c>
      <c r="BJ139" s="14" t="s">
        <v>146</v>
      </c>
      <c r="BK139" s="157">
        <f t="shared" si="8"/>
        <v>0</v>
      </c>
      <c r="BL139" s="14" t="s">
        <v>170</v>
      </c>
      <c r="BM139" s="155" t="s">
        <v>7</v>
      </c>
    </row>
    <row r="140" spans="1:65" s="2" customFormat="1" ht="21.75" customHeight="1">
      <c r="A140" s="26"/>
      <c r="B140" s="144"/>
      <c r="C140" s="158" t="s">
        <v>158</v>
      </c>
      <c r="D140" s="158" t="s">
        <v>166</v>
      </c>
      <c r="E140" s="159" t="s">
        <v>795</v>
      </c>
      <c r="F140" s="160" t="s">
        <v>1097</v>
      </c>
      <c r="G140" s="161" t="s">
        <v>439</v>
      </c>
      <c r="H140" s="162">
        <v>2</v>
      </c>
      <c r="I140" s="162"/>
      <c r="J140" s="162"/>
      <c r="K140" s="163"/>
      <c r="L140" s="164"/>
      <c r="M140" s="165" t="s">
        <v>1</v>
      </c>
      <c r="N140" s="166" t="s">
        <v>37</v>
      </c>
      <c r="O140" s="153">
        <v>0</v>
      </c>
      <c r="P140" s="153">
        <f t="shared" si="0"/>
        <v>0</v>
      </c>
      <c r="Q140" s="153">
        <v>5.0000000000000001E-3</v>
      </c>
      <c r="R140" s="153">
        <f t="shared" si="1"/>
        <v>0.01</v>
      </c>
      <c r="S140" s="153">
        <v>0</v>
      </c>
      <c r="T140" s="154">
        <f t="shared" si="2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200</v>
      </c>
      <c r="AT140" s="155" t="s">
        <v>166</v>
      </c>
      <c r="AU140" s="155" t="s">
        <v>146</v>
      </c>
      <c r="AY140" s="14" t="s">
        <v>136</v>
      </c>
      <c r="BE140" s="156">
        <f t="shared" si="3"/>
        <v>0</v>
      </c>
      <c r="BF140" s="156">
        <f t="shared" si="4"/>
        <v>0</v>
      </c>
      <c r="BG140" s="156">
        <f t="shared" si="5"/>
        <v>0</v>
      </c>
      <c r="BH140" s="156">
        <f t="shared" si="6"/>
        <v>0</v>
      </c>
      <c r="BI140" s="156">
        <f t="shared" si="7"/>
        <v>0</v>
      </c>
      <c r="BJ140" s="14" t="s">
        <v>146</v>
      </c>
      <c r="BK140" s="157">
        <f t="shared" si="8"/>
        <v>0</v>
      </c>
      <c r="BL140" s="14" t="s">
        <v>170</v>
      </c>
      <c r="BM140" s="155" t="s">
        <v>182</v>
      </c>
    </row>
    <row r="141" spans="1:65" s="2" customFormat="1" ht="21.75" customHeight="1">
      <c r="A141" s="26"/>
      <c r="B141" s="144"/>
      <c r="C141" s="145" t="s">
        <v>161</v>
      </c>
      <c r="D141" s="145" t="s">
        <v>141</v>
      </c>
      <c r="E141" s="146" t="s">
        <v>796</v>
      </c>
      <c r="F141" s="147" t="s">
        <v>797</v>
      </c>
      <c r="G141" s="148" t="s">
        <v>439</v>
      </c>
      <c r="H141" s="149">
        <v>1</v>
      </c>
      <c r="I141" s="149"/>
      <c r="J141" s="149"/>
      <c r="K141" s="150"/>
      <c r="L141" s="27"/>
      <c r="M141" s="151" t="s">
        <v>1</v>
      </c>
      <c r="N141" s="152" t="s">
        <v>37</v>
      </c>
      <c r="O141" s="153">
        <v>0</v>
      </c>
      <c r="P141" s="153">
        <f t="shared" si="0"/>
        <v>0</v>
      </c>
      <c r="Q141" s="153">
        <v>1.32E-3</v>
      </c>
      <c r="R141" s="153">
        <f t="shared" si="1"/>
        <v>1.32E-3</v>
      </c>
      <c r="S141" s="153">
        <v>0</v>
      </c>
      <c r="T141" s="154">
        <f t="shared" si="2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170</v>
      </c>
      <c r="AT141" s="155" t="s">
        <v>141</v>
      </c>
      <c r="AU141" s="155" t="s">
        <v>146</v>
      </c>
      <c r="AY141" s="14" t="s">
        <v>136</v>
      </c>
      <c r="BE141" s="156">
        <f t="shared" si="3"/>
        <v>0</v>
      </c>
      <c r="BF141" s="156">
        <f t="shared" si="4"/>
        <v>0</v>
      </c>
      <c r="BG141" s="156">
        <f t="shared" si="5"/>
        <v>0</v>
      </c>
      <c r="BH141" s="156">
        <f t="shared" si="6"/>
        <v>0</v>
      </c>
      <c r="BI141" s="156">
        <f t="shared" si="7"/>
        <v>0</v>
      </c>
      <c r="BJ141" s="14" t="s">
        <v>146</v>
      </c>
      <c r="BK141" s="157">
        <f t="shared" si="8"/>
        <v>0</v>
      </c>
      <c r="BL141" s="14" t="s">
        <v>170</v>
      </c>
      <c r="BM141" s="155" t="s">
        <v>185</v>
      </c>
    </row>
    <row r="142" spans="1:65" s="2" customFormat="1" ht="21.75" customHeight="1">
      <c r="A142" s="26"/>
      <c r="B142" s="144"/>
      <c r="C142" s="145" t="s">
        <v>162</v>
      </c>
      <c r="D142" s="145" t="s">
        <v>141</v>
      </c>
      <c r="E142" s="146" t="s">
        <v>798</v>
      </c>
      <c r="F142" s="147" t="s">
        <v>799</v>
      </c>
      <c r="G142" s="148" t="s">
        <v>439</v>
      </c>
      <c r="H142" s="149">
        <v>2</v>
      </c>
      <c r="I142" s="149"/>
      <c r="J142" s="149"/>
      <c r="K142" s="150"/>
      <c r="L142" s="27"/>
      <c r="M142" s="151" t="s">
        <v>1</v>
      </c>
      <c r="N142" s="152" t="s">
        <v>37</v>
      </c>
      <c r="O142" s="153">
        <v>0</v>
      </c>
      <c r="P142" s="153">
        <f t="shared" si="0"/>
        <v>0</v>
      </c>
      <c r="Q142" s="153">
        <v>0</v>
      </c>
      <c r="R142" s="153">
        <f t="shared" si="1"/>
        <v>0</v>
      </c>
      <c r="S142" s="153">
        <v>0</v>
      </c>
      <c r="T142" s="154">
        <f t="shared" si="2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170</v>
      </c>
      <c r="AT142" s="155" t="s">
        <v>141</v>
      </c>
      <c r="AU142" s="155" t="s">
        <v>146</v>
      </c>
      <c r="AY142" s="14" t="s">
        <v>136</v>
      </c>
      <c r="BE142" s="156">
        <f t="shared" si="3"/>
        <v>0</v>
      </c>
      <c r="BF142" s="156">
        <f t="shared" si="4"/>
        <v>0</v>
      </c>
      <c r="BG142" s="156">
        <f t="shared" si="5"/>
        <v>0</v>
      </c>
      <c r="BH142" s="156">
        <f t="shared" si="6"/>
        <v>0</v>
      </c>
      <c r="BI142" s="156">
        <f t="shared" si="7"/>
        <v>0</v>
      </c>
      <c r="BJ142" s="14" t="s">
        <v>146</v>
      </c>
      <c r="BK142" s="157">
        <f t="shared" si="8"/>
        <v>0</v>
      </c>
      <c r="BL142" s="14" t="s">
        <v>170</v>
      </c>
      <c r="BM142" s="155" t="s">
        <v>189</v>
      </c>
    </row>
    <row r="143" spans="1:65" s="2" customFormat="1" ht="21.75" customHeight="1">
      <c r="A143" s="26"/>
      <c r="B143" s="144"/>
      <c r="C143" s="145" t="s">
        <v>165</v>
      </c>
      <c r="D143" s="145" t="s">
        <v>141</v>
      </c>
      <c r="E143" s="146" t="s">
        <v>800</v>
      </c>
      <c r="F143" s="147" t="s">
        <v>801</v>
      </c>
      <c r="G143" s="148" t="s">
        <v>450</v>
      </c>
      <c r="H143" s="149">
        <v>3</v>
      </c>
      <c r="I143" s="149"/>
      <c r="J143" s="149"/>
      <c r="K143" s="150"/>
      <c r="L143" s="27"/>
      <c r="M143" s="151" t="s">
        <v>1</v>
      </c>
      <c r="N143" s="152" t="s">
        <v>37</v>
      </c>
      <c r="O143" s="153">
        <v>0</v>
      </c>
      <c r="P143" s="153">
        <f t="shared" si="0"/>
        <v>0</v>
      </c>
      <c r="Q143" s="153">
        <v>4.0000000000000003E-5</v>
      </c>
      <c r="R143" s="153">
        <f t="shared" si="1"/>
        <v>1.2000000000000002E-4</v>
      </c>
      <c r="S143" s="153">
        <v>0</v>
      </c>
      <c r="T143" s="154">
        <f t="shared" si="2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170</v>
      </c>
      <c r="AT143" s="155" t="s">
        <v>141</v>
      </c>
      <c r="AU143" s="155" t="s">
        <v>146</v>
      </c>
      <c r="AY143" s="14" t="s">
        <v>136</v>
      </c>
      <c r="BE143" s="156">
        <f t="shared" si="3"/>
        <v>0</v>
      </c>
      <c r="BF143" s="156">
        <f t="shared" si="4"/>
        <v>0</v>
      </c>
      <c r="BG143" s="156">
        <f t="shared" si="5"/>
        <v>0</v>
      </c>
      <c r="BH143" s="156">
        <f t="shared" si="6"/>
        <v>0</v>
      </c>
      <c r="BI143" s="156">
        <f t="shared" si="7"/>
        <v>0</v>
      </c>
      <c r="BJ143" s="14" t="s">
        <v>146</v>
      </c>
      <c r="BK143" s="157">
        <f t="shared" si="8"/>
        <v>0</v>
      </c>
      <c r="BL143" s="14" t="s">
        <v>170</v>
      </c>
      <c r="BM143" s="155" t="s">
        <v>192</v>
      </c>
    </row>
    <row r="144" spans="1:65" s="2" customFormat="1" ht="21.75" customHeight="1">
      <c r="A144" s="26"/>
      <c r="B144" s="144"/>
      <c r="C144" s="158" t="s">
        <v>171</v>
      </c>
      <c r="D144" s="158" t="s">
        <v>166</v>
      </c>
      <c r="E144" s="159" t="s">
        <v>802</v>
      </c>
      <c r="F144" s="160" t="s">
        <v>1098</v>
      </c>
      <c r="G144" s="161" t="s">
        <v>439</v>
      </c>
      <c r="H144" s="162">
        <v>3</v>
      </c>
      <c r="I144" s="162"/>
      <c r="J144" s="162"/>
      <c r="K144" s="163"/>
      <c r="L144" s="164"/>
      <c r="M144" s="165" t="s">
        <v>1</v>
      </c>
      <c r="N144" s="166" t="s">
        <v>37</v>
      </c>
      <c r="O144" s="153">
        <v>0</v>
      </c>
      <c r="P144" s="153">
        <f t="shared" si="0"/>
        <v>0</v>
      </c>
      <c r="Q144" s="153">
        <v>0</v>
      </c>
      <c r="R144" s="153">
        <f t="shared" si="1"/>
        <v>0</v>
      </c>
      <c r="S144" s="153">
        <v>0</v>
      </c>
      <c r="T144" s="154">
        <f t="shared" si="2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200</v>
      </c>
      <c r="AT144" s="155" t="s">
        <v>166</v>
      </c>
      <c r="AU144" s="155" t="s">
        <v>146</v>
      </c>
      <c r="AY144" s="14" t="s">
        <v>136</v>
      </c>
      <c r="BE144" s="156">
        <f t="shared" si="3"/>
        <v>0</v>
      </c>
      <c r="BF144" s="156">
        <f t="shared" si="4"/>
        <v>0</v>
      </c>
      <c r="BG144" s="156">
        <f t="shared" si="5"/>
        <v>0</v>
      </c>
      <c r="BH144" s="156">
        <f t="shared" si="6"/>
        <v>0</v>
      </c>
      <c r="BI144" s="156">
        <f t="shared" si="7"/>
        <v>0</v>
      </c>
      <c r="BJ144" s="14" t="s">
        <v>146</v>
      </c>
      <c r="BK144" s="157">
        <f t="shared" si="8"/>
        <v>0</v>
      </c>
      <c r="BL144" s="14" t="s">
        <v>170</v>
      </c>
      <c r="BM144" s="155" t="s">
        <v>197</v>
      </c>
    </row>
    <row r="145" spans="1:65" s="2" customFormat="1" ht="21.75" customHeight="1">
      <c r="A145" s="26"/>
      <c r="B145" s="144"/>
      <c r="C145" s="145" t="s">
        <v>170</v>
      </c>
      <c r="D145" s="145" t="s">
        <v>141</v>
      </c>
      <c r="E145" s="146" t="s">
        <v>803</v>
      </c>
      <c r="F145" s="147" t="s">
        <v>804</v>
      </c>
      <c r="G145" s="148" t="s">
        <v>439</v>
      </c>
      <c r="H145" s="149">
        <v>6</v>
      </c>
      <c r="I145" s="149"/>
      <c r="J145" s="149"/>
      <c r="K145" s="150"/>
      <c r="L145" s="27"/>
      <c r="M145" s="151" t="s">
        <v>1</v>
      </c>
      <c r="N145" s="152" t="s">
        <v>37</v>
      </c>
      <c r="O145" s="153">
        <v>0</v>
      </c>
      <c r="P145" s="153">
        <f t="shared" si="0"/>
        <v>0</v>
      </c>
      <c r="Q145" s="153">
        <v>0</v>
      </c>
      <c r="R145" s="153">
        <f t="shared" si="1"/>
        <v>0</v>
      </c>
      <c r="S145" s="153">
        <v>0</v>
      </c>
      <c r="T145" s="154">
        <f t="shared" si="2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170</v>
      </c>
      <c r="AT145" s="155" t="s">
        <v>141</v>
      </c>
      <c r="AU145" s="155" t="s">
        <v>146</v>
      </c>
      <c r="AY145" s="14" t="s">
        <v>136</v>
      </c>
      <c r="BE145" s="156">
        <f t="shared" si="3"/>
        <v>0</v>
      </c>
      <c r="BF145" s="156">
        <f t="shared" si="4"/>
        <v>0</v>
      </c>
      <c r="BG145" s="156">
        <f t="shared" si="5"/>
        <v>0</v>
      </c>
      <c r="BH145" s="156">
        <f t="shared" si="6"/>
        <v>0</v>
      </c>
      <c r="BI145" s="156">
        <f t="shared" si="7"/>
        <v>0</v>
      </c>
      <c r="BJ145" s="14" t="s">
        <v>146</v>
      </c>
      <c r="BK145" s="157">
        <f t="shared" si="8"/>
        <v>0</v>
      </c>
      <c r="BL145" s="14" t="s">
        <v>170</v>
      </c>
      <c r="BM145" s="155" t="s">
        <v>200</v>
      </c>
    </row>
    <row r="146" spans="1:65" s="2" customFormat="1" ht="16.5" customHeight="1">
      <c r="A146" s="26"/>
      <c r="B146" s="144"/>
      <c r="C146" s="158" t="s">
        <v>179</v>
      </c>
      <c r="D146" s="158" t="s">
        <v>166</v>
      </c>
      <c r="E146" s="159" t="s">
        <v>805</v>
      </c>
      <c r="F146" s="160" t="s">
        <v>1099</v>
      </c>
      <c r="G146" s="161" t="s">
        <v>439</v>
      </c>
      <c r="H146" s="162">
        <v>3</v>
      </c>
      <c r="I146" s="162"/>
      <c r="J146" s="162"/>
      <c r="K146" s="163"/>
      <c r="L146" s="164"/>
      <c r="M146" s="165" t="s">
        <v>1</v>
      </c>
      <c r="N146" s="166" t="s">
        <v>37</v>
      </c>
      <c r="O146" s="153">
        <v>0</v>
      </c>
      <c r="P146" s="153">
        <f t="shared" si="0"/>
        <v>0</v>
      </c>
      <c r="Q146" s="153">
        <v>0</v>
      </c>
      <c r="R146" s="153">
        <f t="shared" si="1"/>
        <v>0</v>
      </c>
      <c r="S146" s="153">
        <v>0</v>
      </c>
      <c r="T146" s="154">
        <f t="shared" si="2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200</v>
      </c>
      <c r="AT146" s="155" t="s">
        <v>166</v>
      </c>
      <c r="AU146" s="155" t="s">
        <v>146</v>
      </c>
      <c r="AY146" s="14" t="s">
        <v>136</v>
      </c>
      <c r="BE146" s="156">
        <f t="shared" si="3"/>
        <v>0</v>
      </c>
      <c r="BF146" s="156">
        <f t="shared" si="4"/>
        <v>0</v>
      </c>
      <c r="BG146" s="156">
        <f t="shared" si="5"/>
        <v>0</v>
      </c>
      <c r="BH146" s="156">
        <f t="shared" si="6"/>
        <v>0</v>
      </c>
      <c r="BI146" s="156">
        <f t="shared" si="7"/>
        <v>0</v>
      </c>
      <c r="BJ146" s="14" t="s">
        <v>146</v>
      </c>
      <c r="BK146" s="157">
        <f t="shared" si="8"/>
        <v>0</v>
      </c>
      <c r="BL146" s="14" t="s">
        <v>170</v>
      </c>
      <c r="BM146" s="155" t="s">
        <v>204</v>
      </c>
    </row>
    <row r="147" spans="1:65" s="2" customFormat="1" ht="21.75" customHeight="1">
      <c r="A147" s="26"/>
      <c r="B147" s="144"/>
      <c r="C147" s="158" t="s">
        <v>174</v>
      </c>
      <c r="D147" s="158" t="s">
        <v>166</v>
      </c>
      <c r="E147" s="159" t="s">
        <v>806</v>
      </c>
      <c r="F147" s="160" t="s">
        <v>1100</v>
      </c>
      <c r="G147" s="161" t="s">
        <v>439</v>
      </c>
      <c r="H147" s="162">
        <v>3</v>
      </c>
      <c r="I147" s="162"/>
      <c r="J147" s="162"/>
      <c r="K147" s="163"/>
      <c r="L147" s="164"/>
      <c r="M147" s="165" t="s">
        <v>1</v>
      </c>
      <c r="N147" s="166" t="s">
        <v>37</v>
      </c>
      <c r="O147" s="153">
        <v>0</v>
      </c>
      <c r="P147" s="153">
        <f t="shared" si="0"/>
        <v>0</v>
      </c>
      <c r="Q147" s="153">
        <v>0</v>
      </c>
      <c r="R147" s="153">
        <f t="shared" si="1"/>
        <v>0</v>
      </c>
      <c r="S147" s="153">
        <v>0</v>
      </c>
      <c r="T147" s="154">
        <f t="shared" si="2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200</v>
      </c>
      <c r="AT147" s="155" t="s">
        <v>166</v>
      </c>
      <c r="AU147" s="155" t="s">
        <v>146</v>
      </c>
      <c r="AY147" s="14" t="s">
        <v>136</v>
      </c>
      <c r="BE147" s="156">
        <f t="shared" si="3"/>
        <v>0</v>
      </c>
      <c r="BF147" s="156">
        <f t="shared" si="4"/>
        <v>0</v>
      </c>
      <c r="BG147" s="156">
        <f t="shared" si="5"/>
        <v>0</v>
      </c>
      <c r="BH147" s="156">
        <f t="shared" si="6"/>
        <v>0</v>
      </c>
      <c r="BI147" s="156">
        <f t="shared" si="7"/>
        <v>0</v>
      </c>
      <c r="BJ147" s="14" t="s">
        <v>146</v>
      </c>
      <c r="BK147" s="157">
        <f t="shared" si="8"/>
        <v>0</v>
      </c>
      <c r="BL147" s="14" t="s">
        <v>170</v>
      </c>
      <c r="BM147" s="155" t="s">
        <v>207</v>
      </c>
    </row>
    <row r="148" spans="1:65" s="2" customFormat="1" ht="21.75" customHeight="1">
      <c r="A148" s="26"/>
      <c r="B148" s="144"/>
      <c r="C148" s="145" t="s">
        <v>300</v>
      </c>
      <c r="D148" s="145" t="s">
        <v>141</v>
      </c>
      <c r="E148" s="146" t="s">
        <v>807</v>
      </c>
      <c r="F148" s="147" t="s">
        <v>808</v>
      </c>
      <c r="G148" s="148" t="s">
        <v>439</v>
      </c>
      <c r="H148" s="149">
        <v>2</v>
      </c>
      <c r="I148" s="149"/>
      <c r="J148" s="149"/>
      <c r="K148" s="150"/>
      <c r="L148" s="27"/>
      <c r="M148" s="151" t="s">
        <v>1</v>
      </c>
      <c r="N148" s="152" t="s">
        <v>37</v>
      </c>
      <c r="O148" s="153">
        <v>0</v>
      </c>
      <c r="P148" s="153">
        <f t="shared" si="0"/>
        <v>0</v>
      </c>
      <c r="Q148" s="153">
        <v>0</v>
      </c>
      <c r="R148" s="153">
        <f t="shared" si="1"/>
        <v>0</v>
      </c>
      <c r="S148" s="153">
        <v>0</v>
      </c>
      <c r="T148" s="154">
        <f t="shared" si="2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170</v>
      </c>
      <c r="AT148" s="155" t="s">
        <v>141</v>
      </c>
      <c r="AU148" s="155" t="s">
        <v>146</v>
      </c>
      <c r="AY148" s="14" t="s">
        <v>136</v>
      </c>
      <c r="BE148" s="156">
        <f t="shared" si="3"/>
        <v>0</v>
      </c>
      <c r="BF148" s="156">
        <f t="shared" si="4"/>
        <v>0</v>
      </c>
      <c r="BG148" s="156">
        <f t="shared" si="5"/>
        <v>0</v>
      </c>
      <c r="BH148" s="156">
        <f t="shared" si="6"/>
        <v>0</v>
      </c>
      <c r="BI148" s="156">
        <f t="shared" si="7"/>
        <v>0</v>
      </c>
      <c r="BJ148" s="14" t="s">
        <v>146</v>
      </c>
      <c r="BK148" s="157">
        <f t="shared" si="8"/>
        <v>0</v>
      </c>
      <c r="BL148" s="14" t="s">
        <v>170</v>
      </c>
      <c r="BM148" s="155" t="s">
        <v>211</v>
      </c>
    </row>
    <row r="149" spans="1:65" s="2" customFormat="1" ht="21.75" customHeight="1">
      <c r="A149" s="26"/>
      <c r="B149" s="144"/>
      <c r="C149" s="158" t="s">
        <v>7</v>
      </c>
      <c r="D149" s="158" t="s">
        <v>166</v>
      </c>
      <c r="E149" s="159" t="s">
        <v>809</v>
      </c>
      <c r="F149" s="160" t="s">
        <v>1101</v>
      </c>
      <c r="G149" s="161" t="s">
        <v>439</v>
      </c>
      <c r="H149" s="162">
        <v>2</v>
      </c>
      <c r="I149" s="162"/>
      <c r="J149" s="162"/>
      <c r="K149" s="163"/>
      <c r="L149" s="164"/>
      <c r="M149" s="165" t="s">
        <v>1</v>
      </c>
      <c r="N149" s="166" t="s">
        <v>37</v>
      </c>
      <c r="O149" s="153">
        <v>0</v>
      </c>
      <c r="P149" s="153">
        <f t="shared" si="0"/>
        <v>0</v>
      </c>
      <c r="Q149" s="153">
        <v>0</v>
      </c>
      <c r="R149" s="153">
        <f t="shared" si="1"/>
        <v>0</v>
      </c>
      <c r="S149" s="153">
        <v>0</v>
      </c>
      <c r="T149" s="154">
        <f t="shared" si="2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200</v>
      </c>
      <c r="AT149" s="155" t="s">
        <v>166</v>
      </c>
      <c r="AU149" s="155" t="s">
        <v>146</v>
      </c>
      <c r="AY149" s="14" t="s">
        <v>136</v>
      </c>
      <c r="BE149" s="156">
        <f t="shared" si="3"/>
        <v>0</v>
      </c>
      <c r="BF149" s="156">
        <f t="shared" si="4"/>
        <v>0</v>
      </c>
      <c r="BG149" s="156">
        <f t="shared" si="5"/>
        <v>0</v>
      </c>
      <c r="BH149" s="156">
        <f t="shared" si="6"/>
        <v>0</v>
      </c>
      <c r="BI149" s="156">
        <f t="shared" si="7"/>
        <v>0</v>
      </c>
      <c r="BJ149" s="14" t="s">
        <v>146</v>
      </c>
      <c r="BK149" s="157">
        <f t="shared" si="8"/>
        <v>0</v>
      </c>
      <c r="BL149" s="14" t="s">
        <v>170</v>
      </c>
      <c r="BM149" s="155" t="s">
        <v>214</v>
      </c>
    </row>
    <row r="150" spans="1:65" s="2" customFormat="1" ht="21.75" customHeight="1">
      <c r="A150" s="26"/>
      <c r="B150" s="144"/>
      <c r="C150" s="145" t="s">
        <v>305</v>
      </c>
      <c r="D150" s="145" t="s">
        <v>141</v>
      </c>
      <c r="E150" s="146" t="s">
        <v>810</v>
      </c>
      <c r="F150" s="147" t="s">
        <v>1094</v>
      </c>
      <c r="G150" s="148" t="s">
        <v>439</v>
      </c>
      <c r="H150" s="149">
        <v>1</v>
      </c>
      <c r="I150" s="149"/>
      <c r="J150" s="149"/>
      <c r="K150" s="150"/>
      <c r="L150" s="27"/>
      <c r="M150" s="151" t="s">
        <v>1</v>
      </c>
      <c r="N150" s="152" t="s">
        <v>37</v>
      </c>
      <c r="O150" s="153">
        <v>0</v>
      </c>
      <c r="P150" s="153">
        <f t="shared" si="0"/>
        <v>0</v>
      </c>
      <c r="Q150" s="153">
        <v>7.1000000000000002E-4</v>
      </c>
      <c r="R150" s="153">
        <f t="shared" si="1"/>
        <v>7.1000000000000002E-4</v>
      </c>
      <c r="S150" s="153">
        <v>0</v>
      </c>
      <c r="T150" s="154">
        <f t="shared" si="2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170</v>
      </c>
      <c r="AT150" s="155" t="s">
        <v>141</v>
      </c>
      <c r="AU150" s="155" t="s">
        <v>146</v>
      </c>
      <c r="AY150" s="14" t="s">
        <v>136</v>
      </c>
      <c r="BE150" s="156">
        <f t="shared" si="3"/>
        <v>0</v>
      </c>
      <c r="BF150" s="156">
        <f t="shared" si="4"/>
        <v>0</v>
      </c>
      <c r="BG150" s="156">
        <f t="shared" si="5"/>
        <v>0</v>
      </c>
      <c r="BH150" s="156">
        <f t="shared" si="6"/>
        <v>0</v>
      </c>
      <c r="BI150" s="156">
        <f t="shared" si="7"/>
        <v>0</v>
      </c>
      <c r="BJ150" s="14" t="s">
        <v>146</v>
      </c>
      <c r="BK150" s="157">
        <f t="shared" si="8"/>
        <v>0</v>
      </c>
      <c r="BL150" s="14" t="s">
        <v>170</v>
      </c>
      <c r="BM150" s="155" t="s">
        <v>218</v>
      </c>
    </row>
    <row r="151" spans="1:65" s="2" customFormat="1" ht="21.75" customHeight="1">
      <c r="A151" s="26"/>
      <c r="B151" s="144"/>
      <c r="C151" s="145" t="s">
        <v>182</v>
      </c>
      <c r="D151" s="145" t="s">
        <v>141</v>
      </c>
      <c r="E151" s="146" t="s">
        <v>811</v>
      </c>
      <c r="F151" s="147" t="s">
        <v>1102</v>
      </c>
      <c r="G151" s="148" t="s">
        <v>439</v>
      </c>
      <c r="H151" s="149">
        <v>3</v>
      </c>
      <c r="I151" s="149"/>
      <c r="J151" s="149"/>
      <c r="K151" s="150"/>
      <c r="L151" s="27"/>
      <c r="M151" s="151" t="s">
        <v>1</v>
      </c>
      <c r="N151" s="152" t="s">
        <v>37</v>
      </c>
      <c r="O151" s="153">
        <v>0</v>
      </c>
      <c r="P151" s="153">
        <f t="shared" si="0"/>
        <v>0</v>
      </c>
      <c r="Q151" s="153">
        <v>2.5200000000000001E-3</v>
      </c>
      <c r="R151" s="153">
        <f t="shared" si="1"/>
        <v>7.5600000000000007E-3</v>
      </c>
      <c r="S151" s="153">
        <v>0</v>
      </c>
      <c r="T151" s="154">
        <f t="shared" si="2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170</v>
      </c>
      <c r="AT151" s="155" t="s">
        <v>141</v>
      </c>
      <c r="AU151" s="155" t="s">
        <v>146</v>
      </c>
      <c r="AY151" s="14" t="s">
        <v>136</v>
      </c>
      <c r="BE151" s="156">
        <f t="shared" si="3"/>
        <v>0</v>
      </c>
      <c r="BF151" s="156">
        <f t="shared" si="4"/>
        <v>0</v>
      </c>
      <c r="BG151" s="156">
        <f t="shared" si="5"/>
        <v>0</v>
      </c>
      <c r="BH151" s="156">
        <f t="shared" si="6"/>
        <v>0</v>
      </c>
      <c r="BI151" s="156">
        <f t="shared" si="7"/>
        <v>0</v>
      </c>
      <c r="BJ151" s="14" t="s">
        <v>146</v>
      </c>
      <c r="BK151" s="157">
        <f t="shared" si="8"/>
        <v>0</v>
      </c>
      <c r="BL151" s="14" t="s">
        <v>170</v>
      </c>
      <c r="BM151" s="155" t="s">
        <v>223</v>
      </c>
    </row>
    <row r="152" spans="1:65" s="2" customFormat="1" ht="21.75" customHeight="1">
      <c r="A152" s="26"/>
      <c r="B152" s="144"/>
      <c r="C152" s="145" t="s">
        <v>186</v>
      </c>
      <c r="D152" s="145" t="s">
        <v>141</v>
      </c>
      <c r="E152" s="146" t="s">
        <v>812</v>
      </c>
      <c r="F152" s="147" t="s">
        <v>813</v>
      </c>
      <c r="G152" s="148" t="s">
        <v>253</v>
      </c>
      <c r="H152" s="149">
        <v>21.425000000000001</v>
      </c>
      <c r="I152" s="149"/>
      <c r="J152" s="149"/>
      <c r="K152" s="150"/>
      <c r="L152" s="27"/>
      <c r="M152" s="151" t="s">
        <v>1</v>
      </c>
      <c r="N152" s="152" t="s">
        <v>37</v>
      </c>
      <c r="O152" s="153">
        <v>0</v>
      </c>
      <c r="P152" s="153">
        <f t="shared" si="0"/>
        <v>0</v>
      </c>
      <c r="Q152" s="153">
        <v>0</v>
      </c>
      <c r="R152" s="153">
        <f t="shared" si="1"/>
        <v>0</v>
      </c>
      <c r="S152" s="153">
        <v>0</v>
      </c>
      <c r="T152" s="154">
        <f t="shared" si="2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170</v>
      </c>
      <c r="AT152" s="155" t="s">
        <v>141</v>
      </c>
      <c r="AU152" s="155" t="s">
        <v>146</v>
      </c>
      <c r="AY152" s="14" t="s">
        <v>136</v>
      </c>
      <c r="BE152" s="156">
        <f t="shared" si="3"/>
        <v>0</v>
      </c>
      <c r="BF152" s="156">
        <f t="shared" si="4"/>
        <v>0</v>
      </c>
      <c r="BG152" s="156">
        <f t="shared" si="5"/>
        <v>0</v>
      </c>
      <c r="BH152" s="156">
        <f t="shared" si="6"/>
        <v>0</v>
      </c>
      <c r="BI152" s="156">
        <f t="shared" si="7"/>
        <v>0</v>
      </c>
      <c r="BJ152" s="14" t="s">
        <v>146</v>
      </c>
      <c r="BK152" s="157">
        <f t="shared" si="8"/>
        <v>0</v>
      </c>
      <c r="BL152" s="14" t="s">
        <v>170</v>
      </c>
      <c r="BM152" s="155" t="s">
        <v>232</v>
      </c>
    </row>
    <row r="153" spans="1:65" s="12" customFormat="1" ht="22.8" customHeight="1">
      <c r="B153" s="132"/>
      <c r="D153" s="133" t="s">
        <v>70</v>
      </c>
      <c r="E153" s="142" t="s">
        <v>671</v>
      </c>
      <c r="F153" s="142" t="s">
        <v>672</v>
      </c>
      <c r="J153" s="143"/>
      <c r="L153" s="132"/>
      <c r="M153" s="136"/>
      <c r="N153" s="137"/>
      <c r="O153" s="137"/>
      <c r="P153" s="138">
        <f>SUM(P154:P158)</f>
        <v>0</v>
      </c>
      <c r="Q153" s="137"/>
      <c r="R153" s="138">
        <f>SUM(R154:R158)</f>
        <v>7.9750000000000001E-2</v>
      </c>
      <c r="S153" s="137"/>
      <c r="T153" s="139">
        <f>SUM(T154:T158)</f>
        <v>0</v>
      </c>
      <c r="AR153" s="133" t="s">
        <v>146</v>
      </c>
      <c r="AT153" s="140" t="s">
        <v>70</v>
      </c>
      <c r="AU153" s="140" t="s">
        <v>79</v>
      </c>
      <c r="AY153" s="133" t="s">
        <v>136</v>
      </c>
      <c r="BK153" s="141">
        <f>SUM(BK154:BK158)</f>
        <v>0</v>
      </c>
    </row>
    <row r="154" spans="1:65" s="2" customFormat="1" ht="21.75" customHeight="1">
      <c r="A154" s="26"/>
      <c r="B154" s="144"/>
      <c r="C154" s="145" t="s">
        <v>185</v>
      </c>
      <c r="D154" s="145" t="s">
        <v>141</v>
      </c>
      <c r="E154" s="146" t="s">
        <v>673</v>
      </c>
      <c r="F154" s="147" t="s">
        <v>674</v>
      </c>
      <c r="G154" s="148" t="s">
        <v>169</v>
      </c>
      <c r="H154" s="149">
        <v>25</v>
      </c>
      <c r="I154" s="149"/>
      <c r="J154" s="149"/>
      <c r="K154" s="150"/>
      <c r="L154" s="27"/>
      <c r="M154" s="151" t="s">
        <v>1</v>
      </c>
      <c r="N154" s="152" t="s">
        <v>37</v>
      </c>
      <c r="O154" s="153">
        <v>0</v>
      </c>
      <c r="P154" s="153">
        <f>O154*H154</f>
        <v>0</v>
      </c>
      <c r="Q154" s="153">
        <v>6.9999999999999994E-5</v>
      </c>
      <c r="R154" s="153">
        <f>Q154*H154</f>
        <v>1.7499999999999998E-3</v>
      </c>
      <c r="S154" s="153">
        <v>0</v>
      </c>
      <c r="T154" s="154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170</v>
      </c>
      <c r="AT154" s="155" t="s">
        <v>141</v>
      </c>
      <c r="AU154" s="155" t="s">
        <v>146</v>
      </c>
      <c r="AY154" s="14" t="s">
        <v>136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4" t="s">
        <v>146</v>
      </c>
      <c r="BK154" s="157">
        <f>ROUND(I154*H154,3)</f>
        <v>0</v>
      </c>
      <c r="BL154" s="14" t="s">
        <v>170</v>
      </c>
      <c r="BM154" s="155" t="s">
        <v>235</v>
      </c>
    </row>
    <row r="155" spans="1:65" s="2" customFormat="1" ht="16.5" customHeight="1">
      <c r="A155" s="26"/>
      <c r="B155" s="144"/>
      <c r="C155" s="158" t="s">
        <v>193</v>
      </c>
      <c r="D155" s="158" t="s">
        <v>166</v>
      </c>
      <c r="E155" s="159" t="s">
        <v>677</v>
      </c>
      <c r="F155" s="160" t="s">
        <v>678</v>
      </c>
      <c r="G155" s="161" t="s">
        <v>169</v>
      </c>
      <c r="H155" s="162">
        <v>25</v>
      </c>
      <c r="I155" s="162"/>
      <c r="J155" s="162"/>
      <c r="K155" s="163"/>
      <c r="L155" s="164"/>
      <c r="M155" s="165" t="s">
        <v>1</v>
      </c>
      <c r="N155" s="166" t="s">
        <v>37</v>
      </c>
      <c r="O155" s="153">
        <v>0</v>
      </c>
      <c r="P155" s="153">
        <f>O155*H155</f>
        <v>0</v>
      </c>
      <c r="Q155" s="153">
        <v>1E-3</v>
      </c>
      <c r="R155" s="153">
        <f>Q155*H155</f>
        <v>2.5000000000000001E-2</v>
      </c>
      <c r="S155" s="153">
        <v>0</v>
      </c>
      <c r="T155" s="154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200</v>
      </c>
      <c r="AT155" s="155" t="s">
        <v>166</v>
      </c>
      <c r="AU155" s="155" t="s">
        <v>146</v>
      </c>
      <c r="AY155" s="14" t="s">
        <v>136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4" t="s">
        <v>146</v>
      </c>
      <c r="BK155" s="157">
        <f>ROUND(I155*H155,3)</f>
        <v>0</v>
      </c>
      <c r="BL155" s="14" t="s">
        <v>170</v>
      </c>
      <c r="BM155" s="155" t="s">
        <v>239</v>
      </c>
    </row>
    <row r="156" spans="1:65" s="2" customFormat="1" ht="21.75" customHeight="1">
      <c r="A156" s="26"/>
      <c r="B156" s="144"/>
      <c r="C156" s="145" t="s">
        <v>189</v>
      </c>
      <c r="D156" s="145" t="s">
        <v>141</v>
      </c>
      <c r="E156" s="146" t="s">
        <v>680</v>
      </c>
      <c r="F156" s="147" t="s">
        <v>681</v>
      </c>
      <c r="G156" s="148" t="s">
        <v>169</v>
      </c>
      <c r="H156" s="149">
        <v>50</v>
      </c>
      <c r="I156" s="149"/>
      <c r="J156" s="149"/>
      <c r="K156" s="150"/>
      <c r="L156" s="27"/>
      <c r="M156" s="151" t="s">
        <v>1</v>
      </c>
      <c r="N156" s="152" t="s">
        <v>37</v>
      </c>
      <c r="O156" s="153">
        <v>0</v>
      </c>
      <c r="P156" s="153">
        <f>O156*H156</f>
        <v>0</v>
      </c>
      <c r="Q156" s="153">
        <v>6.0000000000000002E-5</v>
      </c>
      <c r="R156" s="153">
        <f>Q156*H156</f>
        <v>3.0000000000000001E-3</v>
      </c>
      <c r="S156" s="153">
        <v>0</v>
      </c>
      <c r="T156" s="154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170</v>
      </c>
      <c r="AT156" s="155" t="s">
        <v>141</v>
      </c>
      <c r="AU156" s="155" t="s">
        <v>146</v>
      </c>
      <c r="AY156" s="14" t="s">
        <v>136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4" t="s">
        <v>146</v>
      </c>
      <c r="BK156" s="157">
        <f>ROUND(I156*H156,3)</f>
        <v>0</v>
      </c>
      <c r="BL156" s="14" t="s">
        <v>170</v>
      </c>
      <c r="BM156" s="155" t="s">
        <v>242</v>
      </c>
    </row>
    <row r="157" spans="1:65" s="2" customFormat="1" ht="16.5" customHeight="1">
      <c r="A157" s="26"/>
      <c r="B157" s="144"/>
      <c r="C157" s="158" t="s">
        <v>201</v>
      </c>
      <c r="D157" s="158" t="s">
        <v>166</v>
      </c>
      <c r="E157" s="159" t="s">
        <v>684</v>
      </c>
      <c r="F157" s="160" t="s">
        <v>678</v>
      </c>
      <c r="G157" s="161" t="s">
        <v>169</v>
      </c>
      <c r="H157" s="162">
        <v>50</v>
      </c>
      <c r="I157" s="162"/>
      <c r="J157" s="162"/>
      <c r="K157" s="163"/>
      <c r="L157" s="164"/>
      <c r="M157" s="165" t="s">
        <v>1</v>
      </c>
      <c r="N157" s="166" t="s">
        <v>37</v>
      </c>
      <c r="O157" s="153">
        <v>0</v>
      </c>
      <c r="P157" s="153">
        <f>O157*H157</f>
        <v>0</v>
      </c>
      <c r="Q157" s="153">
        <v>1E-3</v>
      </c>
      <c r="R157" s="153">
        <f>Q157*H157</f>
        <v>0.05</v>
      </c>
      <c r="S157" s="153">
        <v>0</v>
      </c>
      <c r="T157" s="154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200</v>
      </c>
      <c r="AT157" s="155" t="s">
        <v>166</v>
      </c>
      <c r="AU157" s="155" t="s">
        <v>146</v>
      </c>
      <c r="AY157" s="14" t="s">
        <v>136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4" t="s">
        <v>146</v>
      </c>
      <c r="BK157" s="157">
        <f>ROUND(I157*H157,3)</f>
        <v>0</v>
      </c>
      <c r="BL157" s="14" t="s">
        <v>170</v>
      </c>
      <c r="BM157" s="155" t="s">
        <v>246</v>
      </c>
    </row>
    <row r="158" spans="1:65" s="2" customFormat="1" ht="21.75" customHeight="1">
      <c r="A158" s="26"/>
      <c r="B158" s="144"/>
      <c r="C158" s="145" t="s">
        <v>192</v>
      </c>
      <c r="D158" s="145" t="s">
        <v>141</v>
      </c>
      <c r="E158" s="146" t="s">
        <v>686</v>
      </c>
      <c r="F158" s="147" t="s">
        <v>687</v>
      </c>
      <c r="G158" s="148" t="s">
        <v>253</v>
      </c>
      <c r="H158" s="149">
        <v>4.5529999999999999</v>
      </c>
      <c r="I158" s="149"/>
      <c r="J158" s="149"/>
      <c r="K158" s="150"/>
      <c r="L158" s="27"/>
      <c r="M158" s="151" t="s">
        <v>1</v>
      </c>
      <c r="N158" s="152" t="s">
        <v>37</v>
      </c>
      <c r="O158" s="153">
        <v>0</v>
      </c>
      <c r="P158" s="153">
        <f>O158*H158</f>
        <v>0</v>
      </c>
      <c r="Q158" s="153">
        <v>0</v>
      </c>
      <c r="R158" s="153">
        <f>Q158*H158</f>
        <v>0</v>
      </c>
      <c r="S158" s="153">
        <v>0</v>
      </c>
      <c r="T158" s="154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170</v>
      </c>
      <c r="AT158" s="155" t="s">
        <v>141</v>
      </c>
      <c r="AU158" s="155" t="s">
        <v>146</v>
      </c>
      <c r="AY158" s="14" t="s">
        <v>136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4" t="s">
        <v>146</v>
      </c>
      <c r="BK158" s="157">
        <f>ROUND(I158*H158,3)</f>
        <v>0</v>
      </c>
      <c r="BL158" s="14" t="s">
        <v>170</v>
      </c>
      <c r="BM158" s="155" t="s">
        <v>249</v>
      </c>
    </row>
    <row r="159" spans="1:65" s="12" customFormat="1" ht="22.8" customHeight="1">
      <c r="B159" s="132"/>
      <c r="D159" s="133" t="s">
        <v>70</v>
      </c>
      <c r="E159" s="142" t="s">
        <v>689</v>
      </c>
      <c r="F159" s="142" t="s">
        <v>690</v>
      </c>
      <c r="J159" s="143"/>
      <c r="L159" s="132"/>
      <c r="M159" s="136"/>
      <c r="N159" s="137"/>
      <c r="O159" s="137"/>
      <c r="P159" s="138">
        <f>SUM(P160:P163)</f>
        <v>0</v>
      </c>
      <c r="Q159" s="137"/>
      <c r="R159" s="138">
        <f>SUM(R160:R163)</f>
        <v>8.3100000000000014E-3</v>
      </c>
      <c r="S159" s="137"/>
      <c r="T159" s="139">
        <f>SUM(T160:T163)</f>
        <v>0</v>
      </c>
      <c r="AR159" s="133" t="s">
        <v>146</v>
      </c>
      <c r="AT159" s="140" t="s">
        <v>70</v>
      </c>
      <c r="AU159" s="140" t="s">
        <v>79</v>
      </c>
      <c r="AY159" s="133" t="s">
        <v>136</v>
      </c>
      <c r="BK159" s="141">
        <f>SUM(BK160:BK163)</f>
        <v>0</v>
      </c>
    </row>
    <row r="160" spans="1:65" s="2" customFormat="1" ht="21.75" customHeight="1">
      <c r="A160" s="26"/>
      <c r="B160" s="144"/>
      <c r="C160" s="145" t="s">
        <v>208</v>
      </c>
      <c r="D160" s="145" t="s">
        <v>141</v>
      </c>
      <c r="E160" s="146" t="s">
        <v>814</v>
      </c>
      <c r="F160" s="147" t="s">
        <v>815</v>
      </c>
      <c r="G160" s="148" t="s">
        <v>144</v>
      </c>
      <c r="H160" s="149">
        <v>12</v>
      </c>
      <c r="I160" s="149"/>
      <c r="J160" s="149"/>
      <c r="K160" s="150"/>
      <c r="L160" s="27"/>
      <c r="M160" s="151" t="s">
        <v>1</v>
      </c>
      <c r="N160" s="152" t="s">
        <v>37</v>
      </c>
      <c r="O160" s="153">
        <v>0</v>
      </c>
      <c r="P160" s="153">
        <f>O160*H160</f>
        <v>0</v>
      </c>
      <c r="Q160" s="153">
        <v>2.3000000000000001E-4</v>
      </c>
      <c r="R160" s="153">
        <f>Q160*H160</f>
        <v>2.7600000000000003E-3</v>
      </c>
      <c r="S160" s="153">
        <v>0</v>
      </c>
      <c r="T160" s="154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170</v>
      </c>
      <c r="AT160" s="155" t="s">
        <v>141</v>
      </c>
      <c r="AU160" s="155" t="s">
        <v>146</v>
      </c>
      <c r="AY160" s="14" t="s">
        <v>136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4" t="s">
        <v>146</v>
      </c>
      <c r="BK160" s="157">
        <f>ROUND(I160*H160,3)</f>
        <v>0</v>
      </c>
      <c r="BL160" s="14" t="s">
        <v>170</v>
      </c>
      <c r="BM160" s="155" t="s">
        <v>254</v>
      </c>
    </row>
    <row r="161" spans="1:65" s="2" customFormat="1" ht="16.5" customHeight="1">
      <c r="A161" s="26"/>
      <c r="B161" s="144"/>
      <c r="C161" s="145" t="s">
        <v>197</v>
      </c>
      <c r="D161" s="145" t="s">
        <v>141</v>
      </c>
      <c r="E161" s="146" t="s">
        <v>816</v>
      </c>
      <c r="F161" s="147" t="s">
        <v>817</v>
      </c>
      <c r="G161" s="148" t="s">
        <v>144</v>
      </c>
      <c r="H161" s="149">
        <v>12</v>
      </c>
      <c r="I161" s="149"/>
      <c r="J161" s="149"/>
      <c r="K161" s="150"/>
      <c r="L161" s="27"/>
      <c r="M161" s="151" t="s">
        <v>1</v>
      </c>
      <c r="N161" s="152" t="s">
        <v>37</v>
      </c>
      <c r="O161" s="153">
        <v>0</v>
      </c>
      <c r="P161" s="153">
        <f>O161*H161</f>
        <v>0</v>
      </c>
      <c r="Q161" s="153">
        <v>8.0000000000000007E-5</v>
      </c>
      <c r="R161" s="153">
        <f>Q161*H161</f>
        <v>9.6000000000000013E-4</v>
      </c>
      <c r="S161" s="153">
        <v>0</v>
      </c>
      <c r="T161" s="154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170</v>
      </c>
      <c r="AT161" s="155" t="s">
        <v>141</v>
      </c>
      <c r="AU161" s="155" t="s">
        <v>146</v>
      </c>
      <c r="AY161" s="14" t="s">
        <v>136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4" t="s">
        <v>146</v>
      </c>
      <c r="BK161" s="157">
        <f>ROUND(I161*H161,3)</f>
        <v>0</v>
      </c>
      <c r="BL161" s="14" t="s">
        <v>170</v>
      </c>
      <c r="BM161" s="155" t="s">
        <v>260</v>
      </c>
    </row>
    <row r="162" spans="1:65" s="2" customFormat="1" ht="21.75" customHeight="1">
      <c r="A162" s="26"/>
      <c r="B162" s="144"/>
      <c r="C162" s="145" t="s">
        <v>215</v>
      </c>
      <c r="D162" s="145" t="s">
        <v>141</v>
      </c>
      <c r="E162" s="146" t="s">
        <v>695</v>
      </c>
      <c r="F162" s="147" t="s">
        <v>696</v>
      </c>
      <c r="G162" s="148" t="s">
        <v>273</v>
      </c>
      <c r="H162" s="149">
        <v>45</v>
      </c>
      <c r="I162" s="149"/>
      <c r="J162" s="149"/>
      <c r="K162" s="150"/>
      <c r="L162" s="27"/>
      <c r="M162" s="151" t="s">
        <v>1</v>
      </c>
      <c r="N162" s="152" t="s">
        <v>37</v>
      </c>
      <c r="O162" s="153">
        <v>0</v>
      </c>
      <c r="P162" s="153">
        <f>O162*H162</f>
        <v>0</v>
      </c>
      <c r="Q162" s="153">
        <v>9.0000000000000006E-5</v>
      </c>
      <c r="R162" s="153">
        <f>Q162*H162</f>
        <v>4.0500000000000006E-3</v>
      </c>
      <c r="S162" s="153">
        <v>0</v>
      </c>
      <c r="T162" s="154">
        <f>S162*H162</f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170</v>
      </c>
      <c r="AT162" s="155" t="s">
        <v>141</v>
      </c>
      <c r="AU162" s="155" t="s">
        <v>146</v>
      </c>
      <c r="AY162" s="14" t="s">
        <v>136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4" t="s">
        <v>146</v>
      </c>
      <c r="BK162" s="157">
        <f>ROUND(I162*H162,3)</f>
        <v>0</v>
      </c>
      <c r="BL162" s="14" t="s">
        <v>170</v>
      </c>
      <c r="BM162" s="155" t="s">
        <v>263</v>
      </c>
    </row>
    <row r="163" spans="1:65" s="2" customFormat="1" ht="21.75" customHeight="1">
      <c r="A163" s="26"/>
      <c r="B163" s="144"/>
      <c r="C163" s="145" t="s">
        <v>200</v>
      </c>
      <c r="D163" s="145" t="s">
        <v>141</v>
      </c>
      <c r="E163" s="146" t="s">
        <v>818</v>
      </c>
      <c r="F163" s="147" t="s">
        <v>819</v>
      </c>
      <c r="G163" s="148" t="s">
        <v>273</v>
      </c>
      <c r="H163" s="149">
        <v>3</v>
      </c>
      <c r="I163" s="149"/>
      <c r="J163" s="149"/>
      <c r="K163" s="150"/>
      <c r="L163" s="27"/>
      <c r="M163" s="151" t="s">
        <v>1</v>
      </c>
      <c r="N163" s="152" t="s">
        <v>37</v>
      </c>
      <c r="O163" s="153">
        <v>0</v>
      </c>
      <c r="P163" s="153">
        <f>O163*H163</f>
        <v>0</v>
      </c>
      <c r="Q163" s="153">
        <v>1.8000000000000001E-4</v>
      </c>
      <c r="R163" s="153">
        <f>Q163*H163</f>
        <v>5.4000000000000001E-4</v>
      </c>
      <c r="S163" s="153">
        <v>0</v>
      </c>
      <c r="T163" s="154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170</v>
      </c>
      <c r="AT163" s="155" t="s">
        <v>141</v>
      </c>
      <c r="AU163" s="155" t="s">
        <v>146</v>
      </c>
      <c r="AY163" s="14" t="s">
        <v>136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4" t="s">
        <v>146</v>
      </c>
      <c r="BK163" s="157">
        <f>ROUND(I163*H163,3)</f>
        <v>0</v>
      </c>
      <c r="BL163" s="14" t="s">
        <v>170</v>
      </c>
      <c r="BM163" s="155" t="s">
        <v>274</v>
      </c>
    </row>
    <row r="164" spans="1:65" s="12" customFormat="1" ht="22.8" customHeight="1">
      <c r="B164" s="132"/>
      <c r="D164" s="133" t="s">
        <v>70</v>
      </c>
      <c r="E164" s="142" t="s">
        <v>705</v>
      </c>
      <c r="F164" s="142" t="s">
        <v>706</v>
      </c>
      <c r="J164" s="143"/>
      <c r="L164" s="132"/>
      <c r="M164" s="136"/>
      <c r="N164" s="137"/>
      <c r="O164" s="137"/>
      <c r="P164" s="138">
        <f>SUM(P165:P169)</f>
        <v>0</v>
      </c>
      <c r="Q164" s="137"/>
      <c r="R164" s="138">
        <f>SUM(R165:R169)</f>
        <v>0</v>
      </c>
      <c r="S164" s="137"/>
      <c r="T164" s="139">
        <f>SUM(T165:T169)</f>
        <v>0</v>
      </c>
      <c r="AR164" s="133" t="s">
        <v>79</v>
      </c>
      <c r="AT164" s="140" t="s">
        <v>70</v>
      </c>
      <c r="AU164" s="140" t="s">
        <v>79</v>
      </c>
      <c r="AY164" s="133" t="s">
        <v>136</v>
      </c>
      <c r="BK164" s="141">
        <f>SUM(BK165:BK169)</f>
        <v>0</v>
      </c>
    </row>
    <row r="165" spans="1:65" s="2" customFormat="1" ht="21.75" customHeight="1">
      <c r="A165" s="26"/>
      <c r="B165" s="144"/>
      <c r="C165" s="145" t="s">
        <v>329</v>
      </c>
      <c r="D165" s="145" t="s">
        <v>141</v>
      </c>
      <c r="E165" s="146" t="s">
        <v>820</v>
      </c>
      <c r="F165" s="147" t="s">
        <v>821</v>
      </c>
      <c r="G165" s="148" t="s">
        <v>394</v>
      </c>
      <c r="H165" s="149">
        <v>12</v>
      </c>
      <c r="I165" s="149"/>
      <c r="J165" s="149"/>
      <c r="K165" s="150"/>
      <c r="L165" s="27"/>
      <c r="M165" s="151" t="s">
        <v>1</v>
      </c>
      <c r="N165" s="152" t="s">
        <v>37</v>
      </c>
      <c r="O165" s="153">
        <v>0</v>
      </c>
      <c r="P165" s="153">
        <f>O165*H165</f>
        <v>0</v>
      </c>
      <c r="Q165" s="153">
        <v>0</v>
      </c>
      <c r="R165" s="153">
        <f>Q165*H165</f>
        <v>0</v>
      </c>
      <c r="S165" s="153">
        <v>0</v>
      </c>
      <c r="T165" s="154">
        <f>S165*H165</f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145</v>
      </c>
      <c r="AT165" s="155" t="s">
        <v>141</v>
      </c>
      <c r="AU165" s="155" t="s">
        <v>146</v>
      </c>
      <c r="AY165" s="14" t="s">
        <v>136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4" t="s">
        <v>146</v>
      </c>
      <c r="BK165" s="157">
        <f>ROUND(I165*H165,3)</f>
        <v>0</v>
      </c>
      <c r="BL165" s="14" t="s">
        <v>145</v>
      </c>
      <c r="BM165" s="155" t="s">
        <v>332</v>
      </c>
    </row>
    <row r="166" spans="1:65" s="2" customFormat="1" ht="33" customHeight="1">
      <c r="A166" s="26"/>
      <c r="B166" s="144"/>
      <c r="C166" s="145" t="s">
        <v>204</v>
      </c>
      <c r="D166" s="145" t="s">
        <v>141</v>
      </c>
      <c r="E166" s="146" t="s">
        <v>822</v>
      </c>
      <c r="F166" s="147" t="s">
        <v>823</v>
      </c>
      <c r="G166" s="148" t="s">
        <v>394</v>
      </c>
      <c r="H166" s="149">
        <v>8</v>
      </c>
      <c r="I166" s="149"/>
      <c r="J166" s="149"/>
      <c r="K166" s="150"/>
      <c r="L166" s="27"/>
      <c r="M166" s="151" t="s">
        <v>1</v>
      </c>
      <c r="N166" s="152" t="s">
        <v>37</v>
      </c>
      <c r="O166" s="153">
        <v>0</v>
      </c>
      <c r="P166" s="153">
        <f>O166*H166</f>
        <v>0</v>
      </c>
      <c r="Q166" s="153">
        <v>0</v>
      </c>
      <c r="R166" s="153">
        <f>Q166*H166</f>
        <v>0</v>
      </c>
      <c r="S166" s="153">
        <v>0</v>
      </c>
      <c r="T166" s="154">
        <f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145</v>
      </c>
      <c r="AT166" s="155" t="s">
        <v>141</v>
      </c>
      <c r="AU166" s="155" t="s">
        <v>146</v>
      </c>
      <c r="AY166" s="14" t="s">
        <v>136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4" t="s">
        <v>146</v>
      </c>
      <c r="BK166" s="157">
        <f>ROUND(I166*H166,3)</f>
        <v>0</v>
      </c>
      <c r="BL166" s="14" t="s">
        <v>145</v>
      </c>
      <c r="BM166" s="155" t="s">
        <v>335</v>
      </c>
    </row>
    <row r="167" spans="1:65" s="2" customFormat="1" ht="21.75" customHeight="1">
      <c r="A167" s="26"/>
      <c r="B167" s="144"/>
      <c r="C167" s="145" t="s">
        <v>228</v>
      </c>
      <c r="D167" s="145" t="s">
        <v>141</v>
      </c>
      <c r="E167" s="146" t="s">
        <v>824</v>
      </c>
      <c r="F167" s="147" t="s">
        <v>825</v>
      </c>
      <c r="G167" s="148" t="s">
        <v>713</v>
      </c>
      <c r="H167" s="149">
        <v>1</v>
      </c>
      <c r="I167" s="149"/>
      <c r="J167" s="149"/>
      <c r="K167" s="150"/>
      <c r="L167" s="27"/>
      <c r="M167" s="151" t="s">
        <v>1</v>
      </c>
      <c r="N167" s="152" t="s">
        <v>37</v>
      </c>
      <c r="O167" s="153">
        <v>0</v>
      </c>
      <c r="P167" s="153">
        <f>O167*H167</f>
        <v>0</v>
      </c>
      <c r="Q167" s="153">
        <v>0</v>
      </c>
      <c r="R167" s="153">
        <f>Q167*H167</f>
        <v>0</v>
      </c>
      <c r="S167" s="153">
        <v>0</v>
      </c>
      <c r="T167" s="154">
        <f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145</v>
      </c>
      <c r="AT167" s="155" t="s">
        <v>141</v>
      </c>
      <c r="AU167" s="155" t="s">
        <v>146</v>
      </c>
      <c r="AY167" s="14" t="s">
        <v>136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4" t="s">
        <v>146</v>
      </c>
      <c r="BK167" s="157">
        <f>ROUND(I167*H167,3)</f>
        <v>0</v>
      </c>
      <c r="BL167" s="14" t="s">
        <v>145</v>
      </c>
      <c r="BM167" s="155" t="s">
        <v>338</v>
      </c>
    </row>
    <row r="168" spans="1:65" s="2" customFormat="1" ht="21.75" customHeight="1">
      <c r="A168" s="26"/>
      <c r="B168" s="144"/>
      <c r="C168" s="145" t="s">
        <v>207</v>
      </c>
      <c r="D168" s="145" t="s">
        <v>141</v>
      </c>
      <c r="E168" s="146" t="s">
        <v>826</v>
      </c>
      <c r="F168" s="147" t="s">
        <v>827</v>
      </c>
      <c r="G168" s="148" t="s">
        <v>713</v>
      </c>
      <c r="H168" s="149">
        <v>2</v>
      </c>
      <c r="I168" s="149"/>
      <c r="J168" s="149"/>
      <c r="K168" s="150"/>
      <c r="L168" s="27"/>
      <c r="M168" s="151" t="s">
        <v>1</v>
      </c>
      <c r="N168" s="152" t="s">
        <v>37</v>
      </c>
      <c r="O168" s="153">
        <v>0</v>
      </c>
      <c r="P168" s="153">
        <f>O168*H168</f>
        <v>0</v>
      </c>
      <c r="Q168" s="153">
        <v>0</v>
      </c>
      <c r="R168" s="153">
        <f>Q168*H168</f>
        <v>0</v>
      </c>
      <c r="S168" s="153">
        <v>0</v>
      </c>
      <c r="T168" s="154">
        <f>S168*H168</f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145</v>
      </c>
      <c r="AT168" s="155" t="s">
        <v>141</v>
      </c>
      <c r="AU168" s="155" t="s">
        <v>146</v>
      </c>
      <c r="AY168" s="14" t="s">
        <v>136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4" t="s">
        <v>146</v>
      </c>
      <c r="BK168" s="157">
        <f>ROUND(I168*H168,3)</f>
        <v>0</v>
      </c>
      <c r="BL168" s="14" t="s">
        <v>145</v>
      </c>
      <c r="BM168" s="155" t="s">
        <v>341</v>
      </c>
    </row>
    <row r="169" spans="1:65" s="2" customFormat="1" ht="21.75" customHeight="1">
      <c r="A169" s="26"/>
      <c r="B169" s="144"/>
      <c r="C169" s="145" t="s">
        <v>236</v>
      </c>
      <c r="D169" s="145" t="s">
        <v>141</v>
      </c>
      <c r="E169" s="146" t="s">
        <v>828</v>
      </c>
      <c r="F169" s="147" t="s">
        <v>829</v>
      </c>
      <c r="G169" s="148" t="s">
        <v>713</v>
      </c>
      <c r="H169" s="149">
        <v>1</v>
      </c>
      <c r="I169" s="149"/>
      <c r="J169" s="149"/>
      <c r="K169" s="150"/>
      <c r="L169" s="27"/>
      <c r="M169" s="151" t="s">
        <v>1</v>
      </c>
      <c r="N169" s="152" t="s">
        <v>37</v>
      </c>
      <c r="O169" s="153">
        <v>0</v>
      </c>
      <c r="P169" s="153">
        <f>O169*H169</f>
        <v>0</v>
      </c>
      <c r="Q169" s="153">
        <v>0</v>
      </c>
      <c r="R169" s="153">
        <f>Q169*H169</f>
        <v>0</v>
      </c>
      <c r="S169" s="153">
        <v>0</v>
      </c>
      <c r="T169" s="154">
        <f>S169*H169</f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145</v>
      </c>
      <c r="AT169" s="155" t="s">
        <v>141</v>
      </c>
      <c r="AU169" s="155" t="s">
        <v>146</v>
      </c>
      <c r="AY169" s="14" t="s">
        <v>136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4" t="s">
        <v>146</v>
      </c>
      <c r="BK169" s="157">
        <f>ROUND(I169*H169,3)</f>
        <v>0</v>
      </c>
      <c r="BL169" s="14" t="s">
        <v>145</v>
      </c>
      <c r="BM169" s="155" t="s">
        <v>344</v>
      </c>
    </row>
    <row r="170" spans="1:65" s="12" customFormat="1" ht="25.95" customHeight="1">
      <c r="B170" s="132"/>
      <c r="D170" s="133" t="s">
        <v>70</v>
      </c>
      <c r="E170" s="134" t="s">
        <v>743</v>
      </c>
      <c r="F170" s="134" t="s">
        <v>744</v>
      </c>
      <c r="J170" s="135"/>
      <c r="L170" s="132"/>
      <c r="M170" s="136"/>
      <c r="N170" s="137"/>
      <c r="O170" s="137"/>
      <c r="P170" s="138">
        <f>P171</f>
        <v>0</v>
      </c>
      <c r="Q170" s="137"/>
      <c r="R170" s="138">
        <f>R171</f>
        <v>0</v>
      </c>
      <c r="S170" s="137"/>
      <c r="T170" s="139">
        <f>T171</f>
        <v>0</v>
      </c>
      <c r="AR170" s="133" t="s">
        <v>79</v>
      </c>
      <c r="AT170" s="140" t="s">
        <v>70</v>
      </c>
      <c r="AU170" s="140" t="s">
        <v>71</v>
      </c>
      <c r="AY170" s="133" t="s">
        <v>136</v>
      </c>
      <c r="BK170" s="141">
        <f>BK171</f>
        <v>0</v>
      </c>
    </row>
    <row r="171" spans="1:65" s="12" customFormat="1" ht="22.8" customHeight="1">
      <c r="B171" s="132"/>
      <c r="D171" s="133" t="s">
        <v>70</v>
      </c>
      <c r="E171" s="142" t="s">
        <v>830</v>
      </c>
      <c r="F171" s="142" t="s">
        <v>831</v>
      </c>
      <c r="J171" s="143"/>
      <c r="L171" s="132"/>
      <c r="M171" s="136"/>
      <c r="N171" s="137"/>
      <c r="O171" s="137"/>
      <c r="P171" s="138">
        <f>SUM(P172:P178)</f>
        <v>0</v>
      </c>
      <c r="Q171" s="137"/>
      <c r="R171" s="138">
        <f>SUM(R172:R178)</f>
        <v>0</v>
      </c>
      <c r="S171" s="137"/>
      <c r="T171" s="139">
        <f>SUM(T172:T178)</f>
        <v>0</v>
      </c>
      <c r="AR171" s="133" t="s">
        <v>79</v>
      </c>
      <c r="AT171" s="140" t="s">
        <v>70</v>
      </c>
      <c r="AU171" s="140" t="s">
        <v>79</v>
      </c>
      <c r="AY171" s="133" t="s">
        <v>136</v>
      </c>
      <c r="BK171" s="141">
        <f>SUM(BK172:BK178)</f>
        <v>0</v>
      </c>
    </row>
    <row r="172" spans="1:65" s="2" customFormat="1" ht="21.75" customHeight="1">
      <c r="A172" s="26"/>
      <c r="B172" s="144"/>
      <c r="C172" s="145" t="s">
        <v>211</v>
      </c>
      <c r="D172" s="145" t="s">
        <v>141</v>
      </c>
      <c r="E172" s="146" t="s">
        <v>832</v>
      </c>
      <c r="F172" s="147" t="s">
        <v>833</v>
      </c>
      <c r="G172" s="148" t="s">
        <v>834</v>
      </c>
      <c r="H172" s="149">
        <v>1</v>
      </c>
      <c r="I172" s="149"/>
      <c r="J172" s="149"/>
      <c r="K172" s="150"/>
      <c r="L172" s="27"/>
      <c r="M172" s="151" t="s">
        <v>1</v>
      </c>
      <c r="N172" s="152" t="s">
        <v>37</v>
      </c>
      <c r="O172" s="153">
        <v>0</v>
      </c>
      <c r="P172" s="153">
        <f t="shared" ref="P172:P178" si="9">O172*H172</f>
        <v>0</v>
      </c>
      <c r="Q172" s="153">
        <v>0</v>
      </c>
      <c r="R172" s="153">
        <f t="shared" ref="R172:R178" si="10">Q172*H172</f>
        <v>0</v>
      </c>
      <c r="S172" s="153">
        <v>0</v>
      </c>
      <c r="T172" s="154">
        <f t="shared" ref="T172:T178" si="11">S172*H172</f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145</v>
      </c>
      <c r="AT172" s="155" t="s">
        <v>141</v>
      </c>
      <c r="AU172" s="155" t="s">
        <v>146</v>
      </c>
      <c r="AY172" s="14" t="s">
        <v>136</v>
      </c>
      <c r="BE172" s="156">
        <f t="shared" ref="BE172:BE178" si="12">IF(N172="základná",J172,0)</f>
        <v>0</v>
      </c>
      <c r="BF172" s="156">
        <f t="shared" ref="BF172:BF178" si="13">IF(N172="znížená",J172,0)</f>
        <v>0</v>
      </c>
      <c r="BG172" s="156">
        <f t="shared" ref="BG172:BG178" si="14">IF(N172="zákl. prenesená",J172,0)</f>
        <v>0</v>
      </c>
      <c r="BH172" s="156">
        <f t="shared" ref="BH172:BH178" si="15">IF(N172="zníž. prenesená",J172,0)</f>
        <v>0</v>
      </c>
      <c r="BI172" s="156">
        <f t="shared" ref="BI172:BI178" si="16">IF(N172="nulová",J172,0)</f>
        <v>0</v>
      </c>
      <c r="BJ172" s="14" t="s">
        <v>146</v>
      </c>
      <c r="BK172" s="157">
        <f t="shared" ref="BK172:BK178" si="17">ROUND(I172*H172,3)</f>
        <v>0</v>
      </c>
      <c r="BL172" s="14" t="s">
        <v>145</v>
      </c>
      <c r="BM172" s="155" t="s">
        <v>347</v>
      </c>
    </row>
    <row r="173" spans="1:65" s="2" customFormat="1" ht="16.5" customHeight="1">
      <c r="A173" s="26"/>
      <c r="B173" s="144"/>
      <c r="C173" s="145" t="s">
        <v>243</v>
      </c>
      <c r="D173" s="145" t="s">
        <v>141</v>
      </c>
      <c r="E173" s="146" t="s">
        <v>835</v>
      </c>
      <c r="F173" s="147" t="s">
        <v>836</v>
      </c>
      <c r="G173" s="148" t="s">
        <v>273</v>
      </c>
      <c r="H173" s="149">
        <v>27</v>
      </c>
      <c r="I173" s="149"/>
      <c r="J173" s="149"/>
      <c r="K173" s="150"/>
      <c r="L173" s="27"/>
      <c r="M173" s="151" t="s">
        <v>1</v>
      </c>
      <c r="N173" s="152" t="s">
        <v>37</v>
      </c>
      <c r="O173" s="153">
        <v>0</v>
      </c>
      <c r="P173" s="153">
        <f t="shared" si="9"/>
        <v>0</v>
      </c>
      <c r="Q173" s="153">
        <v>0</v>
      </c>
      <c r="R173" s="153">
        <f t="shared" si="10"/>
        <v>0</v>
      </c>
      <c r="S173" s="153">
        <v>0</v>
      </c>
      <c r="T173" s="154">
        <f t="shared" si="11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145</v>
      </c>
      <c r="AT173" s="155" t="s">
        <v>141</v>
      </c>
      <c r="AU173" s="155" t="s">
        <v>146</v>
      </c>
      <c r="AY173" s="14" t="s">
        <v>136</v>
      </c>
      <c r="BE173" s="156">
        <f t="shared" si="12"/>
        <v>0</v>
      </c>
      <c r="BF173" s="156">
        <f t="shared" si="13"/>
        <v>0</v>
      </c>
      <c r="BG173" s="156">
        <f t="shared" si="14"/>
        <v>0</v>
      </c>
      <c r="BH173" s="156">
        <f t="shared" si="15"/>
        <v>0</v>
      </c>
      <c r="BI173" s="156">
        <f t="shared" si="16"/>
        <v>0</v>
      </c>
      <c r="BJ173" s="14" t="s">
        <v>146</v>
      </c>
      <c r="BK173" s="157">
        <f t="shared" si="17"/>
        <v>0</v>
      </c>
      <c r="BL173" s="14" t="s">
        <v>145</v>
      </c>
      <c r="BM173" s="155" t="s">
        <v>350</v>
      </c>
    </row>
    <row r="174" spans="1:65" s="2" customFormat="1" ht="16.5" customHeight="1">
      <c r="A174" s="26"/>
      <c r="B174" s="144"/>
      <c r="C174" s="145" t="s">
        <v>214</v>
      </c>
      <c r="D174" s="145" t="s">
        <v>141</v>
      </c>
      <c r="E174" s="146" t="s">
        <v>837</v>
      </c>
      <c r="F174" s="147" t="s">
        <v>838</v>
      </c>
      <c r="G174" s="148" t="s">
        <v>273</v>
      </c>
      <c r="H174" s="149">
        <v>18</v>
      </c>
      <c r="I174" s="149"/>
      <c r="J174" s="149"/>
      <c r="K174" s="150"/>
      <c r="L174" s="27"/>
      <c r="M174" s="151" t="s">
        <v>1</v>
      </c>
      <c r="N174" s="152" t="s">
        <v>37</v>
      </c>
      <c r="O174" s="153">
        <v>0</v>
      </c>
      <c r="P174" s="153">
        <f t="shared" si="9"/>
        <v>0</v>
      </c>
      <c r="Q174" s="153">
        <v>0</v>
      </c>
      <c r="R174" s="153">
        <f t="shared" si="10"/>
        <v>0</v>
      </c>
      <c r="S174" s="153">
        <v>0</v>
      </c>
      <c r="T174" s="154">
        <f t="shared" si="11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145</v>
      </c>
      <c r="AT174" s="155" t="s">
        <v>141</v>
      </c>
      <c r="AU174" s="155" t="s">
        <v>146</v>
      </c>
      <c r="AY174" s="14" t="s">
        <v>136</v>
      </c>
      <c r="BE174" s="156">
        <f t="shared" si="12"/>
        <v>0</v>
      </c>
      <c r="BF174" s="156">
        <f t="shared" si="13"/>
        <v>0</v>
      </c>
      <c r="BG174" s="156">
        <f t="shared" si="14"/>
        <v>0</v>
      </c>
      <c r="BH174" s="156">
        <f t="shared" si="15"/>
        <v>0</v>
      </c>
      <c r="BI174" s="156">
        <f t="shared" si="16"/>
        <v>0</v>
      </c>
      <c r="BJ174" s="14" t="s">
        <v>146</v>
      </c>
      <c r="BK174" s="157">
        <f t="shared" si="17"/>
        <v>0</v>
      </c>
      <c r="BL174" s="14" t="s">
        <v>145</v>
      </c>
      <c r="BM174" s="155" t="s">
        <v>353</v>
      </c>
    </row>
    <row r="175" spans="1:65" s="2" customFormat="1" ht="16.5" customHeight="1">
      <c r="A175" s="26"/>
      <c r="B175" s="144"/>
      <c r="C175" s="145" t="s">
        <v>250</v>
      </c>
      <c r="D175" s="145" t="s">
        <v>141</v>
      </c>
      <c r="E175" s="146" t="s">
        <v>839</v>
      </c>
      <c r="F175" s="147" t="s">
        <v>840</v>
      </c>
      <c r="G175" s="148" t="s">
        <v>439</v>
      </c>
      <c r="H175" s="149">
        <v>3</v>
      </c>
      <c r="I175" s="149"/>
      <c r="J175" s="149"/>
      <c r="K175" s="150"/>
      <c r="L175" s="27"/>
      <c r="M175" s="151" t="s">
        <v>1</v>
      </c>
      <c r="N175" s="152" t="s">
        <v>37</v>
      </c>
      <c r="O175" s="153">
        <v>0</v>
      </c>
      <c r="P175" s="153">
        <f t="shared" si="9"/>
        <v>0</v>
      </c>
      <c r="Q175" s="153">
        <v>0</v>
      </c>
      <c r="R175" s="153">
        <f t="shared" si="10"/>
        <v>0</v>
      </c>
      <c r="S175" s="153">
        <v>0</v>
      </c>
      <c r="T175" s="154">
        <f t="shared" si="11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145</v>
      </c>
      <c r="AT175" s="155" t="s">
        <v>141</v>
      </c>
      <c r="AU175" s="155" t="s">
        <v>146</v>
      </c>
      <c r="AY175" s="14" t="s">
        <v>136</v>
      </c>
      <c r="BE175" s="156">
        <f t="shared" si="12"/>
        <v>0</v>
      </c>
      <c r="BF175" s="156">
        <f t="shared" si="13"/>
        <v>0</v>
      </c>
      <c r="BG175" s="156">
        <f t="shared" si="14"/>
        <v>0</v>
      </c>
      <c r="BH175" s="156">
        <f t="shared" si="15"/>
        <v>0</v>
      </c>
      <c r="BI175" s="156">
        <f t="shared" si="16"/>
        <v>0</v>
      </c>
      <c r="BJ175" s="14" t="s">
        <v>146</v>
      </c>
      <c r="BK175" s="157">
        <f t="shared" si="17"/>
        <v>0</v>
      </c>
      <c r="BL175" s="14" t="s">
        <v>145</v>
      </c>
      <c r="BM175" s="155" t="s">
        <v>356</v>
      </c>
    </row>
    <row r="176" spans="1:65" s="2" customFormat="1" ht="16.5" customHeight="1">
      <c r="A176" s="26"/>
      <c r="B176" s="144"/>
      <c r="C176" s="145" t="s">
        <v>218</v>
      </c>
      <c r="D176" s="145" t="s">
        <v>141</v>
      </c>
      <c r="E176" s="146" t="s">
        <v>841</v>
      </c>
      <c r="F176" s="147" t="s">
        <v>842</v>
      </c>
      <c r="G176" s="148" t="s">
        <v>273</v>
      </c>
      <c r="H176" s="149">
        <v>45</v>
      </c>
      <c r="I176" s="149"/>
      <c r="J176" s="149"/>
      <c r="K176" s="150"/>
      <c r="L176" s="27"/>
      <c r="M176" s="151" t="s">
        <v>1</v>
      </c>
      <c r="N176" s="152" t="s">
        <v>37</v>
      </c>
      <c r="O176" s="153">
        <v>0</v>
      </c>
      <c r="P176" s="153">
        <f t="shared" si="9"/>
        <v>0</v>
      </c>
      <c r="Q176" s="153">
        <v>0</v>
      </c>
      <c r="R176" s="153">
        <f t="shared" si="10"/>
        <v>0</v>
      </c>
      <c r="S176" s="153">
        <v>0</v>
      </c>
      <c r="T176" s="154">
        <f t="shared" si="11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145</v>
      </c>
      <c r="AT176" s="155" t="s">
        <v>141</v>
      </c>
      <c r="AU176" s="155" t="s">
        <v>146</v>
      </c>
      <c r="AY176" s="14" t="s">
        <v>136</v>
      </c>
      <c r="BE176" s="156">
        <f t="shared" si="12"/>
        <v>0</v>
      </c>
      <c r="BF176" s="156">
        <f t="shared" si="13"/>
        <v>0</v>
      </c>
      <c r="BG176" s="156">
        <f t="shared" si="14"/>
        <v>0</v>
      </c>
      <c r="BH176" s="156">
        <f t="shared" si="15"/>
        <v>0</v>
      </c>
      <c r="BI176" s="156">
        <f t="shared" si="16"/>
        <v>0</v>
      </c>
      <c r="BJ176" s="14" t="s">
        <v>146</v>
      </c>
      <c r="BK176" s="157">
        <f t="shared" si="17"/>
        <v>0</v>
      </c>
      <c r="BL176" s="14" t="s">
        <v>145</v>
      </c>
      <c r="BM176" s="155" t="s">
        <v>359</v>
      </c>
    </row>
    <row r="177" spans="1:65" s="2" customFormat="1" ht="16.5" customHeight="1">
      <c r="A177" s="26"/>
      <c r="B177" s="144"/>
      <c r="C177" s="145" t="s">
        <v>360</v>
      </c>
      <c r="D177" s="145" t="s">
        <v>141</v>
      </c>
      <c r="E177" s="146" t="s">
        <v>843</v>
      </c>
      <c r="F177" s="147" t="s">
        <v>844</v>
      </c>
      <c r="G177" s="148" t="s">
        <v>273</v>
      </c>
      <c r="H177" s="149">
        <v>3</v>
      </c>
      <c r="I177" s="149"/>
      <c r="J177" s="149"/>
      <c r="K177" s="150"/>
      <c r="L177" s="27"/>
      <c r="M177" s="151" t="s">
        <v>1</v>
      </c>
      <c r="N177" s="152" t="s">
        <v>37</v>
      </c>
      <c r="O177" s="153">
        <v>0</v>
      </c>
      <c r="P177" s="153">
        <f t="shared" si="9"/>
        <v>0</v>
      </c>
      <c r="Q177" s="153">
        <v>0</v>
      </c>
      <c r="R177" s="153">
        <f t="shared" si="10"/>
        <v>0</v>
      </c>
      <c r="S177" s="153">
        <v>0</v>
      </c>
      <c r="T177" s="154">
        <f t="shared" si="11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145</v>
      </c>
      <c r="AT177" s="155" t="s">
        <v>141</v>
      </c>
      <c r="AU177" s="155" t="s">
        <v>146</v>
      </c>
      <c r="AY177" s="14" t="s">
        <v>136</v>
      </c>
      <c r="BE177" s="156">
        <f t="shared" si="12"/>
        <v>0</v>
      </c>
      <c r="BF177" s="156">
        <f t="shared" si="13"/>
        <v>0</v>
      </c>
      <c r="BG177" s="156">
        <f t="shared" si="14"/>
        <v>0</v>
      </c>
      <c r="BH177" s="156">
        <f t="shared" si="15"/>
        <v>0</v>
      </c>
      <c r="BI177" s="156">
        <f t="shared" si="16"/>
        <v>0</v>
      </c>
      <c r="BJ177" s="14" t="s">
        <v>146</v>
      </c>
      <c r="BK177" s="157">
        <f t="shared" si="17"/>
        <v>0</v>
      </c>
      <c r="BL177" s="14" t="s">
        <v>145</v>
      </c>
      <c r="BM177" s="155" t="s">
        <v>363</v>
      </c>
    </row>
    <row r="178" spans="1:65" s="2" customFormat="1" ht="16.5" customHeight="1">
      <c r="A178" s="26"/>
      <c r="B178" s="144"/>
      <c r="C178" s="145" t="s">
        <v>223</v>
      </c>
      <c r="D178" s="145" t="s">
        <v>141</v>
      </c>
      <c r="E178" s="146" t="s">
        <v>845</v>
      </c>
      <c r="F178" s="147" t="s">
        <v>846</v>
      </c>
      <c r="G178" s="148" t="s">
        <v>273</v>
      </c>
      <c r="H178" s="149">
        <v>33</v>
      </c>
      <c r="I178" s="149"/>
      <c r="J178" s="149"/>
      <c r="K178" s="150"/>
      <c r="L178" s="27"/>
      <c r="M178" s="167" t="s">
        <v>1</v>
      </c>
      <c r="N178" s="168" t="s">
        <v>37</v>
      </c>
      <c r="O178" s="169">
        <v>0</v>
      </c>
      <c r="P178" s="169">
        <f t="shared" si="9"/>
        <v>0</v>
      </c>
      <c r="Q178" s="169">
        <v>0</v>
      </c>
      <c r="R178" s="169">
        <f t="shared" si="10"/>
        <v>0</v>
      </c>
      <c r="S178" s="169">
        <v>0</v>
      </c>
      <c r="T178" s="170">
        <f t="shared" si="11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145</v>
      </c>
      <c r="AT178" s="155" t="s">
        <v>141</v>
      </c>
      <c r="AU178" s="155" t="s">
        <v>146</v>
      </c>
      <c r="AY178" s="14" t="s">
        <v>136</v>
      </c>
      <c r="BE178" s="156">
        <f t="shared" si="12"/>
        <v>0</v>
      </c>
      <c r="BF178" s="156">
        <f t="shared" si="13"/>
        <v>0</v>
      </c>
      <c r="BG178" s="156">
        <f t="shared" si="14"/>
        <v>0</v>
      </c>
      <c r="BH178" s="156">
        <f t="shared" si="15"/>
        <v>0</v>
      </c>
      <c r="BI178" s="156">
        <f t="shared" si="16"/>
        <v>0</v>
      </c>
      <c r="BJ178" s="14" t="s">
        <v>146</v>
      </c>
      <c r="BK178" s="157">
        <f t="shared" si="17"/>
        <v>0</v>
      </c>
      <c r="BL178" s="14" t="s">
        <v>145</v>
      </c>
      <c r="BM178" s="155" t="s">
        <v>366</v>
      </c>
    </row>
    <row r="179" spans="1:65" s="2" customFormat="1" ht="7.05" customHeight="1">
      <c r="A179" s="26"/>
      <c r="B179" s="41"/>
      <c r="C179" s="42"/>
      <c r="D179" s="42"/>
      <c r="E179" s="42"/>
      <c r="F179" s="42"/>
      <c r="G179" s="42"/>
      <c r="H179" s="42"/>
      <c r="I179" s="42"/>
      <c r="J179" s="42"/>
      <c r="K179" s="42"/>
      <c r="L179" s="27"/>
      <c r="M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</row>
  </sheetData>
  <autoFilter ref="C126:K178" xr:uid="{00000000-0009-0000-0000-000004000000}"/>
  <mergeCells count="8">
    <mergeCell ref="E117:H117"/>
    <mergeCell ref="E119:H119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199"/>
  <sheetViews>
    <sheetView showGridLines="0" tabSelected="1" topLeftCell="A124" workbookViewId="0">
      <selection activeCell="F137" sqref="F137"/>
    </sheetView>
  </sheetViews>
  <sheetFormatPr defaultColWidth="11.42578125" defaultRowHeight="10.199999999999999"/>
  <cols>
    <col min="1" max="1" width="8.28515625" style="1" customWidth="1"/>
    <col min="2" max="2" width="1.7109375" style="1" customWidth="1"/>
    <col min="3" max="4" width="4.28515625" style="1" customWidth="1"/>
    <col min="5" max="5" width="17.28515625" style="1" customWidth="1"/>
    <col min="6" max="6" width="50.7109375" style="1" customWidth="1"/>
    <col min="7" max="7" width="7" style="1" customWidth="1"/>
    <col min="8" max="8" width="11.42578125" style="1" customWidth="1"/>
    <col min="9" max="10" width="20.28515625" style="1" customWidth="1"/>
    <col min="11" max="11" width="20.28515625" style="1" hidden="1" customWidth="1"/>
    <col min="12" max="12" width="9.28515625" style="1" customWidth="1"/>
    <col min="13" max="13" width="10.7109375" style="1" hidden="1" customWidth="1"/>
    <col min="14" max="14" width="9.28515625" style="1" hidden="1"/>
    <col min="15" max="20" width="14.28515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87"/>
    </row>
    <row r="2" spans="1:46" s="1" customFormat="1" ht="37.049999999999997" customHeight="1">
      <c r="L2" s="20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92</v>
      </c>
    </row>
    <row r="3" spans="1:46" s="1" customFormat="1" ht="7.0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5.05" customHeight="1">
      <c r="B4" s="17"/>
      <c r="D4" s="18" t="s">
        <v>102</v>
      </c>
      <c r="L4" s="17"/>
      <c r="M4" s="88" t="s">
        <v>9</v>
      </c>
      <c r="AT4" s="14" t="s">
        <v>3</v>
      </c>
    </row>
    <row r="5" spans="1:46" s="1" customFormat="1" ht="7.0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6" t="str">
        <f>'Rekapitulácia stavby'!K6</f>
        <v>Obnova Mestskej plávarne Trebišov</v>
      </c>
      <c r="F7" s="207"/>
      <c r="G7" s="207"/>
      <c r="H7" s="207"/>
      <c r="L7" s="17"/>
    </row>
    <row r="8" spans="1:46" s="2" customFormat="1" ht="12" customHeight="1">
      <c r="A8" s="26"/>
      <c r="B8" s="27"/>
      <c r="C8" s="26"/>
      <c r="D8" s="23" t="s">
        <v>103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1" t="s">
        <v>847</v>
      </c>
      <c r="F9" s="205"/>
      <c r="G9" s="205"/>
      <c r="H9" s="20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 t="str">
        <f>'Rekapitulácia stavby'!AN8</f>
        <v>31. 1. 2020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.0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3" t="str">
        <f>'Rekapitulácia stavby'!E14</f>
        <v xml:space="preserve"> </v>
      </c>
      <c r="F18" s="193"/>
      <c r="G18" s="193"/>
      <c r="H18" s="193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.0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.0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21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.0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30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96" t="s">
        <v>1</v>
      </c>
      <c r="F27" s="196"/>
      <c r="G27" s="196"/>
      <c r="H27" s="196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7.0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.0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55" customHeight="1">
      <c r="A30" s="26"/>
      <c r="B30" s="27"/>
      <c r="C30" s="26"/>
      <c r="D30" s="21" t="s">
        <v>105</v>
      </c>
      <c r="E30" s="26"/>
      <c r="F30" s="26"/>
      <c r="G30" s="26"/>
      <c r="H30" s="26"/>
      <c r="I30" s="26"/>
      <c r="J30" s="92">
        <f>J96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55" customHeight="1">
      <c r="A31" s="26"/>
      <c r="B31" s="27"/>
      <c r="C31" s="26"/>
      <c r="D31" s="93" t="s">
        <v>106</v>
      </c>
      <c r="E31" s="26"/>
      <c r="F31" s="26"/>
      <c r="G31" s="26"/>
      <c r="H31" s="26"/>
      <c r="I31" s="26"/>
      <c r="J31" s="92">
        <f>J100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5" customHeight="1">
      <c r="A32" s="26"/>
      <c r="B32" s="27"/>
      <c r="C32" s="26"/>
      <c r="D32" s="94" t="s">
        <v>31</v>
      </c>
      <c r="E32" s="26"/>
      <c r="F32" s="26"/>
      <c r="G32" s="26"/>
      <c r="H32" s="26"/>
      <c r="I32" s="26"/>
      <c r="J32" s="65">
        <f>ROUND(J30 + J31,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7.0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5" customHeight="1">
      <c r="A34" s="26"/>
      <c r="B34" s="27"/>
      <c r="C34" s="26"/>
      <c r="D34" s="26"/>
      <c r="E34" s="26"/>
      <c r="F34" s="30" t="s">
        <v>33</v>
      </c>
      <c r="G34" s="26"/>
      <c r="H34" s="26"/>
      <c r="I34" s="30" t="s">
        <v>32</v>
      </c>
      <c r="J34" s="30" t="s">
        <v>34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5" customHeight="1">
      <c r="A35" s="26"/>
      <c r="B35" s="27"/>
      <c r="C35" s="26"/>
      <c r="D35" s="95" t="s">
        <v>35</v>
      </c>
      <c r="E35" s="23" t="s">
        <v>36</v>
      </c>
      <c r="F35" s="96">
        <f>ROUND((SUM(BE100:BE101) + SUM(BE121:BE198)),  2)</f>
        <v>0</v>
      </c>
      <c r="G35" s="26"/>
      <c r="H35" s="26"/>
      <c r="I35" s="97">
        <v>0.2</v>
      </c>
      <c r="J35" s="96">
        <f>ROUND(((SUM(BE100:BE101) + SUM(BE121:BE198))*I35),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5" customHeight="1">
      <c r="A36" s="26"/>
      <c r="B36" s="27"/>
      <c r="C36" s="26"/>
      <c r="D36" s="26"/>
      <c r="E36" s="23" t="s">
        <v>37</v>
      </c>
      <c r="F36" s="96">
        <f>ROUND((SUM(BF100:BF101) + SUM(BF121:BF198)),  2)</f>
        <v>0</v>
      </c>
      <c r="G36" s="26"/>
      <c r="H36" s="26"/>
      <c r="I36" s="97">
        <v>0.2</v>
      </c>
      <c r="J36" s="96">
        <f>ROUND(((SUM(BF100:BF101) + SUM(BF121:BF198))*I36),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5" hidden="1" customHeight="1">
      <c r="A37" s="26"/>
      <c r="B37" s="27"/>
      <c r="C37" s="26"/>
      <c r="D37" s="26"/>
      <c r="E37" s="23" t="s">
        <v>38</v>
      </c>
      <c r="F37" s="96">
        <f>ROUND((SUM(BG100:BG101) + SUM(BG121:BG198)),  2)</f>
        <v>0</v>
      </c>
      <c r="G37" s="26"/>
      <c r="H37" s="26"/>
      <c r="I37" s="97">
        <v>0.2</v>
      </c>
      <c r="J37" s="96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55" hidden="1" customHeight="1">
      <c r="A38" s="26"/>
      <c r="B38" s="27"/>
      <c r="C38" s="26"/>
      <c r="D38" s="26"/>
      <c r="E38" s="23" t="s">
        <v>39</v>
      </c>
      <c r="F38" s="96">
        <f>ROUND((SUM(BH100:BH101) + SUM(BH121:BH198)),  2)</f>
        <v>0</v>
      </c>
      <c r="G38" s="26"/>
      <c r="H38" s="26"/>
      <c r="I38" s="97">
        <v>0.2</v>
      </c>
      <c r="J38" s="96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55" hidden="1" customHeight="1">
      <c r="A39" s="26"/>
      <c r="B39" s="27"/>
      <c r="C39" s="26"/>
      <c r="D39" s="26"/>
      <c r="E39" s="23" t="s">
        <v>40</v>
      </c>
      <c r="F39" s="96">
        <f>ROUND((SUM(BI100:BI101) + SUM(BI121:BI198)),  2)</f>
        <v>0</v>
      </c>
      <c r="G39" s="26"/>
      <c r="H39" s="26"/>
      <c r="I39" s="97">
        <v>0</v>
      </c>
      <c r="J39" s="96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7.0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5" customHeight="1">
      <c r="A41" s="26"/>
      <c r="B41" s="27"/>
      <c r="C41" s="98"/>
      <c r="D41" s="99" t="s">
        <v>41</v>
      </c>
      <c r="E41" s="54"/>
      <c r="F41" s="54"/>
      <c r="G41" s="100" t="s">
        <v>42</v>
      </c>
      <c r="H41" s="101" t="s">
        <v>43</v>
      </c>
      <c r="I41" s="54"/>
      <c r="J41" s="102">
        <f>SUM(J32:J39)</f>
        <v>0</v>
      </c>
      <c r="K41" s="103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5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55" customHeight="1">
      <c r="B43" s="17"/>
      <c r="L43" s="17"/>
    </row>
    <row r="44" spans="1:31" s="1" customFormat="1" ht="14.55" customHeight="1">
      <c r="B44" s="17"/>
      <c r="L44" s="17"/>
    </row>
    <row r="45" spans="1:31" s="1" customFormat="1" ht="14.55" customHeight="1">
      <c r="B45" s="17"/>
      <c r="L45" s="17"/>
    </row>
    <row r="46" spans="1:31" s="1" customFormat="1" ht="14.55" customHeight="1">
      <c r="B46" s="17"/>
      <c r="L46" s="17"/>
    </row>
    <row r="47" spans="1:31" s="1" customFormat="1" ht="14.55" customHeight="1">
      <c r="B47" s="17"/>
      <c r="L47" s="17"/>
    </row>
    <row r="48" spans="1:31" s="1" customFormat="1" ht="14.55" customHeight="1">
      <c r="B48" s="17"/>
      <c r="L48" s="17"/>
    </row>
    <row r="49" spans="1:31" s="1" customFormat="1" ht="14.55" customHeight="1">
      <c r="B49" s="17"/>
      <c r="L49" s="17"/>
    </row>
    <row r="50" spans="1:31" s="2" customFormat="1" ht="14.5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39" t="s">
        <v>46</v>
      </c>
      <c r="E61" s="29"/>
      <c r="F61" s="104" t="s">
        <v>47</v>
      </c>
      <c r="G61" s="39" t="s">
        <v>46</v>
      </c>
      <c r="H61" s="29"/>
      <c r="I61" s="29"/>
      <c r="J61" s="105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39" t="s">
        <v>46</v>
      </c>
      <c r="E76" s="29"/>
      <c r="F76" s="104" t="s">
        <v>47</v>
      </c>
      <c r="G76" s="39" t="s">
        <v>46</v>
      </c>
      <c r="H76" s="29"/>
      <c r="I76" s="29"/>
      <c r="J76" s="105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.0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.05" customHeight="1">
      <c r="A82" s="26"/>
      <c r="B82" s="27"/>
      <c r="C82" s="18" t="s">
        <v>107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.0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6" t="str">
        <f>E7</f>
        <v>Obnova Mestskej plávarne Trebišov</v>
      </c>
      <c r="F85" s="207"/>
      <c r="G85" s="207"/>
      <c r="H85" s="20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103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1" t="str">
        <f>E9</f>
        <v xml:space="preserve">05 - Bezenova technologia - Bazen 25x15 </v>
      </c>
      <c r="F87" s="205"/>
      <c r="G87" s="205"/>
      <c r="H87" s="20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.0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Trebišov </v>
      </c>
      <c r="G89" s="26"/>
      <c r="H89" s="26"/>
      <c r="I89" s="23" t="s">
        <v>18</v>
      </c>
      <c r="J89" s="49" t="str">
        <f>IF(J12="","",J12)</f>
        <v>31. 1. 2020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.0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3" customHeight="1">
      <c r="A91" s="26"/>
      <c r="B91" s="27"/>
      <c r="C91" s="23" t="s">
        <v>20</v>
      </c>
      <c r="D91" s="26"/>
      <c r="E91" s="26"/>
      <c r="F91" s="21" t="str">
        <f>E15</f>
        <v xml:space="preserve">Mesto Trebišov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3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29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19999999999999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6" t="s">
        <v>108</v>
      </c>
      <c r="D94" s="98"/>
      <c r="E94" s="98"/>
      <c r="F94" s="98"/>
      <c r="G94" s="98"/>
      <c r="H94" s="98"/>
      <c r="I94" s="98"/>
      <c r="J94" s="107" t="s">
        <v>109</v>
      </c>
      <c r="K94" s="98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199999999999999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08" t="s">
        <v>110</v>
      </c>
      <c r="D96" s="26"/>
      <c r="E96" s="26"/>
      <c r="F96" s="26"/>
      <c r="G96" s="26"/>
      <c r="H96" s="26"/>
      <c r="I96" s="26"/>
      <c r="J96" s="65">
        <f>J121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111</v>
      </c>
    </row>
    <row r="97" spans="1:31" s="9" customFormat="1" ht="25.05" customHeight="1">
      <c r="B97" s="109"/>
      <c r="D97" s="110" t="s">
        <v>848</v>
      </c>
      <c r="E97" s="111"/>
      <c r="F97" s="111"/>
      <c r="G97" s="111"/>
      <c r="H97" s="111"/>
      <c r="I97" s="111"/>
      <c r="J97" s="112">
        <f>J122</f>
        <v>0</v>
      </c>
      <c r="L97" s="109"/>
    </row>
    <row r="98" spans="1:31" s="2" customFormat="1" ht="21.75" customHeight="1">
      <c r="A98" s="26"/>
      <c r="B98" s="27"/>
      <c r="C98" s="26"/>
      <c r="D98" s="26"/>
      <c r="E98" s="26"/>
      <c r="F98" s="26"/>
      <c r="G98" s="26"/>
      <c r="H98" s="26"/>
      <c r="I98" s="26"/>
      <c r="J98" s="26"/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31" s="2" customFormat="1" ht="7.0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s="2" customFormat="1" ht="29.25" customHeight="1">
      <c r="A100" s="26"/>
      <c r="B100" s="27"/>
      <c r="C100" s="108" t="s">
        <v>120</v>
      </c>
      <c r="D100" s="26"/>
      <c r="E100" s="26"/>
      <c r="F100" s="26"/>
      <c r="G100" s="26"/>
      <c r="H100" s="26"/>
      <c r="I100" s="26"/>
      <c r="J100" s="117">
        <v>0</v>
      </c>
      <c r="K100" s="26"/>
      <c r="L100" s="36"/>
      <c r="N100" s="118" t="s">
        <v>35</v>
      </c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s="2" customFormat="1" ht="18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29.25" customHeight="1">
      <c r="A102" s="26"/>
      <c r="B102" s="27"/>
      <c r="C102" s="119" t="s">
        <v>121</v>
      </c>
      <c r="D102" s="98"/>
      <c r="E102" s="98"/>
      <c r="F102" s="98"/>
      <c r="G102" s="98"/>
      <c r="H102" s="98"/>
      <c r="I102" s="98"/>
      <c r="J102" s="120">
        <f>ROUND(J96+J100,2)</f>
        <v>0</v>
      </c>
      <c r="K102" s="98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7.05" customHeight="1">
      <c r="A103" s="26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7" spans="1:31" s="2" customFormat="1" ht="7.05" customHeight="1">
      <c r="A107" s="26"/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5.05" customHeight="1">
      <c r="A108" s="26"/>
      <c r="B108" s="27"/>
      <c r="C108" s="18" t="s">
        <v>122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7.0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12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06" t="str">
        <f>E7</f>
        <v>Obnova Mestskej plávarne Trebišov</v>
      </c>
      <c r="F111" s="207"/>
      <c r="G111" s="207"/>
      <c r="H111" s="207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103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71" t="str">
        <f>E9</f>
        <v xml:space="preserve">05 - Bezenova technologia - Bazen 25x15 </v>
      </c>
      <c r="F113" s="205"/>
      <c r="G113" s="205"/>
      <c r="H113" s="205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7.0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16</v>
      </c>
      <c r="D115" s="26"/>
      <c r="E115" s="26"/>
      <c r="F115" s="21" t="str">
        <f>F12</f>
        <v xml:space="preserve">Trebišov </v>
      </c>
      <c r="G115" s="26"/>
      <c r="H115" s="26"/>
      <c r="I115" s="23" t="s">
        <v>18</v>
      </c>
      <c r="J115" s="49" t="str">
        <f>IF(J12="","",J12)</f>
        <v>31. 1. 2020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7.0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3" customHeight="1">
      <c r="A117" s="26"/>
      <c r="B117" s="27"/>
      <c r="C117" s="23" t="s">
        <v>20</v>
      </c>
      <c r="D117" s="26"/>
      <c r="E117" s="26"/>
      <c r="F117" s="21" t="str">
        <f>E15</f>
        <v xml:space="preserve">Mesto Trebišov </v>
      </c>
      <c r="G117" s="26"/>
      <c r="H117" s="26"/>
      <c r="I117" s="23" t="s">
        <v>26</v>
      </c>
      <c r="J117" s="24" t="str">
        <f>E21</f>
        <v xml:space="preserve"> 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3" customHeight="1">
      <c r="A118" s="26"/>
      <c r="B118" s="27"/>
      <c r="C118" s="23" t="s">
        <v>24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29</v>
      </c>
      <c r="J118" s="24" t="str">
        <f>E24</f>
        <v xml:space="preserve"> 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199999999999999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21"/>
      <c r="B120" s="122"/>
      <c r="C120" s="123" t="s">
        <v>123</v>
      </c>
      <c r="D120" s="124" t="s">
        <v>56</v>
      </c>
      <c r="E120" s="124" t="s">
        <v>52</v>
      </c>
      <c r="F120" s="124" t="s">
        <v>53</v>
      </c>
      <c r="G120" s="124" t="s">
        <v>124</v>
      </c>
      <c r="H120" s="124" t="s">
        <v>125</v>
      </c>
      <c r="I120" s="124" t="s">
        <v>126</v>
      </c>
      <c r="J120" s="125" t="s">
        <v>109</v>
      </c>
      <c r="K120" s="126" t="s">
        <v>127</v>
      </c>
      <c r="L120" s="127"/>
      <c r="M120" s="56" t="s">
        <v>1</v>
      </c>
      <c r="N120" s="57" t="s">
        <v>35</v>
      </c>
      <c r="O120" s="57" t="s">
        <v>128</v>
      </c>
      <c r="P120" s="57" t="s">
        <v>129</v>
      </c>
      <c r="Q120" s="57" t="s">
        <v>130</v>
      </c>
      <c r="R120" s="57" t="s">
        <v>131</v>
      </c>
      <c r="S120" s="57" t="s">
        <v>132</v>
      </c>
      <c r="T120" s="58" t="s">
        <v>133</v>
      </c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</row>
    <row r="121" spans="1:65" s="2" customFormat="1" ht="22.8" customHeight="1">
      <c r="A121" s="26"/>
      <c r="B121" s="27"/>
      <c r="C121" s="63" t="s">
        <v>105</v>
      </c>
      <c r="D121" s="26"/>
      <c r="E121" s="26"/>
      <c r="F121" s="26"/>
      <c r="G121" s="26"/>
      <c r="H121" s="26"/>
      <c r="I121" s="26"/>
      <c r="J121" s="128">
        <f>BK121</f>
        <v>0</v>
      </c>
      <c r="K121" s="26"/>
      <c r="L121" s="27"/>
      <c r="M121" s="59"/>
      <c r="N121" s="50"/>
      <c r="O121" s="60"/>
      <c r="P121" s="129">
        <f>P122</f>
        <v>0</v>
      </c>
      <c r="Q121" s="60"/>
      <c r="R121" s="129">
        <f>R122</f>
        <v>0</v>
      </c>
      <c r="S121" s="60"/>
      <c r="T121" s="130">
        <f>T122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70</v>
      </c>
      <c r="AU121" s="14" t="s">
        <v>111</v>
      </c>
      <c r="BK121" s="131">
        <f>BK122</f>
        <v>0</v>
      </c>
    </row>
    <row r="122" spans="1:65" s="12" customFormat="1" ht="25.95" customHeight="1">
      <c r="B122" s="132"/>
      <c r="D122" s="133" t="s">
        <v>70</v>
      </c>
      <c r="E122" s="134" t="s">
        <v>137</v>
      </c>
      <c r="F122" s="134" t="s">
        <v>849</v>
      </c>
      <c r="J122" s="135">
        <f>BK122</f>
        <v>0</v>
      </c>
      <c r="L122" s="132"/>
      <c r="M122" s="136"/>
      <c r="N122" s="137"/>
      <c r="O122" s="137"/>
      <c r="P122" s="138">
        <f>SUM(P123:P198)</f>
        <v>0</v>
      </c>
      <c r="Q122" s="137"/>
      <c r="R122" s="138">
        <f>SUM(R123:R198)</f>
        <v>0</v>
      </c>
      <c r="S122" s="137"/>
      <c r="T122" s="139">
        <f>SUM(T123:T198)</f>
        <v>0</v>
      </c>
      <c r="AR122" s="133" t="s">
        <v>79</v>
      </c>
      <c r="AT122" s="140" t="s">
        <v>70</v>
      </c>
      <c r="AU122" s="140" t="s">
        <v>71</v>
      </c>
      <c r="AY122" s="133" t="s">
        <v>136</v>
      </c>
      <c r="BK122" s="141">
        <f>SUM(BK123:BK198)</f>
        <v>0</v>
      </c>
    </row>
    <row r="123" spans="1:65" s="2" customFormat="1" ht="21.75" customHeight="1">
      <c r="A123" s="26"/>
      <c r="B123" s="144"/>
      <c r="C123" s="145" t="s">
        <v>71</v>
      </c>
      <c r="D123" s="145" t="s">
        <v>141</v>
      </c>
      <c r="E123" s="146" t="s">
        <v>850</v>
      </c>
      <c r="F123" s="147" t="s">
        <v>851</v>
      </c>
      <c r="G123" s="148" t="s">
        <v>231</v>
      </c>
      <c r="H123" s="149">
        <v>17</v>
      </c>
      <c r="I123" s="149"/>
      <c r="J123" s="149"/>
      <c r="K123" s="150"/>
      <c r="L123" s="27"/>
      <c r="M123" s="151" t="s">
        <v>1</v>
      </c>
      <c r="N123" s="152" t="s">
        <v>37</v>
      </c>
      <c r="O123" s="153">
        <v>0</v>
      </c>
      <c r="P123" s="153">
        <f t="shared" ref="P123:P154" si="0">O123*H123</f>
        <v>0</v>
      </c>
      <c r="Q123" s="153">
        <v>0</v>
      </c>
      <c r="R123" s="153">
        <f t="shared" ref="R123:R154" si="1">Q123*H123</f>
        <v>0</v>
      </c>
      <c r="S123" s="153">
        <v>0</v>
      </c>
      <c r="T123" s="154">
        <f t="shared" ref="T123:T154" si="2"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5" t="s">
        <v>145</v>
      </c>
      <c r="AT123" s="155" t="s">
        <v>141</v>
      </c>
      <c r="AU123" s="155" t="s">
        <v>79</v>
      </c>
      <c r="AY123" s="14" t="s">
        <v>136</v>
      </c>
      <c r="BE123" s="156">
        <f t="shared" ref="BE123:BE154" si="3">IF(N123="základná",J123,0)</f>
        <v>0</v>
      </c>
      <c r="BF123" s="156">
        <f t="shared" ref="BF123:BF154" si="4">IF(N123="znížená",J123,0)</f>
        <v>0</v>
      </c>
      <c r="BG123" s="156">
        <f t="shared" ref="BG123:BG154" si="5">IF(N123="zákl. prenesená",J123,0)</f>
        <v>0</v>
      </c>
      <c r="BH123" s="156">
        <f t="shared" ref="BH123:BH154" si="6">IF(N123="zníž. prenesená",J123,0)</f>
        <v>0</v>
      </c>
      <c r="BI123" s="156">
        <f t="shared" ref="BI123:BI154" si="7">IF(N123="nulová",J123,0)</f>
        <v>0</v>
      </c>
      <c r="BJ123" s="14" t="s">
        <v>146</v>
      </c>
      <c r="BK123" s="157">
        <f t="shared" ref="BK123:BK154" si="8">ROUND(I123*H123,3)</f>
        <v>0</v>
      </c>
      <c r="BL123" s="14" t="s">
        <v>145</v>
      </c>
      <c r="BM123" s="155" t="s">
        <v>146</v>
      </c>
    </row>
    <row r="124" spans="1:65" s="2" customFormat="1" ht="16.5" customHeight="1">
      <c r="A124" s="26"/>
      <c r="B124" s="144"/>
      <c r="C124" s="145" t="s">
        <v>71</v>
      </c>
      <c r="D124" s="145" t="s">
        <v>141</v>
      </c>
      <c r="E124" s="146" t="s">
        <v>852</v>
      </c>
      <c r="F124" s="147" t="s">
        <v>853</v>
      </c>
      <c r="G124" s="148" t="s">
        <v>854</v>
      </c>
      <c r="H124" s="149">
        <v>2</v>
      </c>
      <c r="I124" s="149"/>
      <c r="J124" s="149"/>
      <c r="K124" s="150"/>
      <c r="L124" s="27"/>
      <c r="M124" s="151" t="s">
        <v>1</v>
      </c>
      <c r="N124" s="152" t="s">
        <v>37</v>
      </c>
      <c r="O124" s="153">
        <v>0</v>
      </c>
      <c r="P124" s="153">
        <f t="shared" si="0"/>
        <v>0</v>
      </c>
      <c r="Q124" s="153">
        <v>0</v>
      </c>
      <c r="R124" s="153">
        <f t="shared" si="1"/>
        <v>0</v>
      </c>
      <c r="S124" s="153">
        <v>0</v>
      </c>
      <c r="T124" s="154">
        <f t="shared" si="2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5" t="s">
        <v>145</v>
      </c>
      <c r="AT124" s="155" t="s">
        <v>141</v>
      </c>
      <c r="AU124" s="155" t="s">
        <v>79</v>
      </c>
      <c r="AY124" s="14" t="s">
        <v>136</v>
      </c>
      <c r="BE124" s="156">
        <f t="shared" si="3"/>
        <v>0</v>
      </c>
      <c r="BF124" s="156">
        <f t="shared" si="4"/>
        <v>0</v>
      </c>
      <c r="BG124" s="156">
        <f t="shared" si="5"/>
        <v>0</v>
      </c>
      <c r="BH124" s="156">
        <f t="shared" si="6"/>
        <v>0</v>
      </c>
      <c r="BI124" s="156">
        <f t="shared" si="7"/>
        <v>0</v>
      </c>
      <c r="BJ124" s="14" t="s">
        <v>146</v>
      </c>
      <c r="BK124" s="157">
        <f t="shared" si="8"/>
        <v>0</v>
      </c>
      <c r="BL124" s="14" t="s">
        <v>145</v>
      </c>
      <c r="BM124" s="155" t="s">
        <v>145</v>
      </c>
    </row>
    <row r="125" spans="1:65" s="2" customFormat="1" ht="16.5" customHeight="1">
      <c r="A125" s="26"/>
      <c r="B125" s="144"/>
      <c r="C125" s="145" t="s">
        <v>71</v>
      </c>
      <c r="D125" s="145" t="s">
        <v>141</v>
      </c>
      <c r="E125" s="146" t="s">
        <v>855</v>
      </c>
      <c r="F125" s="147" t="s">
        <v>856</v>
      </c>
      <c r="G125" s="148" t="s">
        <v>231</v>
      </c>
      <c r="H125" s="149">
        <v>2</v>
      </c>
      <c r="I125" s="149"/>
      <c r="J125" s="149"/>
      <c r="K125" s="150"/>
      <c r="L125" s="27"/>
      <c r="M125" s="151" t="s">
        <v>1</v>
      </c>
      <c r="N125" s="152" t="s">
        <v>37</v>
      </c>
      <c r="O125" s="153">
        <v>0</v>
      </c>
      <c r="P125" s="153">
        <f t="shared" si="0"/>
        <v>0</v>
      </c>
      <c r="Q125" s="153">
        <v>0</v>
      </c>
      <c r="R125" s="153">
        <f t="shared" si="1"/>
        <v>0</v>
      </c>
      <c r="S125" s="153">
        <v>0</v>
      </c>
      <c r="T125" s="154">
        <f t="shared" si="2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5" t="s">
        <v>145</v>
      </c>
      <c r="AT125" s="155" t="s">
        <v>141</v>
      </c>
      <c r="AU125" s="155" t="s">
        <v>79</v>
      </c>
      <c r="AY125" s="14" t="s">
        <v>136</v>
      </c>
      <c r="BE125" s="156">
        <f t="shared" si="3"/>
        <v>0</v>
      </c>
      <c r="BF125" s="156">
        <f t="shared" si="4"/>
        <v>0</v>
      </c>
      <c r="BG125" s="156">
        <f t="shared" si="5"/>
        <v>0</v>
      </c>
      <c r="BH125" s="156">
        <f t="shared" si="6"/>
        <v>0</v>
      </c>
      <c r="BI125" s="156">
        <f t="shared" si="7"/>
        <v>0</v>
      </c>
      <c r="BJ125" s="14" t="s">
        <v>146</v>
      </c>
      <c r="BK125" s="157">
        <f t="shared" si="8"/>
        <v>0</v>
      </c>
      <c r="BL125" s="14" t="s">
        <v>145</v>
      </c>
      <c r="BM125" s="155" t="s">
        <v>138</v>
      </c>
    </row>
    <row r="126" spans="1:65" s="2" customFormat="1" ht="16.5" customHeight="1">
      <c r="A126" s="26"/>
      <c r="B126" s="144"/>
      <c r="C126" s="145" t="s">
        <v>71</v>
      </c>
      <c r="D126" s="145" t="s">
        <v>141</v>
      </c>
      <c r="E126" s="146" t="s">
        <v>857</v>
      </c>
      <c r="F126" s="147" t="s">
        <v>858</v>
      </c>
      <c r="G126" s="148" t="s">
        <v>231</v>
      </c>
      <c r="H126" s="149">
        <v>2</v>
      </c>
      <c r="I126" s="149"/>
      <c r="J126" s="149"/>
      <c r="K126" s="150"/>
      <c r="L126" s="27"/>
      <c r="M126" s="151" t="s">
        <v>1</v>
      </c>
      <c r="N126" s="152" t="s">
        <v>37</v>
      </c>
      <c r="O126" s="153">
        <v>0</v>
      </c>
      <c r="P126" s="153">
        <f t="shared" si="0"/>
        <v>0</v>
      </c>
      <c r="Q126" s="153">
        <v>0</v>
      </c>
      <c r="R126" s="153">
        <f t="shared" si="1"/>
        <v>0</v>
      </c>
      <c r="S126" s="153">
        <v>0</v>
      </c>
      <c r="T126" s="154">
        <f t="shared" si="2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5" t="s">
        <v>145</v>
      </c>
      <c r="AT126" s="155" t="s">
        <v>141</v>
      </c>
      <c r="AU126" s="155" t="s">
        <v>79</v>
      </c>
      <c r="AY126" s="14" t="s">
        <v>136</v>
      </c>
      <c r="BE126" s="156">
        <f t="shared" si="3"/>
        <v>0</v>
      </c>
      <c r="BF126" s="156">
        <f t="shared" si="4"/>
        <v>0</v>
      </c>
      <c r="BG126" s="156">
        <f t="shared" si="5"/>
        <v>0</v>
      </c>
      <c r="BH126" s="156">
        <f t="shared" si="6"/>
        <v>0</v>
      </c>
      <c r="BI126" s="156">
        <f t="shared" si="7"/>
        <v>0</v>
      </c>
      <c r="BJ126" s="14" t="s">
        <v>146</v>
      </c>
      <c r="BK126" s="157">
        <f t="shared" si="8"/>
        <v>0</v>
      </c>
      <c r="BL126" s="14" t="s">
        <v>145</v>
      </c>
      <c r="BM126" s="155" t="s">
        <v>154</v>
      </c>
    </row>
    <row r="127" spans="1:65" s="2" customFormat="1" ht="21.75" customHeight="1">
      <c r="A127" s="26"/>
      <c r="B127" s="144"/>
      <c r="C127" s="145" t="s">
        <v>71</v>
      </c>
      <c r="D127" s="145" t="s">
        <v>141</v>
      </c>
      <c r="E127" s="146" t="s">
        <v>859</v>
      </c>
      <c r="F127" s="147" t="s">
        <v>860</v>
      </c>
      <c r="G127" s="148" t="s">
        <v>273</v>
      </c>
      <c r="H127" s="149">
        <v>80.5</v>
      </c>
      <c r="I127" s="149"/>
      <c r="J127" s="149"/>
      <c r="K127" s="150"/>
      <c r="L127" s="27"/>
      <c r="M127" s="151" t="s">
        <v>1</v>
      </c>
      <c r="N127" s="152" t="s">
        <v>37</v>
      </c>
      <c r="O127" s="153">
        <v>0</v>
      </c>
      <c r="P127" s="153">
        <f t="shared" si="0"/>
        <v>0</v>
      </c>
      <c r="Q127" s="153">
        <v>0</v>
      </c>
      <c r="R127" s="153">
        <f t="shared" si="1"/>
        <v>0</v>
      </c>
      <c r="S127" s="153">
        <v>0</v>
      </c>
      <c r="T127" s="154">
        <f t="shared" si="2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5" t="s">
        <v>145</v>
      </c>
      <c r="AT127" s="155" t="s">
        <v>141</v>
      </c>
      <c r="AU127" s="155" t="s">
        <v>79</v>
      </c>
      <c r="AY127" s="14" t="s">
        <v>136</v>
      </c>
      <c r="BE127" s="156">
        <f t="shared" si="3"/>
        <v>0</v>
      </c>
      <c r="BF127" s="156">
        <f t="shared" si="4"/>
        <v>0</v>
      </c>
      <c r="BG127" s="156">
        <f t="shared" si="5"/>
        <v>0</v>
      </c>
      <c r="BH127" s="156">
        <f t="shared" si="6"/>
        <v>0</v>
      </c>
      <c r="BI127" s="156">
        <f t="shared" si="7"/>
        <v>0</v>
      </c>
      <c r="BJ127" s="14" t="s">
        <v>146</v>
      </c>
      <c r="BK127" s="157">
        <f t="shared" si="8"/>
        <v>0</v>
      </c>
      <c r="BL127" s="14" t="s">
        <v>145</v>
      </c>
      <c r="BM127" s="155" t="s">
        <v>155</v>
      </c>
    </row>
    <row r="128" spans="1:65" s="2" customFormat="1" ht="16.5" customHeight="1">
      <c r="A128" s="26"/>
      <c r="B128" s="144"/>
      <c r="C128" s="145" t="s">
        <v>71</v>
      </c>
      <c r="D128" s="145" t="s">
        <v>141</v>
      </c>
      <c r="E128" s="146" t="s">
        <v>861</v>
      </c>
      <c r="F128" s="147" t="s">
        <v>862</v>
      </c>
      <c r="G128" s="148" t="s">
        <v>854</v>
      </c>
      <c r="H128" s="149">
        <v>1</v>
      </c>
      <c r="I128" s="149"/>
      <c r="J128" s="149"/>
      <c r="K128" s="150"/>
      <c r="L128" s="27"/>
      <c r="M128" s="151" t="s">
        <v>1</v>
      </c>
      <c r="N128" s="152" t="s">
        <v>37</v>
      </c>
      <c r="O128" s="153">
        <v>0</v>
      </c>
      <c r="P128" s="153">
        <f t="shared" si="0"/>
        <v>0</v>
      </c>
      <c r="Q128" s="153">
        <v>0</v>
      </c>
      <c r="R128" s="153">
        <f t="shared" si="1"/>
        <v>0</v>
      </c>
      <c r="S128" s="153">
        <v>0</v>
      </c>
      <c r="T128" s="154">
        <f t="shared" si="2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5" t="s">
        <v>145</v>
      </c>
      <c r="AT128" s="155" t="s">
        <v>141</v>
      </c>
      <c r="AU128" s="155" t="s">
        <v>79</v>
      </c>
      <c r="AY128" s="14" t="s">
        <v>136</v>
      </c>
      <c r="BE128" s="156">
        <f t="shared" si="3"/>
        <v>0</v>
      </c>
      <c r="BF128" s="156">
        <f t="shared" si="4"/>
        <v>0</v>
      </c>
      <c r="BG128" s="156">
        <f t="shared" si="5"/>
        <v>0</v>
      </c>
      <c r="BH128" s="156">
        <f t="shared" si="6"/>
        <v>0</v>
      </c>
      <c r="BI128" s="156">
        <f t="shared" si="7"/>
        <v>0</v>
      </c>
      <c r="BJ128" s="14" t="s">
        <v>146</v>
      </c>
      <c r="BK128" s="157">
        <f t="shared" si="8"/>
        <v>0</v>
      </c>
      <c r="BL128" s="14" t="s">
        <v>145</v>
      </c>
      <c r="BM128" s="155" t="s">
        <v>161</v>
      </c>
    </row>
    <row r="129" spans="1:65" s="2" customFormat="1" ht="21.75" customHeight="1">
      <c r="A129" s="26"/>
      <c r="B129" s="144"/>
      <c r="C129" s="145" t="s">
        <v>71</v>
      </c>
      <c r="D129" s="145" t="s">
        <v>141</v>
      </c>
      <c r="E129" s="146" t="s">
        <v>863</v>
      </c>
      <c r="F129" s="147" t="s">
        <v>1103</v>
      </c>
      <c r="G129" s="148" t="s">
        <v>854</v>
      </c>
      <c r="H129" s="149">
        <v>1</v>
      </c>
      <c r="I129" s="149"/>
      <c r="J129" s="149"/>
      <c r="K129" s="150"/>
      <c r="L129" s="27"/>
      <c r="M129" s="151" t="s">
        <v>1</v>
      </c>
      <c r="N129" s="152" t="s">
        <v>37</v>
      </c>
      <c r="O129" s="153">
        <v>0</v>
      </c>
      <c r="P129" s="153">
        <f t="shared" si="0"/>
        <v>0</v>
      </c>
      <c r="Q129" s="153">
        <v>0</v>
      </c>
      <c r="R129" s="153">
        <f t="shared" si="1"/>
        <v>0</v>
      </c>
      <c r="S129" s="153">
        <v>0</v>
      </c>
      <c r="T129" s="154">
        <f t="shared" si="2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5" t="s">
        <v>145</v>
      </c>
      <c r="AT129" s="155" t="s">
        <v>141</v>
      </c>
      <c r="AU129" s="155" t="s">
        <v>79</v>
      </c>
      <c r="AY129" s="14" t="s">
        <v>136</v>
      </c>
      <c r="BE129" s="156">
        <f t="shared" si="3"/>
        <v>0</v>
      </c>
      <c r="BF129" s="156">
        <f t="shared" si="4"/>
        <v>0</v>
      </c>
      <c r="BG129" s="156">
        <f t="shared" si="5"/>
        <v>0</v>
      </c>
      <c r="BH129" s="156">
        <f t="shared" si="6"/>
        <v>0</v>
      </c>
      <c r="BI129" s="156">
        <f t="shared" si="7"/>
        <v>0</v>
      </c>
      <c r="BJ129" s="14" t="s">
        <v>146</v>
      </c>
      <c r="BK129" s="157">
        <f t="shared" si="8"/>
        <v>0</v>
      </c>
      <c r="BL129" s="14" t="s">
        <v>145</v>
      </c>
      <c r="BM129" s="155" t="s">
        <v>165</v>
      </c>
    </row>
    <row r="130" spans="1:65" s="2" customFormat="1" ht="34.200000000000003" customHeight="1">
      <c r="A130" s="26"/>
      <c r="B130" s="144"/>
      <c r="C130" s="145" t="s">
        <v>71</v>
      </c>
      <c r="D130" s="145" t="s">
        <v>141</v>
      </c>
      <c r="E130" s="146" t="s">
        <v>864</v>
      </c>
      <c r="F130" s="147" t="s">
        <v>1104</v>
      </c>
      <c r="G130" s="148" t="s">
        <v>231</v>
      </c>
      <c r="H130" s="149">
        <v>2</v>
      </c>
      <c r="I130" s="149"/>
      <c r="J130" s="149"/>
      <c r="K130" s="150"/>
      <c r="L130" s="27"/>
      <c r="M130" s="151" t="s">
        <v>1</v>
      </c>
      <c r="N130" s="152" t="s">
        <v>37</v>
      </c>
      <c r="O130" s="153">
        <v>0</v>
      </c>
      <c r="P130" s="153">
        <f t="shared" si="0"/>
        <v>0</v>
      </c>
      <c r="Q130" s="153">
        <v>0</v>
      </c>
      <c r="R130" s="153">
        <f t="shared" si="1"/>
        <v>0</v>
      </c>
      <c r="S130" s="153">
        <v>0</v>
      </c>
      <c r="T130" s="154">
        <f t="shared" si="2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145</v>
      </c>
      <c r="AT130" s="155" t="s">
        <v>141</v>
      </c>
      <c r="AU130" s="155" t="s">
        <v>79</v>
      </c>
      <c r="AY130" s="14" t="s">
        <v>136</v>
      </c>
      <c r="BE130" s="156">
        <f t="shared" si="3"/>
        <v>0</v>
      </c>
      <c r="BF130" s="156">
        <f t="shared" si="4"/>
        <v>0</v>
      </c>
      <c r="BG130" s="156">
        <f t="shared" si="5"/>
        <v>0</v>
      </c>
      <c r="BH130" s="156">
        <f t="shared" si="6"/>
        <v>0</v>
      </c>
      <c r="BI130" s="156">
        <f t="shared" si="7"/>
        <v>0</v>
      </c>
      <c r="BJ130" s="14" t="s">
        <v>146</v>
      </c>
      <c r="BK130" s="157">
        <f t="shared" si="8"/>
        <v>0</v>
      </c>
      <c r="BL130" s="14" t="s">
        <v>145</v>
      </c>
      <c r="BM130" s="155" t="s">
        <v>170</v>
      </c>
    </row>
    <row r="131" spans="1:65" s="2" customFormat="1" ht="21.75" customHeight="1">
      <c r="A131" s="26"/>
      <c r="B131" s="144"/>
      <c r="C131" s="145" t="s">
        <v>71</v>
      </c>
      <c r="D131" s="145" t="s">
        <v>141</v>
      </c>
      <c r="E131" s="146" t="s">
        <v>865</v>
      </c>
      <c r="F131" s="147" t="s">
        <v>1105</v>
      </c>
      <c r="G131" s="148" t="s">
        <v>231</v>
      </c>
      <c r="H131" s="149">
        <v>1</v>
      </c>
      <c r="I131" s="149"/>
      <c r="J131" s="149"/>
      <c r="K131" s="150"/>
      <c r="L131" s="27"/>
      <c r="M131" s="151" t="s">
        <v>1</v>
      </c>
      <c r="N131" s="152" t="s">
        <v>37</v>
      </c>
      <c r="O131" s="153">
        <v>0</v>
      </c>
      <c r="P131" s="153">
        <f t="shared" si="0"/>
        <v>0</v>
      </c>
      <c r="Q131" s="153">
        <v>0</v>
      </c>
      <c r="R131" s="153">
        <f t="shared" si="1"/>
        <v>0</v>
      </c>
      <c r="S131" s="153">
        <v>0</v>
      </c>
      <c r="T131" s="154">
        <f t="shared" si="2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145</v>
      </c>
      <c r="AT131" s="155" t="s">
        <v>141</v>
      </c>
      <c r="AU131" s="155" t="s">
        <v>79</v>
      </c>
      <c r="AY131" s="14" t="s">
        <v>136</v>
      </c>
      <c r="BE131" s="156">
        <f t="shared" si="3"/>
        <v>0</v>
      </c>
      <c r="BF131" s="156">
        <f t="shared" si="4"/>
        <v>0</v>
      </c>
      <c r="BG131" s="156">
        <f t="shared" si="5"/>
        <v>0</v>
      </c>
      <c r="BH131" s="156">
        <f t="shared" si="6"/>
        <v>0</v>
      </c>
      <c r="BI131" s="156">
        <f t="shared" si="7"/>
        <v>0</v>
      </c>
      <c r="BJ131" s="14" t="s">
        <v>146</v>
      </c>
      <c r="BK131" s="157">
        <f t="shared" si="8"/>
        <v>0</v>
      </c>
      <c r="BL131" s="14" t="s">
        <v>145</v>
      </c>
      <c r="BM131" s="155" t="s">
        <v>174</v>
      </c>
    </row>
    <row r="132" spans="1:65" s="2" customFormat="1" ht="16.5" customHeight="1">
      <c r="A132" s="26"/>
      <c r="B132" s="144"/>
      <c r="C132" s="145" t="s">
        <v>71</v>
      </c>
      <c r="D132" s="145" t="s">
        <v>141</v>
      </c>
      <c r="E132" s="146" t="s">
        <v>866</v>
      </c>
      <c r="F132" s="147" t="s">
        <v>867</v>
      </c>
      <c r="G132" s="148" t="s">
        <v>231</v>
      </c>
      <c r="H132" s="149">
        <v>1</v>
      </c>
      <c r="I132" s="149"/>
      <c r="J132" s="149"/>
      <c r="K132" s="150"/>
      <c r="L132" s="27"/>
      <c r="M132" s="151" t="s">
        <v>1</v>
      </c>
      <c r="N132" s="152" t="s">
        <v>37</v>
      </c>
      <c r="O132" s="153">
        <v>0</v>
      </c>
      <c r="P132" s="153">
        <f t="shared" si="0"/>
        <v>0</v>
      </c>
      <c r="Q132" s="153">
        <v>0</v>
      </c>
      <c r="R132" s="153">
        <f t="shared" si="1"/>
        <v>0</v>
      </c>
      <c r="S132" s="153">
        <v>0</v>
      </c>
      <c r="T132" s="154">
        <f t="shared" si="2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145</v>
      </c>
      <c r="AT132" s="155" t="s">
        <v>141</v>
      </c>
      <c r="AU132" s="155" t="s">
        <v>79</v>
      </c>
      <c r="AY132" s="14" t="s">
        <v>136</v>
      </c>
      <c r="BE132" s="156">
        <f t="shared" si="3"/>
        <v>0</v>
      </c>
      <c r="BF132" s="156">
        <f t="shared" si="4"/>
        <v>0</v>
      </c>
      <c r="BG132" s="156">
        <f t="shared" si="5"/>
        <v>0</v>
      </c>
      <c r="BH132" s="156">
        <f t="shared" si="6"/>
        <v>0</v>
      </c>
      <c r="BI132" s="156">
        <f t="shared" si="7"/>
        <v>0</v>
      </c>
      <c r="BJ132" s="14" t="s">
        <v>146</v>
      </c>
      <c r="BK132" s="157">
        <f t="shared" si="8"/>
        <v>0</v>
      </c>
      <c r="BL132" s="14" t="s">
        <v>145</v>
      </c>
      <c r="BM132" s="155" t="s">
        <v>7</v>
      </c>
    </row>
    <row r="133" spans="1:65" s="2" customFormat="1" ht="16.5" customHeight="1">
      <c r="A133" s="26"/>
      <c r="B133" s="144"/>
      <c r="C133" s="145" t="s">
        <v>71</v>
      </c>
      <c r="D133" s="145" t="s">
        <v>141</v>
      </c>
      <c r="E133" s="146" t="s">
        <v>868</v>
      </c>
      <c r="F133" s="147" t="s">
        <v>869</v>
      </c>
      <c r="G133" s="148" t="s">
        <v>169</v>
      </c>
      <c r="H133" s="149">
        <v>9000</v>
      </c>
      <c r="I133" s="149"/>
      <c r="J133" s="149"/>
      <c r="K133" s="150"/>
      <c r="L133" s="27"/>
      <c r="M133" s="151" t="s">
        <v>1</v>
      </c>
      <c r="N133" s="152" t="s">
        <v>37</v>
      </c>
      <c r="O133" s="153">
        <v>0</v>
      </c>
      <c r="P133" s="153">
        <f t="shared" si="0"/>
        <v>0</v>
      </c>
      <c r="Q133" s="153">
        <v>0</v>
      </c>
      <c r="R133" s="153">
        <f t="shared" si="1"/>
        <v>0</v>
      </c>
      <c r="S133" s="153">
        <v>0</v>
      </c>
      <c r="T133" s="154">
        <f t="shared" si="2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145</v>
      </c>
      <c r="AT133" s="155" t="s">
        <v>141</v>
      </c>
      <c r="AU133" s="155" t="s">
        <v>79</v>
      </c>
      <c r="AY133" s="14" t="s">
        <v>136</v>
      </c>
      <c r="BE133" s="156">
        <f t="shared" si="3"/>
        <v>0</v>
      </c>
      <c r="BF133" s="156">
        <f t="shared" si="4"/>
        <v>0</v>
      </c>
      <c r="BG133" s="156">
        <f t="shared" si="5"/>
        <v>0</v>
      </c>
      <c r="BH133" s="156">
        <f t="shared" si="6"/>
        <v>0</v>
      </c>
      <c r="BI133" s="156">
        <f t="shared" si="7"/>
        <v>0</v>
      </c>
      <c r="BJ133" s="14" t="s">
        <v>146</v>
      </c>
      <c r="BK133" s="157">
        <f t="shared" si="8"/>
        <v>0</v>
      </c>
      <c r="BL133" s="14" t="s">
        <v>145</v>
      </c>
      <c r="BM133" s="155" t="s">
        <v>182</v>
      </c>
    </row>
    <row r="134" spans="1:65" s="2" customFormat="1" ht="44.25" customHeight="1">
      <c r="A134" s="26"/>
      <c r="B134" s="144"/>
      <c r="C134" s="145" t="s">
        <v>71</v>
      </c>
      <c r="D134" s="145" t="s">
        <v>141</v>
      </c>
      <c r="E134" s="146" t="s">
        <v>870</v>
      </c>
      <c r="F134" s="147" t="s">
        <v>871</v>
      </c>
      <c r="G134" s="148" t="s">
        <v>854</v>
      </c>
      <c r="H134" s="149">
        <v>1</v>
      </c>
      <c r="I134" s="149"/>
      <c r="J134" s="149"/>
      <c r="K134" s="150"/>
      <c r="L134" s="27"/>
      <c r="M134" s="151" t="s">
        <v>1</v>
      </c>
      <c r="N134" s="152" t="s">
        <v>37</v>
      </c>
      <c r="O134" s="153">
        <v>0</v>
      </c>
      <c r="P134" s="153">
        <f t="shared" si="0"/>
        <v>0</v>
      </c>
      <c r="Q134" s="153">
        <v>0</v>
      </c>
      <c r="R134" s="153">
        <f t="shared" si="1"/>
        <v>0</v>
      </c>
      <c r="S134" s="153">
        <v>0</v>
      </c>
      <c r="T134" s="154">
        <f t="shared" si="2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145</v>
      </c>
      <c r="AT134" s="155" t="s">
        <v>141</v>
      </c>
      <c r="AU134" s="155" t="s">
        <v>79</v>
      </c>
      <c r="AY134" s="14" t="s">
        <v>136</v>
      </c>
      <c r="BE134" s="156">
        <f t="shared" si="3"/>
        <v>0</v>
      </c>
      <c r="BF134" s="156">
        <f t="shared" si="4"/>
        <v>0</v>
      </c>
      <c r="BG134" s="156">
        <f t="shared" si="5"/>
        <v>0</v>
      </c>
      <c r="BH134" s="156">
        <f t="shared" si="6"/>
        <v>0</v>
      </c>
      <c r="BI134" s="156">
        <f t="shared" si="7"/>
        <v>0</v>
      </c>
      <c r="BJ134" s="14" t="s">
        <v>146</v>
      </c>
      <c r="BK134" s="157">
        <f t="shared" si="8"/>
        <v>0</v>
      </c>
      <c r="BL134" s="14" t="s">
        <v>145</v>
      </c>
      <c r="BM134" s="155" t="s">
        <v>185</v>
      </c>
    </row>
    <row r="135" spans="1:65" s="2" customFormat="1" ht="16.5" customHeight="1">
      <c r="A135" s="26"/>
      <c r="B135" s="144"/>
      <c r="C135" s="145" t="s">
        <v>71</v>
      </c>
      <c r="D135" s="145" t="s">
        <v>141</v>
      </c>
      <c r="E135" s="146" t="s">
        <v>872</v>
      </c>
      <c r="F135" s="147" t="s">
        <v>1106</v>
      </c>
      <c r="G135" s="148" t="s">
        <v>854</v>
      </c>
      <c r="H135" s="149">
        <v>1</v>
      </c>
      <c r="I135" s="149"/>
      <c r="J135" s="149"/>
      <c r="K135" s="150"/>
      <c r="L135" s="27"/>
      <c r="M135" s="151" t="s">
        <v>1</v>
      </c>
      <c r="N135" s="152" t="s">
        <v>37</v>
      </c>
      <c r="O135" s="153">
        <v>0</v>
      </c>
      <c r="P135" s="153">
        <f t="shared" si="0"/>
        <v>0</v>
      </c>
      <c r="Q135" s="153">
        <v>0</v>
      </c>
      <c r="R135" s="153">
        <f t="shared" si="1"/>
        <v>0</v>
      </c>
      <c r="S135" s="153">
        <v>0</v>
      </c>
      <c r="T135" s="154">
        <f t="shared" si="2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145</v>
      </c>
      <c r="AT135" s="155" t="s">
        <v>141</v>
      </c>
      <c r="AU135" s="155" t="s">
        <v>79</v>
      </c>
      <c r="AY135" s="14" t="s">
        <v>136</v>
      </c>
      <c r="BE135" s="156">
        <f t="shared" si="3"/>
        <v>0</v>
      </c>
      <c r="BF135" s="156">
        <f t="shared" si="4"/>
        <v>0</v>
      </c>
      <c r="BG135" s="156">
        <f t="shared" si="5"/>
        <v>0</v>
      </c>
      <c r="BH135" s="156">
        <f t="shared" si="6"/>
        <v>0</v>
      </c>
      <c r="BI135" s="156">
        <f t="shared" si="7"/>
        <v>0</v>
      </c>
      <c r="BJ135" s="14" t="s">
        <v>146</v>
      </c>
      <c r="BK135" s="157">
        <f t="shared" si="8"/>
        <v>0</v>
      </c>
      <c r="BL135" s="14" t="s">
        <v>145</v>
      </c>
      <c r="BM135" s="155" t="s">
        <v>189</v>
      </c>
    </row>
    <row r="136" spans="1:65" s="2" customFormat="1" ht="16.5" customHeight="1">
      <c r="A136" s="26"/>
      <c r="B136" s="144"/>
      <c r="C136" s="145" t="s">
        <v>71</v>
      </c>
      <c r="D136" s="145" t="s">
        <v>141</v>
      </c>
      <c r="E136" s="146" t="s">
        <v>873</v>
      </c>
      <c r="F136" s="147" t="s">
        <v>1107</v>
      </c>
      <c r="G136" s="148" t="s">
        <v>231</v>
      </c>
      <c r="H136" s="149">
        <v>1</v>
      </c>
      <c r="I136" s="149"/>
      <c r="J136" s="149"/>
      <c r="K136" s="150"/>
      <c r="L136" s="27"/>
      <c r="M136" s="151" t="s">
        <v>1</v>
      </c>
      <c r="N136" s="152" t="s">
        <v>37</v>
      </c>
      <c r="O136" s="153">
        <v>0</v>
      </c>
      <c r="P136" s="153">
        <f t="shared" si="0"/>
        <v>0</v>
      </c>
      <c r="Q136" s="153">
        <v>0</v>
      </c>
      <c r="R136" s="153">
        <f t="shared" si="1"/>
        <v>0</v>
      </c>
      <c r="S136" s="153">
        <v>0</v>
      </c>
      <c r="T136" s="154">
        <f t="shared" si="2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145</v>
      </c>
      <c r="AT136" s="155" t="s">
        <v>141</v>
      </c>
      <c r="AU136" s="155" t="s">
        <v>79</v>
      </c>
      <c r="AY136" s="14" t="s">
        <v>136</v>
      </c>
      <c r="BE136" s="156">
        <f t="shared" si="3"/>
        <v>0</v>
      </c>
      <c r="BF136" s="156">
        <f t="shared" si="4"/>
        <v>0</v>
      </c>
      <c r="BG136" s="156">
        <f t="shared" si="5"/>
        <v>0</v>
      </c>
      <c r="BH136" s="156">
        <f t="shared" si="6"/>
        <v>0</v>
      </c>
      <c r="BI136" s="156">
        <f t="shared" si="7"/>
        <v>0</v>
      </c>
      <c r="BJ136" s="14" t="s">
        <v>146</v>
      </c>
      <c r="BK136" s="157">
        <f t="shared" si="8"/>
        <v>0</v>
      </c>
      <c r="BL136" s="14" t="s">
        <v>145</v>
      </c>
      <c r="BM136" s="155" t="s">
        <v>192</v>
      </c>
    </row>
    <row r="137" spans="1:65" s="2" customFormat="1" ht="21.75" customHeight="1">
      <c r="A137" s="26"/>
      <c r="B137" s="144"/>
      <c r="C137" s="145" t="s">
        <v>71</v>
      </c>
      <c r="D137" s="145" t="s">
        <v>141</v>
      </c>
      <c r="E137" s="146" t="s">
        <v>874</v>
      </c>
      <c r="F137" s="147" t="s">
        <v>1108</v>
      </c>
      <c r="G137" s="148" t="s">
        <v>854</v>
      </c>
      <c r="H137" s="149">
        <v>1</v>
      </c>
      <c r="I137" s="149"/>
      <c r="J137" s="149"/>
      <c r="K137" s="150"/>
      <c r="L137" s="27"/>
      <c r="M137" s="151" t="s">
        <v>1</v>
      </c>
      <c r="N137" s="152" t="s">
        <v>37</v>
      </c>
      <c r="O137" s="153">
        <v>0</v>
      </c>
      <c r="P137" s="153">
        <f t="shared" si="0"/>
        <v>0</v>
      </c>
      <c r="Q137" s="153">
        <v>0</v>
      </c>
      <c r="R137" s="153">
        <f t="shared" si="1"/>
        <v>0</v>
      </c>
      <c r="S137" s="153">
        <v>0</v>
      </c>
      <c r="T137" s="154">
        <f t="shared" si="2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145</v>
      </c>
      <c r="AT137" s="155" t="s">
        <v>141</v>
      </c>
      <c r="AU137" s="155" t="s">
        <v>79</v>
      </c>
      <c r="AY137" s="14" t="s">
        <v>136</v>
      </c>
      <c r="BE137" s="156">
        <f t="shared" si="3"/>
        <v>0</v>
      </c>
      <c r="BF137" s="156">
        <f t="shared" si="4"/>
        <v>0</v>
      </c>
      <c r="BG137" s="156">
        <f t="shared" si="5"/>
        <v>0</v>
      </c>
      <c r="BH137" s="156">
        <f t="shared" si="6"/>
        <v>0</v>
      </c>
      <c r="BI137" s="156">
        <f t="shared" si="7"/>
        <v>0</v>
      </c>
      <c r="BJ137" s="14" t="s">
        <v>146</v>
      </c>
      <c r="BK137" s="157">
        <f t="shared" si="8"/>
        <v>0</v>
      </c>
      <c r="BL137" s="14" t="s">
        <v>145</v>
      </c>
      <c r="BM137" s="155" t="s">
        <v>197</v>
      </c>
    </row>
    <row r="138" spans="1:65" s="2" customFormat="1" ht="16.5" customHeight="1">
      <c r="A138" s="26"/>
      <c r="B138" s="144"/>
      <c r="C138" s="145" t="s">
        <v>71</v>
      </c>
      <c r="D138" s="145" t="s">
        <v>141</v>
      </c>
      <c r="E138" s="146" t="s">
        <v>875</v>
      </c>
      <c r="F138" s="147" t="s">
        <v>1109</v>
      </c>
      <c r="G138" s="148" t="s">
        <v>231</v>
      </c>
      <c r="H138" s="149">
        <v>2</v>
      </c>
      <c r="I138" s="149"/>
      <c r="J138" s="149"/>
      <c r="K138" s="150"/>
      <c r="L138" s="27"/>
      <c r="M138" s="151" t="s">
        <v>1</v>
      </c>
      <c r="N138" s="152" t="s">
        <v>37</v>
      </c>
      <c r="O138" s="153">
        <v>0</v>
      </c>
      <c r="P138" s="153">
        <f t="shared" si="0"/>
        <v>0</v>
      </c>
      <c r="Q138" s="153">
        <v>0</v>
      </c>
      <c r="R138" s="153">
        <f t="shared" si="1"/>
        <v>0</v>
      </c>
      <c r="S138" s="153">
        <v>0</v>
      </c>
      <c r="T138" s="154">
        <f t="shared" si="2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145</v>
      </c>
      <c r="AT138" s="155" t="s">
        <v>141</v>
      </c>
      <c r="AU138" s="155" t="s">
        <v>79</v>
      </c>
      <c r="AY138" s="14" t="s">
        <v>136</v>
      </c>
      <c r="BE138" s="156">
        <f t="shared" si="3"/>
        <v>0</v>
      </c>
      <c r="BF138" s="156">
        <f t="shared" si="4"/>
        <v>0</v>
      </c>
      <c r="BG138" s="156">
        <f t="shared" si="5"/>
        <v>0</v>
      </c>
      <c r="BH138" s="156">
        <f t="shared" si="6"/>
        <v>0</v>
      </c>
      <c r="BI138" s="156">
        <f t="shared" si="7"/>
        <v>0</v>
      </c>
      <c r="BJ138" s="14" t="s">
        <v>146</v>
      </c>
      <c r="BK138" s="157">
        <f t="shared" si="8"/>
        <v>0</v>
      </c>
      <c r="BL138" s="14" t="s">
        <v>145</v>
      </c>
      <c r="BM138" s="155" t="s">
        <v>200</v>
      </c>
    </row>
    <row r="139" spans="1:65" s="2" customFormat="1" ht="21.75" customHeight="1">
      <c r="A139" s="26"/>
      <c r="B139" s="144"/>
      <c r="C139" s="145" t="s">
        <v>71</v>
      </c>
      <c r="D139" s="145" t="s">
        <v>141</v>
      </c>
      <c r="E139" s="146" t="s">
        <v>876</v>
      </c>
      <c r="F139" s="147" t="s">
        <v>1110</v>
      </c>
      <c r="G139" s="148" t="s">
        <v>231</v>
      </c>
      <c r="H139" s="149">
        <v>1</v>
      </c>
      <c r="I139" s="149"/>
      <c r="J139" s="149"/>
      <c r="K139" s="150"/>
      <c r="L139" s="27"/>
      <c r="M139" s="151" t="s">
        <v>1</v>
      </c>
      <c r="N139" s="152" t="s">
        <v>37</v>
      </c>
      <c r="O139" s="153">
        <v>0</v>
      </c>
      <c r="P139" s="153">
        <f t="shared" si="0"/>
        <v>0</v>
      </c>
      <c r="Q139" s="153">
        <v>0</v>
      </c>
      <c r="R139" s="153">
        <f t="shared" si="1"/>
        <v>0</v>
      </c>
      <c r="S139" s="153">
        <v>0</v>
      </c>
      <c r="T139" s="154">
        <f t="shared" si="2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145</v>
      </c>
      <c r="AT139" s="155" t="s">
        <v>141</v>
      </c>
      <c r="AU139" s="155" t="s">
        <v>79</v>
      </c>
      <c r="AY139" s="14" t="s">
        <v>136</v>
      </c>
      <c r="BE139" s="156">
        <f t="shared" si="3"/>
        <v>0</v>
      </c>
      <c r="BF139" s="156">
        <f t="shared" si="4"/>
        <v>0</v>
      </c>
      <c r="BG139" s="156">
        <f t="shared" si="5"/>
        <v>0</v>
      </c>
      <c r="BH139" s="156">
        <f t="shared" si="6"/>
        <v>0</v>
      </c>
      <c r="BI139" s="156">
        <f t="shared" si="7"/>
        <v>0</v>
      </c>
      <c r="BJ139" s="14" t="s">
        <v>146</v>
      </c>
      <c r="BK139" s="157">
        <f t="shared" si="8"/>
        <v>0</v>
      </c>
      <c r="BL139" s="14" t="s">
        <v>145</v>
      </c>
      <c r="BM139" s="155" t="s">
        <v>204</v>
      </c>
    </row>
    <row r="140" spans="1:65" s="2" customFormat="1" ht="21.75" customHeight="1">
      <c r="A140" s="26"/>
      <c r="B140" s="144"/>
      <c r="C140" s="145" t="s">
        <v>71</v>
      </c>
      <c r="D140" s="145" t="s">
        <v>141</v>
      </c>
      <c r="E140" s="146" t="s">
        <v>877</v>
      </c>
      <c r="F140" s="147" t="s">
        <v>878</v>
      </c>
      <c r="G140" s="148" t="s">
        <v>854</v>
      </c>
      <c r="H140" s="149">
        <v>1</v>
      </c>
      <c r="I140" s="149"/>
      <c r="J140" s="149"/>
      <c r="K140" s="150"/>
      <c r="L140" s="27"/>
      <c r="M140" s="151" t="s">
        <v>1</v>
      </c>
      <c r="N140" s="152" t="s">
        <v>37</v>
      </c>
      <c r="O140" s="153">
        <v>0</v>
      </c>
      <c r="P140" s="153">
        <f t="shared" si="0"/>
        <v>0</v>
      </c>
      <c r="Q140" s="153">
        <v>0</v>
      </c>
      <c r="R140" s="153">
        <f t="shared" si="1"/>
        <v>0</v>
      </c>
      <c r="S140" s="153">
        <v>0</v>
      </c>
      <c r="T140" s="154">
        <f t="shared" si="2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145</v>
      </c>
      <c r="AT140" s="155" t="s">
        <v>141</v>
      </c>
      <c r="AU140" s="155" t="s">
        <v>79</v>
      </c>
      <c r="AY140" s="14" t="s">
        <v>136</v>
      </c>
      <c r="BE140" s="156">
        <f t="shared" si="3"/>
        <v>0</v>
      </c>
      <c r="BF140" s="156">
        <f t="shared" si="4"/>
        <v>0</v>
      </c>
      <c r="BG140" s="156">
        <f t="shared" si="5"/>
        <v>0</v>
      </c>
      <c r="BH140" s="156">
        <f t="shared" si="6"/>
        <v>0</v>
      </c>
      <c r="BI140" s="156">
        <f t="shared" si="7"/>
        <v>0</v>
      </c>
      <c r="BJ140" s="14" t="s">
        <v>146</v>
      </c>
      <c r="BK140" s="157">
        <f t="shared" si="8"/>
        <v>0</v>
      </c>
      <c r="BL140" s="14" t="s">
        <v>145</v>
      </c>
      <c r="BM140" s="155" t="s">
        <v>207</v>
      </c>
    </row>
    <row r="141" spans="1:65" s="2" customFormat="1" ht="21.75" customHeight="1">
      <c r="A141" s="26"/>
      <c r="B141" s="144"/>
      <c r="C141" s="145" t="s">
        <v>71</v>
      </c>
      <c r="D141" s="145" t="s">
        <v>141</v>
      </c>
      <c r="E141" s="146" t="s">
        <v>879</v>
      </c>
      <c r="F141" s="147" t="s">
        <v>880</v>
      </c>
      <c r="G141" s="148" t="s">
        <v>854</v>
      </c>
      <c r="H141" s="149">
        <v>1</v>
      </c>
      <c r="I141" s="149"/>
      <c r="J141" s="149"/>
      <c r="K141" s="150"/>
      <c r="L141" s="27"/>
      <c r="M141" s="151" t="s">
        <v>1</v>
      </c>
      <c r="N141" s="152" t="s">
        <v>37</v>
      </c>
      <c r="O141" s="153">
        <v>0</v>
      </c>
      <c r="P141" s="153">
        <f t="shared" si="0"/>
        <v>0</v>
      </c>
      <c r="Q141" s="153">
        <v>0</v>
      </c>
      <c r="R141" s="153">
        <f t="shared" si="1"/>
        <v>0</v>
      </c>
      <c r="S141" s="153">
        <v>0</v>
      </c>
      <c r="T141" s="154">
        <f t="shared" si="2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145</v>
      </c>
      <c r="AT141" s="155" t="s">
        <v>141</v>
      </c>
      <c r="AU141" s="155" t="s">
        <v>79</v>
      </c>
      <c r="AY141" s="14" t="s">
        <v>136</v>
      </c>
      <c r="BE141" s="156">
        <f t="shared" si="3"/>
        <v>0</v>
      </c>
      <c r="BF141" s="156">
        <f t="shared" si="4"/>
        <v>0</v>
      </c>
      <c r="BG141" s="156">
        <f t="shared" si="5"/>
        <v>0</v>
      </c>
      <c r="BH141" s="156">
        <f t="shared" si="6"/>
        <v>0</v>
      </c>
      <c r="BI141" s="156">
        <f t="shared" si="7"/>
        <v>0</v>
      </c>
      <c r="BJ141" s="14" t="s">
        <v>146</v>
      </c>
      <c r="BK141" s="157">
        <f t="shared" si="8"/>
        <v>0</v>
      </c>
      <c r="BL141" s="14" t="s">
        <v>145</v>
      </c>
      <c r="BM141" s="155" t="s">
        <v>211</v>
      </c>
    </row>
    <row r="142" spans="1:65" s="2" customFormat="1" ht="16.5" customHeight="1">
      <c r="A142" s="26"/>
      <c r="B142" s="144"/>
      <c r="C142" s="145" t="s">
        <v>71</v>
      </c>
      <c r="D142" s="145" t="s">
        <v>141</v>
      </c>
      <c r="E142" s="146" t="s">
        <v>881</v>
      </c>
      <c r="F142" s="147" t="s">
        <v>882</v>
      </c>
      <c r="G142" s="148" t="s">
        <v>394</v>
      </c>
      <c r="H142" s="149">
        <v>8</v>
      </c>
      <c r="I142" s="149"/>
      <c r="J142" s="149"/>
      <c r="K142" s="150"/>
      <c r="L142" s="27"/>
      <c r="M142" s="151" t="s">
        <v>1</v>
      </c>
      <c r="N142" s="152" t="s">
        <v>37</v>
      </c>
      <c r="O142" s="153">
        <v>0</v>
      </c>
      <c r="P142" s="153">
        <f t="shared" si="0"/>
        <v>0</v>
      </c>
      <c r="Q142" s="153">
        <v>0</v>
      </c>
      <c r="R142" s="153">
        <f t="shared" si="1"/>
        <v>0</v>
      </c>
      <c r="S142" s="153">
        <v>0</v>
      </c>
      <c r="T142" s="154">
        <f t="shared" si="2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145</v>
      </c>
      <c r="AT142" s="155" t="s">
        <v>141</v>
      </c>
      <c r="AU142" s="155" t="s">
        <v>79</v>
      </c>
      <c r="AY142" s="14" t="s">
        <v>136</v>
      </c>
      <c r="BE142" s="156">
        <f t="shared" si="3"/>
        <v>0</v>
      </c>
      <c r="BF142" s="156">
        <f t="shared" si="4"/>
        <v>0</v>
      </c>
      <c r="BG142" s="156">
        <f t="shared" si="5"/>
        <v>0</v>
      </c>
      <c r="BH142" s="156">
        <f t="shared" si="6"/>
        <v>0</v>
      </c>
      <c r="BI142" s="156">
        <f t="shared" si="7"/>
        <v>0</v>
      </c>
      <c r="BJ142" s="14" t="s">
        <v>146</v>
      </c>
      <c r="BK142" s="157">
        <f t="shared" si="8"/>
        <v>0</v>
      </c>
      <c r="BL142" s="14" t="s">
        <v>145</v>
      </c>
      <c r="BM142" s="155" t="s">
        <v>214</v>
      </c>
    </row>
    <row r="143" spans="1:65" s="2" customFormat="1" ht="21.75" customHeight="1">
      <c r="A143" s="26"/>
      <c r="B143" s="144"/>
      <c r="C143" s="145" t="s">
        <v>71</v>
      </c>
      <c r="D143" s="145" t="s">
        <v>141</v>
      </c>
      <c r="E143" s="146" t="s">
        <v>883</v>
      </c>
      <c r="F143" s="147" t="s">
        <v>884</v>
      </c>
      <c r="G143" s="148" t="s">
        <v>394</v>
      </c>
      <c r="H143" s="149">
        <v>100</v>
      </c>
      <c r="I143" s="149"/>
      <c r="J143" s="149"/>
      <c r="K143" s="150"/>
      <c r="L143" s="27"/>
      <c r="M143" s="151" t="s">
        <v>1</v>
      </c>
      <c r="N143" s="152" t="s">
        <v>37</v>
      </c>
      <c r="O143" s="153">
        <v>0</v>
      </c>
      <c r="P143" s="153">
        <f t="shared" si="0"/>
        <v>0</v>
      </c>
      <c r="Q143" s="153">
        <v>0</v>
      </c>
      <c r="R143" s="153">
        <f t="shared" si="1"/>
        <v>0</v>
      </c>
      <c r="S143" s="153">
        <v>0</v>
      </c>
      <c r="T143" s="154">
        <f t="shared" si="2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145</v>
      </c>
      <c r="AT143" s="155" t="s">
        <v>141</v>
      </c>
      <c r="AU143" s="155" t="s">
        <v>79</v>
      </c>
      <c r="AY143" s="14" t="s">
        <v>136</v>
      </c>
      <c r="BE143" s="156">
        <f t="shared" si="3"/>
        <v>0</v>
      </c>
      <c r="BF143" s="156">
        <f t="shared" si="4"/>
        <v>0</v>
      </c>
      <c r="BG143" s="156">
        <f t="shared" si="5"/>
        <v>0</v>
      </c>
      <c r="BH143" s="156">
        <f t="shared" si="6"/>
        <v>0</v>
      </c>
      <c r="BI143" s="156">
        <f t="shared" si="7"/>
        <v>0</v>
      </c>
      <c r="BJ143" s="14" t="s">
        <v>146</v>
      </c>
      <c r="BK143" s="157">
        <f t="shared" si="8"/>
        <v>0</v>
      </c>
      <c r="BL143" s="14" t="s">
        <v>145</v>
      </c>
      <c r="BM143" s="155" t="s">
        <v>218</v>
      </c>
    </row>
    <row r="144" spans="1:65" s="2" customFormat="1" ht="16.5" customHeight="1">
      <c r="A144" s="26"/>
      <c r="B144" s="144"/>
      <c r="C144" s="145" t="s">
        <v>71</v>
      </c>
      <c r="D144" s="145" t="s">
        <v>141</v>
      </c>
      <c r="E144" s="146" t="s">
        <v>885</v>
      </c>
      <c r="F144" s="147" t="s">
        <v>886</v>
      </c>
      <c r="G144" s="148" t="s">
        <v>394</v>
      </c>
      <c r="H144" s="149">
        <v>400</v>
      </c>
      <c r="I144" s="149"/>
      <c r="J144" s="149"/>
      <c r="K144" s="150"/>
      <c r="L144" s="27"/>
      <c r="M144" s="151" t="s">
        <v>1</v>
      </c>
      <c r="N144" s="152" t="s">
        <v>37</v>
      </c>
      <c r="O144" s="153">
        <v>0</v>
      </c>
      <c r="P144" s="153">
        <f t="shared" si="0"/>
        <v>0</v>
      </c>
      <c r="Q144" s="153">
        <v>0</v>
      </c>
      <c r="R144" s="153">
        <f t="shared" si="1"/>
        <v>0</v>
      </c>
      <c r="S144" s="153">
        <v>0</v>
      </c>
      <c r="T144" s="154">
        <f t="shared" si="2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145</v>
      </c>
      <c r="AT144" s="155" t="s">
        <v>141</v>
      </c>
      <c r="AU144" s="155" t="s">
        <v>79</v>
      </c>
      <c r="AY144" s="14" t="s">
        <v>136</v>
      </c>
      <c r="BE144" s="156">
        <f t="shared" si="3"/>
        <v>0</v>
      </c>
      <c r="BF144" s="156">
        <f t="shared" si="4"/>
        <v>0</v>
      </c>
      <c r="BG144" s="156">
        <f t="shared" si="5"/>
        <v>0</v>
      </c>
      <c r="BH144" s="156">
        <f t="shared" si="6"/>
        <v>0</v>
      </c>
      <c r="BI144" s="156">
        <f t="shared" si="7"/>
        <v>0</v>
      </c>
      <c r="BJ144" s="14" t="s">
        <v>146</v>
      </c>
      <c r="BK144" s="157">
        <f t="shared" si="8"/>
        <v>0</v>
      </c>
      <c r="BL144" s="14" t="s">
        <v>145</v>
      </c>
      <c r="BM144" s="155" t="s">
        <v>223</v>
      </c>
    </row>
    <row r="145" spans="1:65" s="2" customFormat="1" ht="21.75" customHeight="1">
      <c r="A145" s="26"/>
      <c r="B145" s="144"/>
      <c r="C145" s="145" t="s">
        <v>71</v>
      </c>
      <c r="D145" s="145" t="s">
        <v>141</v>
      </c>
      <c r="E145" s="146" t="s">
        <v>887</v>
      </c>
      <c r="F145" s="147" t="s">
        <v>888</v>
      </c>
      <c r="G145" s="148" t="s">
        <v>144</v>
      </c>
      <c r="H145" s="149">
        <v>550</v>
      </c>
      <c r="I145" s="149"/>
      <c r="J145" s="149"/>
      <c r="K145" s="150"/>
      <c r="L145" s="27"/>
      <c r="M145" s="151" t="s">
        <v>1</v>
      </c>
      <c r="N145" s="152" t="s">
        <v>37</v>
      </c>
      <c r="O145" s="153">
        <v>0</v>
      </c>
      <c r="P145" s="153">
        <f t="shared" si="0"/>
        <v>0</v>
      </c>
      <c r="Q145" s="153">
        <v>0</v>
      </c>
      <c r="R145" s="153">
        <f t="shared" si="1"/>
        <v>0</v>
      </c>
      <c r="S145" s="153">
        <v>0</v>
      </c>
      <c r="T145" s="154">
        <f t="shared" si="2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145</v>
      </c>
      <c r="AT145" s="155" t="s">
        <v>141</v>
      </c>
      <c r="AU145" s="155" t="s">
        <v>79</v>
      </c>
      <c r="AY145" s="14" t="s">
        <v>136</v>
      </c>
      <c r="BE145" s="156">
        <f t="shared" si="3"/>
        <v>0</v>
      </c>
      <c r="BF145" s="156">
        <f t="shared" si="4"/>
        <v>0</v>
      </c>
      <c r="BG145" s="156">
        <f t="shared" si="5"/>
        <v>0</v>
      </c>
      <c r="BH145" s="156">
        <f t="shared" si="6"/>
        <v>0</v>
      </c>
      <c r="BI145" s="156">
        <f t="shared" si="7"/>
        <v>0</v>
      </c>
      <c r="BJ145" s="14" t="s">
        <v>146</v>
      </c>
      <c r="BK145" s="157">
        <f t="shared" si="8"/>
        <v>0</v>
      </c>
      <c r="BL145" s="14" t="s">
        <v>145</v>
      </c>
      <c r="BM145" s="155" t="s">
        <v>232</v>
      </c>
    </row>
    <row r="146" spans="1:65" s="2" customFormat="1" ht="21.75" customHeight="1">
      <c r="A146" s="26"/>
      <c r="B146" s="144"/>
      <c r="C146" s="145" t="s">
        <v>71</v>
      </c>
      <c r="D146" s="145" t="s">
        <v>141</v>
      </c>
      <c r="E146" s="146" t="s">
        <v>889</v>
      </c>
      <c r="F146" s="147" t="s">
        <v>890</v>
      </c>
      <c r="G146" s="148" t="s">
        <v>891</v>
      </c>
      <c r="H146" s="149">
        <v>80</v>
      </c>
      <c r="I146" s="149"/>
      <c r="J146" s="149"/>
      <c r="K146" s="150"/>
      <c r="L146" s="27"/>
      <c r="M146" s="151" t="s">
        <v>1</v>
      </c>
      <c r="N146" s="152" t="s">
        <v>37</v>
      </c>
      <c r="O146" s="153">
        <v>0</v>
      </c>
      <c r="P146" s="153">
        <f t="shared" si="0"/>
        <v>0</v>
      </c>
      <c r="Q146" s="153">
        <v>0</v>
      </c>
      <c r="R146" s="153">
        <f t="shared" si="1"/>
        <v>0</v>
      </c>
      <c r="S146" s="153">
        <v>0</v>
      </c>
      <c r="T146" s="154">
        <f t="shared" si="2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145</v>
      </c>
      <c r="AT146" s="155" t="s">
        <v>141</v>
      </c>
      <c r="AU146" s="155" t="s">
        <v>79</v>
      </c>
      <c r="AY146" s="14" t="s">
        <v>136</v>
      </c>
      <c r="BE146" s="156">
        <f t="shared" si="3"/>
        <v>0</v>
      </c>
      <c r="BF146" s="156">
        <f t="shared" si="4"/>
        <v>0</v>
      </c>
      <c r="BG146" s="156">
        <f t="shared" si="5"/>
        <v>0</v>
      </c>
      <c r="BH146" s="156">
        <f t="shared" si="6"/>
        <v>0</v>
      </c>
      <c r="BI146" s="156">
        <f t="shared" si="7"/>
        <v>0</v>
      </c>
      <c r="BJ146" s="14" t="s">
        <v>146</v>
      </c>
      <c r="BK146" s="157">
        <f t="shared" si="8"/>
        <v>0</v>
      </c>
      <c r="BL146" s="14" t="s">
        <v>145</v>
      </c>
      <c r="BM146" s="155" t="s">
        <v>235</v>
      </c>
    </row>
    <row r="147" spans="1:65" s="2" customFormat="1" ht="16.5" customHeight="1">
      <c r="A147" s="26"/>
      <c r="B147" s="144"/>
      <c r="C147" s="145" t="s">
        <v>71</v>
      </c>
      <c r="D147" s="145" t="s">
        <v>141</v>
      </c>
      <c r="E147" s="146" t="s">
        <v>892</v>
      </c>
      <c r="F147" s="147" t="s">
        <v>893</v>
      </c>
      <c r="G147" s="148" t="s">
        <v>891</v>
      </c>
      <c r="H147" s="149">
        <v>48</v>
      </c>
      <c r="I147" s="149"/>
      <c r="J147" s="149"/>
      <c r="K147" s="150"/>
      <c r="L147" s="27"/>
      <c r="M147" s="151" t="s">
        <v>1</v>
      </c>
      <c r="N147" s="152" t="s">
        <v>37</v>
      </c>
      <c r="O147" s="153">
        <v>0</v>
      </c>
      <c r="P147" s="153">
        <f t="shared" si="0"/>
        <v>0</v>
      </c>
      <c r="Q147" s="153">
        <v>0</v>
      </c>
      <c r="R147" s="153">
        <f t="shared" si="1"/>
        <v>0</v>
      </c>
      <c r="S147" s="153">
        <v>0</v>
      </c>
      <c r="T147" s="154">
        <f t="shared" si="2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145</v>
      </c>
      <c r="AT147" s="155" t="s">
        <v>141</v>
      </c>
      <c r="AU147" s="155" t="s">
        <v>79</v>
      </c>
      <c r="AY147" s="14" t="s">
        <v>136</v>
      </c>
      <c r="BE147" s="156">
        <f t="shared" si="3"/>
        <v>0</v>
      </c>
      <c r="BF147" s="156">
        <f t="shared" si="4"/>
        <v>0</v>
      </c>
      <c r="BG147" s="156">
        <f t="shared" si="5"/>
        <v>0</v>
      </c>
      <c r="BH147" s="156">
        <f t="shared" si="6"/>
        <v>0</v>
      </c>
      <c r="BI147" s="156">
        <f t="shared" si="7"/>
        <v>0</v>
      </c>
      <c r="BJ147" s="14" t="s">
        <v>146</v>
      </c>
      <c r="BK147" s="157">
        <f t="shared" si="8"/>
        <v>0</v>
      </c>
      <c r="BL147" s="14" t="s">
        <v>145</v>
      </c>
      <c r="BM147" s="155" t="s">
        <v>239</v>
      </c>
    </row>
    <row r="148" spans="1:65" s="2" customFormat="1" ht="16.5" customHeight="1">
      <c r="A148" s="26"/>
      <c r="B148" s="144"/>
      <c r="C148" s="145" t="s">
        <v>71</v>
      </c>
      <c r="D148" s="145" t="s">
        <v>141</v>
      </c>
      <c r="E148" s="146" t="s">
        <v>894</v>
      </c>
      <c r="F148" s="147" t="s">
        <v>895</v>
      </c>
      <c r="G148" s="148" t="s">
        <v>231</v>
      </c>
      <c r="H148" s="149">
        <v>7</v>
      </c>
      <c r="I148" s="149"/>
      <c r="J148" s="149"/>
      <c r="K148" s="150"/>
      <c r="L148" s="27"/>
      <c r="M148" s="151" t="s">
        <v>1</v>
      </c>
      <c r="N148" s="152" t="s">
        <v>37</v>
      </c>
      <c r="O148" s="153">
        <v>0</v>
      </c>
      <c r="P148" s="153">
        <f t="shared" si="0"/>
        <v>0</v>
      </c>
      <c r="Q148" s="153">
        <v>0</v>
      </c>
      <c r="R148" s="153">
        <f t="shared" si="1"/>
        <v>0</v>
      </c>
      <c r="S148" s="153">
        <v>0</v>
      </c>
      <c r="T148" s="154">
        <f t="shared" si="2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145</v>
      </c>
      <c r="AT148" s="155" t="s">
        <v>141</v>
      </c>
      <c r="AU148" s="155" t="s">
        <v>79</v>
      </c>
      <c r="AY148" s="14" t="s">
        <v>136</v>
      </c>
      <c r="BE148" s="156">
        <f t="shared" si="3"/>
        <v>0</v>
      </c>
      <c r="BF148" s="156">
        <f t="shared" si="4"/>
        <v>0</v>
      </c>
      <c r="BG148" s="156">
        <f t="shared" si="5"/>
        <v>0</v>
      </c>
      <c r="BH148" s="156">
        <f t="shared" si="6"/>
        <v>0</v>
      </c>
      <c r="BI148" s="156">
        <f t="shared" si="7"/>
        <v>0</v>
      </c>
      <c r="BJ148" s="14" t="s">
        <v>146</v>
      </c>
      <c r="BK148" s="157">
        <f t="shared" si="8"/>
        <v>0</v>
      </c>
      <c r="BL148" s="14" t="s">
        <v>145</v>
      </c>
      <c r="BM148" s="155" t="s">
        <v>242</v>
      </c>
    </row>
    <row r="149" spans="1:65" s="2" customFormat="1" ht="16.5" customHeight="1">
      <c r="A149" s="26"/>
      <c r="B149" s="144"/>
      <c r="C149" s="145" t="s">
        <v>71</v>
      </c>
      <c r="D149" s="145" t="s">
        <v>141</v>
      </c>
      <c r="E149" s="146" t="s">
        <v>896</v>
      </c>
      <c r="F149" s="147" t="s">
        <v>897</v>
      </c>
      <c r="G149" s="148" t="s">
        <v>231</v>
      </c>
      <c r="H149" s="149">
        <v>11</v>
      </c>
      <c r="I149" s="149"/>
      <c r="J149" s="149"/>
      <c r="K149" s="150"/>
      <c r="L149" s="27"/>
      <c r="M149" s="151" t="s">
        <v>1</v>
      </c>
      <c r="N149" s="152" t="s">
        <v>37</v>
      </c>
      <c r="O149" s="153">
        <v>0</v>
      </c>
      <c r="P149" s="153">
        <f t="shared" si="0"/>
        <v>0</v>
      </c>
      <c r="Q149" s="153">
        <v>0</v>
      </c>
      <c r="R149" s="153">
        <f t="shared" si="1"/>
        <v>0</v>
      </c>
      <c r="S149" s="153">
        <v>0</v>
      </c>
      <c r="T149" s="154">
        <f t="shared" si="2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145</v>
      </c>
      <c r="AT149" s="155" t="s">
        <v>141</v>
      </c>
      <c r="AU149" s="155" t="s">
        <v>79</v>
      </c>
      <c r="AY149" s="14" t="s">
        <v>136</v>
      </c>
      <c r="BE149" s="156">
        <f t="shared" si="3"/>
        <v>0</v>
      </c>
      <c r="BF149" s="156">
        <f t="shared" si="4"/>
        <v>0</v>
      </c>
      <c r="BG149" s="156">
        <f t="shared" si="5"/>
        <v>0</v>
      </c>
      <c r="BH149" s="156">
        <f t="shared" si="6"/>
        <v>0</v>
      </c>
      <c r="BI149" s="156">
        <f t="shared" si="7"/>
        <v>0</v>
      </c>
      <c r="BJ149" s="14" t="s">
        <v>146</v>
      </c>
      <c r="BK149" s="157">
        <f t="shared" si="8"/>
        <v>0</v>
      </c>
      <c r="BL149" s="14" t="s">
        <v>145</v>
      </c>
      <c r="BM149" s="155" t="s">
        <v>246</v>
      </c>
    </row>
    <row r="150" spans="1:65" s="2" customFormat="1" ht="16.5" customHeight="1">
      <c r="A150" s="26"/>
      <c r="B150" s="144"/>
      <c r="C150" s="145" t="s">
        <v>71</v>
      </c>
      <c r="D150" s="145" t="s">
        <v>141</v>
      </c>
      <c r="E150" s="146" t="s">
        <v>898</v>
      </c>
      <c r="F150" s="147" t="s">
        <v>899</v>
      </c>
      <c r="G150" s="148" t="s">
        <v>231</v>
      </c>
      <c r="H150" s="149">
        <v>8</v>
      </c>
      <c r="I150" s="149"/>
      <c r="J150" s="149"/>
      <c r="K150" s="150"/>
      <c r="L150" s="27"/>
      <c r="M150" s="151" t="s">
        <v>1</v>
      </c>
      <c r="N150" s="152" t="s">
        <v>37</v>
      </c>
      <c r="O150" s="153">
        <v>0</v>
      </c>
      <c r="P150" s="153">
        <f t="shared" si="0"/>
        <v>0</v>
      </c>
      <c r="Q150" s="153">
        <v>0</v>
      </c>
      <c r="R150" s="153">
        <f t="shared" si="1"/>
        <v>0</v>
      </c>
      <c r="S150" s="153">
        <v>0</v>
      </c>
      <c r="T150" s="154">
        <f t="shared" si="2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145</v>
      </c>
      <c r="AT150" s="155" t="s">
        <v>141</v>
      </c>
      <c r="AU150" s="155" t="s">
        <v>79</v>
      </c>
      <c r="AY150" s="14" t="s">
        <v>136</v>
      </c>
      <c r="BE150" s="156">
        <f t="shared" si="3"/>
        <v>0</v>
      </c>
      <c r="BF150" s="156">
        <f t="shared" si="4"/>
        <v>0</v>
      </c>
      <c r="BG150" s="156">
        <f t="shared" si="5"/>
        <v>0</v>
      </c>
      <c r="BH150" s="156">
        <f t="shared" si="6"/>
        <v>0</v>
      </c>
      <c r="BI150" s="156">
        <f t="shared" si="7"/>
        <v>0</v>
      </c>
      <c r="BJ150" s="14" t="s">
        <v>146</v>
      </c>
      <c r="BK150" s="157">
        <f t="shared" si="8"/>
        <v>0</v>
      </c>
      <c r="BL150" s="14" t="s">
        <v>145</v>
      </c>
      <c r="BM150" s="155" t="s">
        <v>249</v>
      </c>
    </row>
    <row r="151" spans="1:65" s="2" customFormat="1" ht="16.5" customHeight="1">
      <c r="A151" s="26"/>
      <c r="B151" s="144"/>
      <c r="C151" s="145" t="s">
        <v>71</v>
      </c>
      <c r="D151" s="145" t="s">
        <v>141</v>
      </c>
      <c r="E151" s="146" t="s">
        <v>900</v>
      </c>
      <c r="F151" s="147" t="s">
        <v>901</v>
      </c>
      <c r="G151" s="148" t="s">
        <v>231</v>
      </c>
      <c r="H151" s="149">
        <v>10</v>
      </c>
      <c r="I151" s="149"/>
      <c r="J151" s="149"/>
      <c r="K151" s="150"/>
      <c r="L151" s="27"/>
      <c r="M151" s="151" t="s">
        <v>1</v>
      </c>
      <c r="N151" s="152" t="s">
        <v>37</v>
      </c>
      <c r="O151" s="153">
        <v>0</v>
      </c>
      <c r="P151" s="153">
        <f t="shared" si="0"/>
        <v>0</v>
      </c>
      <c r="Q151" s="153">
        <v>0</v>
      </c>
      <c r="R151" s="153">
        <f t="shared" si="1"/>
        <v>0</v>
      </c>
      <c r="S151" s="153">
        <v>0</v>
      </c>
      <c r="T151" s="154">
        <f t="shared" si="2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145</v>
      </c>
      <c r="AT151" s="155" t="s">
        <v>141</v>
      </c>
      <c r="AU151" s="155" t="s">
        <v>79</v>
      </c>
      <c r="AY151" s="14" t="s">
        <v>136</v>
      </c>
      <c r="BE151" s="156">
        <f t="shared" si="3"/>
        <v>0</v>
      </c>
      <c r="BF151" s="156">
        <f t="shared" si="4"/>
        <v>0</v>
      </c>
      <c r="BG151" s="156">
        <f t="shared" si="5"/>
        <v>0</v>
      </c>
      <c r="BH151" s="156">
        <f t="shared" si="6"/>
        <v>0</v>
      </c>
      <c r="BI151" s="156">
        <f t="shared" si="7"/>
        <v>0</v>
      </c>
      <c r="BJ151" s="14" t="s">
        <v>146</v>
      </c>
      <c r="BK151" s="157">
        <f t="shared" si="8"/>
        <v>0</v>
      </c>
      <c r="BL151" s="14" t="s">
        <v>145</v>
      </c>
      <c r="BM151" s="155" t="s">
        <v>254</v>
      </c>
    </row>
    <row r="152" spans="1:65" s="2" customFormat="1" ht="16.5" customHeight="1">
      <c r="A152" s="26"/>
      <c r="B152" s="144"/>
      <c r="C152" s="145" t="s">
        <v>71</v>
      </c>
      <c r="D152" s="145" t="s">
        <v>141</v>
      </c>
      <c r="E152" s="146" t="s">
        <v>902</v>
      </c>
      <c r="F152" s="147" t="s">
        <v>903</v>
      </c>
      <c r="G152" s="148" t="s">
        <v>231</v>
      </c>
      <c r="H152" s="149">
        <v>10</v>
      </c>
      <c r="I152" s="149"/>
      <c r="J152" s="149"/>
      <c r="K152" s="150"/>
      <c r="L152" s="27"/>
      <c r="M152" s="151" t="s">
        <v>1</v>
      </c>
      <c r="N152" s="152" t="s">
        <v>37</v>
      </c>
      <c r="O152" s="153">
        <v>0</v>
      </c>
      <c r="P152" s="153">
        <f t="shared" si="0"/>
        <v>0</v>
      </c>
      <c r="Q152" s="153">
        <v>0</v>
      </c>
      <c r="R152" s="153">
        <f t="shared" si="1"/>
        <v>0</v>
      </c>
      <c r="S152" s="153">
        <v>0</v>
      </c>
      <c r="T152" s="154">
        <f t="shared" si="2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145</v>
      </c>
      <c r="AT152" s="155" t="s">
        <v>141</v>
      </c>
      <c r="AU152" s="155" t="s">
        <v>79</v>
      </c>
      <c r="AY152" s="14" t="s">
        <v>136</v>
      </c>
      <c r="BE152" s="156">
        <f t="shared" si="3"/>
        <v>0</v>
      </c>
      <c r="BF152" s="156">
        <f t="shared" si="4"/>
        <v>0</v>
      </c>
      <c r="BG152" s="156">
        <f t="shared" si="5"/>
        <v>0</v>
      </c>
      <c r="BH152" s="156">
        <f t="shared" si="6"/>
        <v>0</v>
      </c>
      <c r="BI152" s="156">
        <f t="shared" si="7"/>
        <v>0</v>
      </c>
      <c r="BJ152" s="14" t="s">
        <v>146</v>
      </c>
      <c r="BK152" s="157">
        <f t="shared" si="8"/>
        <v>0</v>
      </c>
      <c r="BL152" s="14" t="s">
        <v>145</v>
      </c>
      <c r="BM152" s="155" t="s">
        <v>260</v>
      </c>
    </row>
    <row r="153" spans="1:65" s="2" customFormat="1" ht="16.5" customHeight="1">
      <c r="A153" s="26"/>
      <c r="B153" s="144"/>
      <c r="C153" s="145" t="s">
        <v>71</v>
      </c>
      <c r="D153" s="145" t="s">
        <v>141</v>
      </c>
      <c r="E153" s="146" t="s">
        <v>904</v>
      </c>
      <c r="F153" s="147" t="s">
        <v>905</v>
      </c>
      <c r="G153" s="148" t="s">
        <v>231</v>
      </c>
      <c r="H153" s="149">
        <v>1</v>
      </c>
      <c r="I153" s="149"/>
      <c r="J153" s="149"/>
      <c r="K153" s="150"/>
      <c r="L153" s="27"/>
      <c r="M153" s="151" t="s">
        <v>1</v>
      </c>
      <c r="N153" s="152" t="s">
        <v>37</v>
      </c>
      <c r="O153" s="153">
        <v>0</v>
      </c>
      <c r="P153" s="153">
        <f t="shared" si="0"/>
        <v>0</v>
      </c>
      <c r="Q153" s="153">
        <v>0</v>
      </c>
      <c r="R153" s="153">
        <f t="shared" si="1"/>
        <v>0</v>
      </c>
      <c r="S153" s="153">
        <v>0</v>
      </c>
      <c r="T153" s="154">
        <f t="shared" si="2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145</v>
      </c>
      <c r="AT153" s="155" t="s">
        <v>141</v>
      </c>
      <c r="AU153" s="155" t="s">
        <v>79</v>
      </c>
      <c r="AY153" s="14" t="s">
        <v>136</v>
      </c>
      <c r="BE153" s="156">
        <f t="shared" si="3"/>
        <v>0</v>
      </c>
      <c r="BF153" s="156">
        <f t="shared" si="4"/>
        <v>0</v>
      </c>
      <c r="BG153" s="156">
        <f t="shared" si="5"/>
        <v>0</v>
      </c>
      <c r="BH153" s="156">
        <f t="shared" si="6"/>
        <v>0</v>
      </c>
      <c r="BI153" s="156">
        <f t="shared" si="7"/>
        <v>0</v>
      </c>
      <c r="BJ153" s="14" t="s">
        <v>146</v>
      </c>
      <c r="BK153" s="157">
        <f t="shared" si="8"/>
        <v>0</v>
      </c>
      <c r="BL153" s="14" t="s">
        <v>145</v>
      </c>
      <c r="BM153" s="155" t="s">
        <v>263</v>
      </c>
    </row>
    <row r="154" spans="1:65" s="2" customFormat="1" ht="16.5" customHeight="1">
      <c r="A154" s="26"/>
      <c r="B154" s="144"/>
      <c r="C154" s="145" t="s">
        <v>71</v>
      </c>
      <c r="D154" s="145" t="s">
        <v>141</v>
      </c>
      <c r="E154" s="146" t="s">
        <v>906</v>
      </c>
      <c r="F154" s="147" t="s">
        <v>907</v>
      </c>
      <c r="G154" s="148" t="s">
        <v>231</v>
      </c>
      <c r="H154" s="149">
        <v>1</v>
      </c>
      <c r="I154" s="149"/>
      <c r="J154" s="149"/>
      <c r="K154" s="150"/>
      <c r="L154" s="27"/>
      <c r="M154" s="151" t="s">
        <v>1</v>
      </c>
      <c r="N154" s="152" t="s">
        <v>37</v>
      </c>
      <c r="O154" s="153">
        <v>0</v>
      </c>
      <c r="P154" s="153">
        <f t="shared" si="0"/>
        <v>0</v>
      </c>
      <c r="Q154" s="153">
        <v>0</v>
      </c>
      <c r="R154" s="153">
        <f t="shared" si="1"/>
        <v>0</v>
      </c>
      <c r="S154" s="153">
        <v>0</v>
      </c>
      <c r="T154" s="154">
        <f t="shared" si="2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145</v>
      </c>
      <c r="AT154" s="155" t="s">
        <v>141</v>
      </c>
      <c r="AU154" s="155" t="s">
        <v>79</v>
      </c>
      <c r="AY154" s="14" t="s">
        <v>136</v>
      </c>
      <c r="BE154" s="156">
        <f t="shared" si="3"/>
        <v>0</v>
      </c>
      <c r="BF154" s="156">
        <f t="shared" si="4"/>
        <v>0</v>
      </c>
      <c r="BG154" s="156">
        <f t="shared" si="5"/>
        <v>0</v>
      </c>
      <c r="BH154" s="156">
        <f t="shared" si="6"/>
        <v>0</v>
      </c>
      <c r="BI154" s="156">
        <f t="shared" si="7"/>
        <v>0</v>
      </c>
      <c r="BJ154" s="14" t="s">
        <v>146</v>
      </c>
      <c r="BK154" s="157">
        <f t="shared" si="8"/>
        <v>0</v>
      </c>
      <c r="BL154" s="14" t="s">
        <v>145</v>
      </c>
      <c r="BM154" s="155" t="s">
        <v>274</v>
      </c>
    </row>
    <row r="155" spans="1:65" s="2" customFormat="1" ht="16.5" customHeight="1">
      <c r="A155" s="26"/>
      <c r="B155" s="144"/>
      <c r="C155" s="145" t="s">
        <v>71</v>
      </c>
      <c r="D155" s="145" t="s">
        <v>141</v>
      </c>
      <c r="E155" s="146" t="s">
        <v>908</v>
      </c>
      <c r="F155" s="147" t="s">
        <v>909</v>
      </c>
      <c r="G155" s="148" t="s">
        <v>891</v>
      </c>
      <c r="H155" s="149">
        <v>8</v>
      </c>
      <c r="I155" s="149"/>
      <c r="J155" s="149"/>
      <c r="K155" s="150"/>
      <c r="L155" s="27"/>
      <c r="M155" s="151" t="s">
        <v>1</v>
      </c>
      <c r="N155" s="152" t="s">
        <v>37</v>
      </c>
      <c r="O155" s="153">
        <v>0</v>
      </c>
      <c r="P155" s="153">
        <f t="shared" ref="P155:P186" si="9">O155*H155</f>
        <v>0</v>
      </c>
      <c r="Q155" s="153">
        <v>0</v>
      </c>
      <c r="R155" s="153">
        <f t="shared" ref="R155:R186" si="10">Q155*H155</f>
        <v>0</v>
      </c>
      <c r="S155" s="153">
        <v>0</v>
      </c>
      <c r="T155" s="154">
        <f t="shared" ref="T155:T186" si="11"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145</v>
      </c>
      <c r="AT155" s="155" t="s">
        <v>141</v>
      </c>
      <c r="AU155" s="155" t="s">
        <v>79</v>
      </c>
      <c r="AY155" s="14" t="s">
        <v>136</v>
      </c>
      <c r="BE155" s="156">
        <f t="shared" ref="BE155:BE186" si="12">IF(N155="základná",J155,0)</f>
        <v>0</v>
      </c>
      <c r="BF155" s="156">
        <f t="shared" ref="BF155:BF186" si="13">IF(N155="znížená",J155,0)</f>
        <v>0</v>
      </c>
      <c r="BG155" s="156">
        <f t="shared" ref="BG155:BG186" si="14">IF(N155="zákl. prenesená",J155,0)</f>
        <v>0</v>
      </c>
      <c r="BH155" s="156">
        <f t="shared" ref="BH155:BH186" si="15">IF(N155="zníž. prenesená",J155,0)</f>
        <v>0</v>
      </c>
      <c r="BI155" s="156">
        <f t="shared" ref="BI155:BI186" si="16">IF(N155="nulová",J155,0)</f>
        <v>0</v>
      </c>
      <c r="BJ155" s="14" t="s">
        <v>146</v>
      </c>
      <c r="BK155" s="157">
        <f t="shared" ref="BK155:BK186" si="17">ROUND(I155*H155,3)</f>
        <v>0</v>
      </c>
      <c r="BL155" s="14" t="s">
        <v>145</v>
      </c>
      <c r="BM155" s="155" t="s">
        <v>332</v>
      </c>
    </row>
    <row r="156" spans="1:65" s="2" customFormat="1" ht="16.5" customHeight="1">
      <c r="A156" s="26"/>
      <c r="B156" s="144"/>
      <c r="C156" s="145" t="s">
        <v>71</v>
      </c>
      <c r="D156" s="145" t="s">
        <v>141</v>
      </c>
      <c r="E156" s="146" t="s">
        <v>910</v>
      </c>
      <c r="F156" s="147" t="s">
        <v>911</v>
      </c>
      <c r="G156" s="148" t="s">
        <v>231</v>
      </c>
      <c r="H156" s="149">
        <v>1</v>
      </c>
      <c r="I156" s="149"/>
      <c r="J156" s="149"/>
      <c r="K156" s="150"/>
      <c r="L156" s="27"/>
      <c r="M156" s="151" t="s">
        <v>1</v>
      </c>
      <c r="N156" s="152" t="s">
        <v>37</v>
      </c>
      <c r="O156" s="153">
        <v>0</v>
      </c>
      <c r="P156" s="153">
        <f t="shared" si="9"/>
        <v>0</v>
      </c>
      <c r="Q156" s="153">
        <v>0</v>
      </c>
      <c r="R156" s="153">
        <f t="shared" si="10"/>
        <v>0</v>
      </c>
      <c r="S156" s="153">
        <v>0</v>
      </c>
      <c r="T156" s="154">
        <f t="shared" si="11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145</v>
      </c>
      <c r="AT156" s="155" t="s">
        <v>141</v>
      </c>
      <c r="AU156" s="155" t="s">
        <v>79</v>
      </c>
      <c r="AY156" s="14" t="s">
        <v>136</v>
      </c>
      <c r="BE156" s="156">
        <f t="shared" si="12"/>
        <v>0</v>
      </c>
      <c r="BF156" s="156">
        <f t="shared" si="13"/>
        <v>0</v>
      </c>
      <c r="BG156" s="156">
        <f t="shared" si="14"/>
        <v>0</v>
      </c>
      <c r="BH156" s="156">
        <f t="shared" si="15"/>
        <v>0</v>
      </c>
      <c r="BI156" s="156">
        <f t="shared" si="16"/>
        <v>0</v>
      </c>
      <c r="BJ156" s="14" t="s">
        <v>146</v>
      </c>
      <c r="BK156" s="157">
        <f t="shared" si="17"/>
        <v>0</v>
      </c>
      <c r="BL156" s="14" t="s">
        <v>145</v>
      </c>
      <c r="BM156" s="155" t="s">
        <v>335</v>
      </c>
    </row>
    <row r="157" spans="1:65" s="2" customFormat="1" ht="16.5" customHeight="1">
      <c r="A157" s="26"/>
      <c r="B157" s="144"/>
      <c r="C157" s="145" t="s">
        <v>71</v>
      </c>
      <c r="D157" s="145" t="s">
        <v>141</v>
      </c>
      <c r="E157" s="146" t="s">
        <v>912</v>
      </c>
      <c r="F157" s="147" t="s">
        <v>913</v>
      </c>
      <c r="G157" s="148" t="s">
        <v>231</v>
      </c>
      <c r="H157" s="149">
        <v>1</v>
      </c>
      <c r="I157" s="149"/>
      <c r="J157" s="149"/>
      <c r="K157" s="150"/>
      <c r="L157" s="27"/>
      <c r="M157" s="151" t="s">
        <v>1</v>
      </c>
      <c r="N157" s="152" t="s">
        <v>37</v>
      </c>
      <c r="O157" s="153">
        <v>0</v>
      </c>
      <c r="P157" s="153">
        <f t="shared" si="9"/>
        <v>0</v>
      </c>
      <c r="Q157" s="153">
        <v>0</v>
      </c>
      <c r="R157" s="153">
        <f t="shared" si="10"/>
        <v>0</v>
      </c>
      <c r="S157" s="153">
        <v>0</v>
      </c>
      <c r="T157" s="154">
        <f t="shared" si="11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145</v>
      </c>
      <c r="AT157" s="155" t="s">
        <v>141</v>
      </c>
      <c r="AU157" s="155" t="s">
        <v>79</v>
      </c>
      <c r="AY157" s="14" t="s">
        <v>136</v>
      </c>
      <c r="BE157" s="156">
        <f t="shared" si="12"/>
        <v>0</v>
      </c>
      <c r="BF157" s="156">
        <f t="shared" si="13"/>
        <v>0</v>
      </c>
      <c r="BG157" s="156">
        <f t="shared" si="14"/>
        <v>0</v>
      </c>
      <c r="BH157" s="156">
        <f t="shared" si="15"/>
        <v>0</v>
      </c>
      <c r="BI157" s="156">
        <f t="shared" si="16"/>
        <v>0</v>
      </c>
      <c r="BJ157" s="14" t="s">
        <v>146</v>
      </c>
      <c r="BK157" s="157">
        <f t="shared" si="17"/>
        <v>0</v>
      </c>
      <c r="BL157" s="14" t="s">
        <v>145</v>
      </c>
      <c r="BM157" s="155" t="s">
        <v>338</v>
      </c>
    </row>
    <row r="158" spans="1:65" s="2" customFormat="1" ht="16.5" customHeight="1">
      <c r="A158" s="26"/>
      <c r="B158" s="144"/>
      <c r="C158" s="145" t="s">
        <v>71</v>
      </c>
      <c r="D158" s="145" t="s">
        <v>141</v>
      </c>
      <c r="E158" s="146" t="s">
        <v>914</v>
      </c>
      <c r="F158" s="147" t="s">
        <v>915</v>
      </c>
      <c r="G158" s="148" t="s">
        <v>231</v>
      </c>
      <c r="H158" s="149">
        <v>1</v>
      </c>
      <c r="I158" s="149"/>
      <c r="J158" s="149"/>
      <c r="K158" s="150"/>
      <c r="L158" s="27"/>
      <c r="M158" s="151" t="s">
        <v>1</v>
      </c>
      <c r="N158" s="152" t="s">
        <v>37</v>
      </c>
      <c r="O158" s="153">
        <v>0</v>
      </c>
      <c r="P158" s="153">
        <f t="shared" si="9"/>
        <v>0</v>
      </c>
      <c r="Q158" s="153">
        <v>0</v>
      </c>
      <c r="R158" s="153">
        <f t="shared" si="10"/>
        <v>0</v>
      </c>
      <c r="S158" s="153">
        <v>0</v>
      </c>
      <c r="T158" s="154">
        <f t="shared" si="11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145</v>
      </c>
      <c r="AT158" s="155" t="s">
        <v>141</v>
      </c>
      <c r="AU158" s="155" t="s">
        <v>79</v>
      </c>
      <c r="AY158" s="14" t="s">
        <v>136</v>
      </c>
      <c r="BE158" s="156">
        <f t="shared" si="12"/>
        <v>0</v>
      </c>
      <c r="BF158" s="156">
        <f t="shared" si="13"/>
        <v>0</v>
      </c>
      <c r="BG158" s="156">
        <f t="shared" si="14"/>
        <v>0</v>
      </c>
      <c r="BH158" s="156">
        <f t="shared" si="15"/>
        <v>0</v>
      </c>
      <c r="BI158" s="156">
        <f t="shared" si="16"/>
        <v>0</v>
      </c>
      <c r="BJ158" s="14" t="s">
        <v>146</v>
      </c>
      <c r="BK158" s="157">
        <f t="shared" si="17"/>
        <v>0</v>
      </c>
      <c r="BL158" s="14" t="s">
        <v>145</v>
      </c>
      <c r="BM158" s="155" t="s">
        <v>341</v>
      </c>
    </row>
    <row r="159" spans="1:65" s="2" customFormat="1" ht="16.5" customHeight="1">
      <c r="A159" s="26"/>
      <c r="B159" s="144"/>
      <c r="C159" s="145" t="s">
        <v>71</v>
      </c>
      <c r="D159" s="145" t="s">
        <v>141</v>
      </c>
      <c r="E159" s="146" t="s">
        <v>916</v>
      </c>
      <c r="F159" s="147" t="s">
        <v>917</v>
      </c>
      <c r="G159" s="148" t="s">
        <v>891</v>
      </c>
      <c r="H159" s="149">
        <v>36</v>
      </c>
      <c r="I159" s="149"/>
      <c r="J159" s="149"/>
      <c r="K159" s="150"/>
      <c r="L159" s="27"/>
      <c r="M159" s="151" t="s">
        <v>1</v>
      </c>
      <c r="N159" s="152" t="s">
        <v>37</v>
      </c>
      <c r="O159" s="153">
        <v>0</v>
      </c>
      <c r="P159" s="153">
        <f t="shared" si="9"/>
        <v>0</v>
      </c>
      <c r="Q159" s="153">
        <v>0</v>
      </c>
      <c r="R159" s="153">
        <f t="shared" si="10"/>
        <v>0</v>
      </c>
      <c r="S159" s="153">
        <v>0</v>
      </c>
      <c r="T159" s="154">
        <f t="shared" si="11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145</v>
      </c>
      <c r="AT159" s="155" t="s">
        <v>141</v>
      </c>
      <c r="AU159" s="155" t="s">
        <v>79</v>
      </c>
      <c r="AY159" s="14" t="s">
        <v>136</v>
      </c>
      <c r="BE159" s="156">
        <f t="shared" si="12"/>
        <v>0</v>
      </c>
      <c r="BF159" s="156">
        <f t="shared" si="13"/>
        <v>0</v>
      </c>
      <c r="BG159" s="156">
        <f t="shared" si="14"/>
        <v>0</v>
      </c>
      <c r="BH159" s="156">
        <f t="shared" si="15"/>
        <v>0</v>
      </c>
      <c r="BI159" s="156">
        <f t="shared" si="16"/>
        <v>0</v>
      </c>
      <c r="BJ159" s="14" t="s">
        <v>146</v>
      </c>
      <c r="BK159" s="157">
        <f t="shared" si="17"/>
        <v>0</v>
      </c>
      <c r="BL159" s="14" t="s">
        <v>145</v>
      </c>
      <c r="BM159" s="155" t="s">
        <v>344</v>
      </c>
    </row>
    <row r="160" spans="1:65" s="2" customFormat="1" ht="16.5" customHeight="1">
      <c r="A160" s="26"/>
      <c r="B160" s="144"/>
      <c r="C160" s="145" t="s">
        <v>71</v>
      </c>
      <c r="D160" s="145" t="s">
        <v>141</v>
      </c>
      <c r="E160" s="146" t="s">
        <v>918</v>
      </c>
      <c r="F160" s="147" t="s">
        <v>919</v>
      </c>
      <c r="G160" s="148" t="s">
        <v>231</v>
      </c>
      <c r="H160" s="149">
        <v>6</v>
      </c>
      <c r="I160" s="149"/>
      <c r="J160" s="149"/>
      <c r="K160" s="150"/>
      <c r="L160" s="27"/>
      <c r="M160" s="151" t="s">
        <v>1</v>
      </c>
      <c r="N160" s="152" t="s">
        <v>37</v>
      </c>
      <c r="O160" s="153">
        <v>0</v>
      </c>
      <c r="P160" s="153">
        <f t="shared" si="9"/>
        <v>0</v>
      </c>
      <c r="Q160" s="153">
        <v>0</v>
      </c>
      <c r="R160" s="153">
        <f t="shared" si="10"/>
        <v>0</v>
      </c>
      <c r="S160" s="153">
        <v>0</v>
      </c>
      <c r="T160" s="154">
        <f t="shared" si="11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145</v>
      </c>
      <c r="AT160" s="155" t="s">
        <v>141</v>
      </c>
      <c r="AU160" s="155" t="s">
        <v>79</v>
      </c>
      <c r="AY160" s="14" t="s">
        <v>136</v>
      </c>
      <c r="BE160" s="156">
        <f t="shared" si="12"/>
        <v>0</v>
      </c>
      <c r="BF160" s="156">
        <f t="shared" si="13"/>
        <v>0</v>
      </c>
      <c r="BG160" s="156">
        <f t="shared" si="14"/>
        <v>0</v>
      </c>
      <c r="BH160" s="156">
        <f t="shared" si="15"/>
        <v>0</v>
      </c>
      <c r="BI160" s="156">
        <f t="shared" si="16"/>
        <v>0</v>
      </c>
      <c r="BJ160" s="14" t="s">
        <v>146</v>
      </c>
      <c r="BK160" s="157">
        <f t="shared" si="17"/>
        <v>0</v>
      </c>
      <c r="BL160" s="14" t="s">
        <v>145</v>
      </c>
      <c r="BM160" s="155" t="s">
        <v>347</v>
      </c>
    </row>
    <row r="161" spans="1:65" s="2" customFormat="1" ht="16.5" customHeight="1">
      <c r="A161" s="26"/>
      <c r="B161" s="144"/>
      <c r="C161" s="145" t="s">
        <v>71</v>
      </c>
      <c r="D161" s="145" t="s">
        <v>141</v>
      </c>
      <c r="E161" s="146" t="s">
        <v>920</v>
      </c>
      <c r="F161" s="147" t="s">
        <v>921</v>
      </c>
      <c r="G161" s="148" t="s">
        <v>891</v>
      </c>
      <c r="H161" s="149">
        <v>6</v>
      </c>
      <c r="I161" s="149"/>
      <c r="J161" s="149"/>
      <c r="K161" s="150"/>
      <c r="L161" s="27"/>
      <c r="M161" s="151" t="s">
        <v>1</v>
      </c>
      <c r="N161" s="152" t="s">
        <v>37</v>
      </c>
      <c r="O161" s="153">
        <v>0</v>
      </c>
      <c r="P161" s="153">
        <f t="shared" si="9"/>
        <v>0</v>
      </c>
      <c r="Q161" s="153">
        <v>0</v>
      </c>
      <c r="R161" s="153">
        <f t="shared" si="10"/>
        <v>0</v>
      </c>
      <c r="S161" s="153">
        <v>0</v>
      </c>
      <c r="T161" s="154">
        <f t="shared" si="11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145</v>
      </c>
      <c r="AT161" s="155" t="s">
        <v>141</v>
      </c>
      <c r="AU161" s="155" t="s">
        <v>79</v>
      </c>
      <c r="AY161" s="14" t="s">
        <v>136</v>
      </c>
      <c r="BE161" s="156">
        <f t="shared" si="12"/>
        <v>0</v>
      </c>
      <c r="BF161" s="156">
        <f t="shared" si="13"/>
        <v>0</v>
      </c>
      <c r="BG161" s="156">
        <f t="shared" si="14"/>
        <v>0</v>
      </c>
      <c r="BH161" s="156">
        <f t="shared" si="15"/>
        <v>0</v>
      </c>
      <c r="BI161" s="156">
        <f t="shared" si="16"/>
        <v>0</v>
      </c>
      <c r="BJ161" s="14" t="s">
        <v>146</v>
      </c>
      <c r="BK161" s="157">
        <f t="shared" si="17"/>
        <v>0</v>
      </c>
      <c r="BL161" s="14" t="s">
        <v>145</v>
      </c>
      <c r="BM161" s="155" t="s">
        <v>350</v>
      </c>
    </row>
    <row r="162" spans="1:65" s="2" customFormat="1" ht="16.5" customHeight="1">
      <c r="A162" s="26"/>
      <c r="B162" s="144"/>
      <c r="C162" s="145" t="s">
        <v>71</v>
      </c>
      <c r="D162" s="145" t="s">
        <v>141</v>
      </c>
      <c r="E162" s="146" t="s">
        <v>922</v>
      </c>
      <c r="F162" s="147" t="s">
        <v>923</v>
      </c>
      <c r="G162" s="148" t="s">
        <v>231</v>
      </c>
      <c r="H162" s="149">
        <v>2</v>
      </c>
      <c r="I162" s="149"/>
      <c r="J162" s="149"/>
      <c r="K162" s="150"/>
      <c r="L162" s="27"/>
      <c r="M162" s="151" t="s">
        <v>1</v>
      </c>
      <c r="N162" s="152" t="s">
        <v>37</v>
      </c>
      <c r="O162" s="153">
        <v>0</v>
      </c>
      <c r="P162" s="153">
        <f t="shared" si="9"/>
        <v>0</v>
      </c>
      <c r="Q162" s="153">
        <v>0</v>
      </c>
      <c r="R162" s="153">
        <f t="shared" si="10"/>
        <v>0</v>
      </c>
      <c r="S162" s="153">
        <v>0</v>
      </c>
      <c r="T162" s="154">
        <f t="shared" si="11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145</v>
      </c>
      <c r="AT162" s="155" t="s">
        <v>141</v>
      </c>
      <c r="AU162" s="155" t="s">
        <v>79</v>
      </c>
      <c r="AY162" s="14" t="s">
        <v>136</v>
      </c>
      <c r="BE162" s="156">
        <f t="shared" si="12"/>
        <v>0</v>
      </c>
      <c r="BF162" s="156">
        <f t="shared" si="13"/>
        <v>0</v>
      </c>
      <c r="BG162" s="156">
        <f t="shared" si="14"/>
        <v>0</v>
      </c>
      <c r="BH162" s="156">
        <f t="shared" si="15"/>
        <v>0</v>
      </c>
      <c r="BI162" s="156">
        <f t="shared" si="16"/>
        <v>0</v>
      </c>
      <c r="BJ162" s="14" t="s">
        <v>146</v>
      </c>
      <c r="BK162" s="157">
        <f t="shared" si="17"/>
        <v>0</v>
      </c>
      <c r="BL162" s="14" t="s">
        <v>145</v>
      </c>
      <c r="BM162" s="155" t="s">
        <v>353</v>
      </c>
    </row>
    <row r="163" spans="1:65" s="2" customFormat="1" ht="16.5" customHeight="1">
      <c r="A163" s="26"/>
      <c r="B163" s="144"/>
      <c r="C163" s="145" t="s">
        <v>71</v>
      </c>
      <c r="D163" s="145" t="s">
        <v>141</v>
      </c>
      <c r="E163" s="146" t="s">
        <v>924</v>
      </c>
      <c r="F163" s="147" t="s">
        <v>925</v>
      </c>
      <c r="G163" s="148" t="s">
        <v>231</v>
      </c>
      <c r="H163" s="149">
        <v>2</v>
      </c>
      <c r="I163" s="149"/>
      <c r="J163" s="149"/>
      <c r="K163" s="150"/>
      <c r="L163" s="27"/>
      <c r="M163" s="151" t="s">
        <v>1</v>
      </c>
      <c r="N163" s="152" t="s">
        <v>37</v>
      </c>
      <c r="O163" s="153">
        <v>0</v>
      </c>
      <c r="P163" s="153">
        <f t="shared" si="9"/>
        <v>0</v>
      </c>
      <c r="Q163" s="153">
        <v>0</v>
      </c>
      <c r="R163" s="153">
        <f t="shared" si="10"/>
        <v>0</v>
      </c>
      <c r="S163" s="153">
        <v>0</v>
      </c>
      <c r="T163" s="154">
        <f t="shared" si="11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145</v>
      </c>
      <c r="AT163" s="155" t="s">
        <v>141</v>
      </c>
      <c r="AU163" s="155" t="s">
        <v>79</v>
      </c>
      <c r="AY163" s="14" t="s">
        <v>136</v>
      </c>
      <c r="BE163" s="156">
        <f t="shared" si="12"/>
        <v>0</v>
      </c>
      <c r="BF163" s="156">
        <f t="shared" si="13"/>
        <v>0</v>
      </c>
      <c r="BG163" s="156">
        <f t="shared" si="14"/>
        <v>0</v>
      </c>
      <c r="BH163" s="156">
        <f t="shared" si="15"/>
        <v>0</v>
      </c>
      <c r="BI163" s="156">
        <f t="shared" si="16"/>
        <v>0</v>
      </c>
      <c r="BJ163" s="14" t="s">
        <v>146</v>
      </c>
      <c r="BK163" s="157">
        <f t="shared" si="17"/>
        <v>0</v>
      </c>
      <c r="BL163" s="14" t="s">
        <v>145</v>
      </c>
      <c r="BM163" s="155" t="s">
        <v>356</v>
      </c>
    </row>
    <row r="164" spans="1:65" s="2" customFormat="1" ht="16.5" customHeight="1">
      <c r="A164" s="26"/>
      <c r="B164" s="144"/>
      <c r="C164" s="145" t="s">
        <v>71</v>
      </c>
      <c r="D164" s="145" t="s">
        <v>141</v>
      </c>
      <c r="E164" s="146" t="s">
        <v>926</v>
      </c>
      <c r="F164" s="147" t="s">
        <v>927</v>
      </c>
      <c r="G164" s="148" t="s">
        <v>231</v>
      </c>
      <c r="H164" s="149">
        <v>2</v>
      </c>
      <c r="I164" s="149"/>
      <c r="J164" s="149"/>
      <c r="K164" s="150"/>
      <c r="L164" s="27"/>
      <c r="M164" s="151" t="s">
        <v>1</v>
      </c>
      <c r="N164" s="152" t="s">
        <v>37</v>
      </c>
      <c r="O164" s="153">
        <v>0</v>
      </c>
      <c r="P164" s="153">
        <f t="shared" si="9"/>
        <v>0</v>
      </c>
      <c r="Q164" s="153">
        <v>0</v>
      </c>
      <c r="R164" s="153">
        <f t="shared" si="10"/>
        <v>0</v>
      </c>
      <c r="S164" s="153">
        <v>0</v>
      </c>
      <c r="T164" s="154">
        <f t="shared" si="11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145</v>
      </c>
      <c r="AT164" s="155" t="s">
        <v>141</v>
      </c>
      <c r="AU164" s="155" t="s">
        <v>79</v>
      </c>
      <c r="AY164" s="14" t="s">
        <v>136</v>
      </c>
      <c r="BE164" s="156">
        <f t="shared" si="12"/>
        <v>0</v>
      </c>
      <c r="BF164" s="156">
        <f t="shared" si="13"/>
        <v>0</v>
      </c>
      <c r="BG164" s="156">
        <f t="shared" si="14"/>
        <v>0</v>
      </c>
      <c r="BH164" s="156">
        <f t="shared" si="15"/>
        <v>0</v>
      </c>
      <c r="BI164" s="156">
        <f t="shared" si="16"/>
        <v>0</v>
      </c>
      <c r="BJ164" s="14" t="s">
        <v>146</v>
      </c>
      <c r="BK164" s="157">
        <f t="shared" si="17"/>
        <v>0</v>
      </c>
      <c r="BL164" s="14" t="s">
        <v>145</v>
      </c>
      <c r="BM164" s="155" t="s">
        <v>359</v>
      </c>
    </row>
    <row r="165" spans="1:65" s="2" customFormat="1" ht="16.5" customHeight="1">
      <c r="A165" s="26"/>
      <c r="B165" s="144"/>
      <c r="C165" s="145" t="s">
        <v>71</v>
      </c>
      <c r="D165" s="145" t="s">
        <v>141</v>
      </c>
      <c r="E165" s="146" t="s">
        <v>928</v>
      </c>
      <c r="F165" s="147" t="s">
        <v>929</v>
      </c>
      <c r="G165" s="148" t="s">
        <v>231</v>
      </c>
      <c r="H165" s="149">
        <v>2</v>
      </c>
      <c r="I165" s="149"/>
      <c r="J165" s="149"/>
      <c r="K165" s="150"/>
      <c r="L165" s="27"/>
      <c r="M165" s="151" t="s">
        <v>1</v>
      </c>
      <c r="N165" s="152" t="s">
        <v>37</v>
      </c>
      <c r="O165" s="153">
        <v>0</v>
      </c>
      <c r="P165" s="153">
        <f t="shared" si="9"/>
        <v>0</v>
      </c>
      <c r="Q165" s="153">
        <v>0</v>
      </c>
      <c r="R165" s="153">
        <f t="shared" si="10"/>
        <v>0</v>
      </c>
      <c r="S165" s="153">
        <v>0</v>
      </c>
      <c r="T165" s="154">
        <f t="shared" si="11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145</v>
      </c>
      <c r="AT165" s="155" t="s">
        <v>141</v>
      </c>
      <c r="AU165" s="155" t="s">
        <v>79</v>
      </c>
      <c r="AY165" s="14" t="s">
        <v>136</v>
      </c>
      <c r="BE165" s="156">
        <f t="shared" si="12"/>
        <v>0</v>
      </c>
      <c r="BF165" s="156">
        <f t="shared" si="13"/>
        <v>0</v>
      </c>
      <c r="BG165" s="156">
        <f t="shared" si="14"/>
        <v>0</v>
      </c>
      <c r="BH165" s="156">
        <f t="shared" si="15"/>
        <v>0</v>
      </c>
      <c r="BI165" s="156">
        <f t="shared" si="16"/>
        <v>0</v>
      </c>
      <c r="BJ165" s="14" t="s">
        <v>146</v>
      </c>
      <c r="BK165" s="157">
        <f t="shared" si="17"/>
        <v>0</v>
      </c>
      <c r="BL165" s="14" t="s">
        <v>145</v>
      </c>
      <c r="BM165" s="155" t="s">
        <v>363</v>
      </c>
    </row>
    <row r="166" spans="1:65" s="2" customFormat="1" ht="16.5" customHeight="1">
      <c r="A166" s="26"/>
      <c r="B166" s="144"/>
      <c r="C166" s="145" t="s">
        <v>71</v>
      </c>
      <c r="D166" s="145" t="s">
        <v>141</v>
      </c>
      <c r="E166" s="146" t="s">
        <v>926</v>
      </c>
      <c r="F166" s="147" t="s">
        <v>927</v>
      </c>
      <c r="G166" s="148" t="s">
        <v>231</v>
      </c>
      <c r="H166" s="149">
        <v>2</v>
      </c>
      <c r="I166" s="149"/>
      <c r="J166" s="149"/>
      <c r="K166" s="150"/>
      <c r="L166" s="27"/>
      <c r="M166" s="151" t="s">
        <v>1</v>
      </c>
      <c r="N166" s="152" t="s">
        <v>37</v>
      </c>
      <c r="O166" s="153">
        <v>0</v>
      </c>
      <c r="P166" s="153">
        <f t="shared" si="9"/>
        <v>0</v>
      </c>
      <c r="Q166" s="153">
        <v>0</v>
      </c>
      <c r="R166" s="153">
        <f t="shared" si="10"/>
        <v>0</v>
      </c>
      <c r="S166" s="153">
        <v>0</v>
      </c>
      <c r="T166" s="154">
        <f t="shared" si="11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145</v>
      </c>
      <c r="AT166" s="155" t="s">
        <v>141</v>
      </c>
      <c r="AU166" s="155" t="s">
        <v>79</v>
      </c>
      <c r="AY166" s="14" t="s">
        <v>136</v>
      </c>
      <c r="BE166" s="156">
        <f t="shared" si="12"/>
        <v>0</v>
      </c>
      <c r="BF166" s="156">
        <f t="shared" si="13"/>
        <v>0</v>
      </c>
      <c r="BG166" s="156">
        <f t="shared" si="14"/>
        <v>0</v>
      </c>
      <c r="BH166" s="156">
        <f t="shared" si="15"/>
        <v>0</v>
      </c>
      <c r="BI166" s="156">
        <f t="shared" si="16"/>
        <v>0</v>
      </c>
      <c r="BJ166" s="14" t="s">
        <v>146</v>
      </c>
      <c r="BK166" s="157">
        <f t="shared" si="17"/>
        <v>0</v>
      </c>
      <c r="BL166" s="14" t="s">
        <v>145</v>
      </c>
      <c r="BM166" s="155" t="s">
        <v>366</v>
      </c>
    </row>
    <row r="167" spans="1:65" s="2" customFormat="1" ht="16.5" customHeight="1">
      <c r="A167" s="26"/>
      <c r="B167" s="144"/>
      <c r="C167" s="145" t="s">
        <v>71</v>
      </c>
      <c r="D167" s="145" t="s">
        <v>141</v>
      </c>
      <c r="E167" s="146" t="s">
        <v>930</v>
      </c>
      <c r="F167" s="147" t="s">
        <v>931</v>
      </c>
      <c r="G167" s="148" t="s">
        <v>231</v>
      </c>
      <c r="H167" s="149">
        <v>2</v>
      </c>
      <c r="I167" s="149"/>
      <c r="J167" s="149"/>
      <c r="K167" s="150"/>
      <c r="L167" s="27"/>
      <c r="M167" s="151" t="s">
        <v>1</v>
      </c>
      <c r="N167" s="152" t="s">
        <v>37</v>
      </c>
      <c r="O167" s="153">
        <v>0</v>
      </c>
      <c r="P167" s="153">
        <f t="shared" si="9"/>
        <v>0</v>
      </c>
      <c r="Q167" s="153">
        <v>0</v>
      </c>
      <c r="R167" s="153">
        <f t="shared" si="10"/>
        <v>0</v>
      </c>
      <c r="S167" s="153">
        <v>0</v>
      </c>
      <c r="T167" s="154">
        <f t="shared" si="11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145</v>
      </c>
      <c r="AT167" s="155" t="s">
        <v>141</v>
      </c>
      <c r="AU167" s="155" t="s">
        <v>79</v>
      </c>
      <c r="AY167" s="14" t="s">
        <v>136</v>
      </c>
      <c r="BE167" s="156">
        <f t="shared" si="12"/>
        <v>0</v>
      </c>
      <c r="BF167" s="156">
        <f t="shared" si="13"/>
        <v>0</v>
      </c>
      <c r="BG167" s="156">
        <f t="shared" si="14"/>
        <v>0</v>
      </c>
      <c r="BH167" s="156">
        <f t="shared" si="15"/>
        <v>0</v>
      </c>
      <c r="BI167" s="156">
        <f t="shared" si="16"/>
        <v>0</v>
      </c>
      <c r="BJ167" s="14" t="s">
        <v>146</v>
      </c>
      <c r="BK167" s="157">
        <f t="shared" si="17"/>
        <v>0</v>
      </c>
      <c r="BL167" s="14" t="s">
        <v>145</v>
      </c>
      <c r="BM167" s="155" t="s">
        <v>370</v>
      </c>
    </row>
    <row r="168" spans="1:65" s="2" customFormat="1" ht="16.5" customHeight="1">
      <c r="A168" s="26"/>
      <c r="B168" s="144"/>
      <c r="C168" s="145" t="s">
        <v>71</v>
      </c>
      <c r="D168" s="145" t="s">
        <v>141</v>
      </c>
      <c r="E168" s="146" t="s">
        <v>932</v>
      </c>
      <c r="F168" s="147" t="s">
        <v>933</v>
      </c>
      <c r="G168" s="148" t="s">
        <v>231</v>
      </c>
      <c r="H168" s="149">
        <v>2</v>
      </c>
      <c r="I168" s="149"/>
      <c r="J168" s="149"/>
      <c r="K168" s="150"/>
      <c r="L168" s="27"/>
      <c r="M168" s="151" t="s">
        <v>1</v>
      </c>
      <c r="N168" s="152" t="s">
        <v>37</v>
      </c>
      <c r="O168" s="153">
        <v>0</v>
      </c>
      <c r="P168" s="153">
        <f t="shared" si="9"/>
        <v>0</v>
      </c>
      <c r="Q168" s="153">
        <v>0</v>
      </c>
      <c r="R168" s="153">
        <f t="shared" si="10"/>
        <v>0</v>
      </c>
      <c r="S168" s="153">
        <v>0</v>
      </c>
      <c r="T168" s="154">
        <f t="shared" si="11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145</v>
      </c>
      <c r="AT168" s="155" t="s">
        <v>141</v>
      </c>
      <c r="AU168" s="155" t="s">
        <v>79</v>
      </c>
      <c r="AY168" s="14" t="s">
        <v>136</v>
      </c>
      <c r="BE168" s="156">
        <f t="shared" si="12"/>
        <v>0</v>
      </c>
      <c r="BF168" s="156">
        <f t="shared" si="13"/>
        <v>0</v>
      </c>
      <c r="BG168" s="156">
        <f t="shared" si="14"/>
        <v>0</v>
      </c>
      <c r="BH168" s="156">
        <f t="shared" si="15"/>
        <v>0</v>
      </c>
      <c r="BI168" s="156">
        <f t="shared" si="16"/>
        <v>0</v>
      </c>
      <c r="BJ168" s="14" t="s">
        <v>146</v>
      </c>
      <c r="BK168" s="157">
        <f t="shared" si="17"/>
        <v>0</v>
      </c>
      <c r="BL168" s="14" t="s">
        <v>145</v>
      </c>
      <c r="BM168" s="155" t="s">
        <v>373</v>
      </c>
    </row>
    <row r="169" spans="1:65" s="2" customFormat="1" ht="16.5" customHeight="1">
      <c r="A169" s="26"/>
      <c r="B169" s="144"/>
      <c r="C169" s="145" t="s">
        <v>71</v>
      </c>
      <c r="D169" s="145" t="s">
        <v>141</v>
      </c>
      <c r="E169" s="146" t="s">
        <v>934</v>
      </c>
      <c r="F169" s="147" t="s">
        <v>935</v>
      </c>
      <c r="G169" s="148" t="s">
        <v>231</v>
      </c>
      <c r="H169" s="149">
        <v>2</v>
      </c>
      <c r="I169" s="149"/>
      <c r="J169" s="149"/>
      <c r="K169" s="150"/>
      <c r="L169" s="27"/>
      <c r="M169" s="151" t="s">
        <v>1</v>
      </c>
      <c r="N169" s="152" t="s">
        <v>37</v>
      </c>
      <c r="O169" s="153">
        <v>0</v>
      </c>
      <c r="P169" s="153">
        <f t="shared" si="9"/>
        <v>0</v>
      </c>
      <c r="Q169" s="153">
        <v>0</v>
      </c>
      <c r="R169" s="153">
        <f t="shared" si="10"/>
        <v>0</v>
      </c>
      <c r="S169" s="153">
        <v>0</v>
      </c>
      <c r="T169" s="154">
        <f t="shared" si="11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145</v>
      </c>
      <c r="AT169" s="155" t="s">
        <v>141</v>
      </c>
      <c r="AU169" s="155" t="s">
        <v>79</v>
      </c>
      <c r="AY169" s="14" t="s">
        <v>136</v>
      </c>
      <c r="BE169" s="156">
        <f t="shared" si="12"/>
        <v>0</v>
      </c>
      <c r="BF169" s="156">
        <f t="shared" si="13"/>
        <v>0</v>
      </c>
      <c r="BG169" s="156">
        <f t="shared" si="14"/>
        <v>0</v>
      </c>
      <c r="BH169" s="156">
        <f t="shared" si="15"/>
        <v>0</v>
      </c>
      <c r="BI169" s="156">
        <f t="shared" si="16"/>
        <v>0</v>
      </c>
      <c r="BJ169" s="14" t="s">
        <v>146</v>
      </c>
      <c r="BK169" s="157">
        <f t="shared" si="17"/>
        <v>0</v>
      </c>
      <c r="BL169" s="14" t="s">
        <v>145</v>
      </c>
      <c r="BM169" s="155" t="s">
        <v>376</v>
      </c>
    </row>
    <row r="170" spans="1:65" s="2" customFormat="1" ht="16.5" customHeight="1">
      <c r="A170" s="26"/>
      <c r="B170" s="144"/>
      <c r="C170" s="145" t="s">
        <v>71</v>
      </c>
      <c r="D170" s="145" t="s">
        <v>141</v>
      </c>
      <c r="E170" s="146" t="s">
        <v>936</v>
      </c>
      <c r="F170" s="147" t="s">
        <v>937</v>
      </c>
      <c r="G170" s="148" t="s">
        <v>231</v>
      </c>
      <c r="H170" s="149">
        <v>1</v>
      </c>
      <c r="I170" s="149"/>
      <c r="J170" s="149"/>
      <c r="K170" s="150"/>
      <c r="L170" s="27"/>
      <c r="M170" s="151" t="s">
        <v>1</v>
      </c>
      <c r="N170" s="152" t="s">
        <v>37</v>
      </c>
      <c r="O170" s="153">
        <v>0</v>
      </c>
      <c r="P170" s="153">
        <f t="shared" si="9"/>
        <v>0</v>
      </c>
      <c r="Q170" s="153">
        <v>0</v>
      </c>
      <c r="R170" s="153">
        <f t="shared" si="10"/>
        <v>0</v>
      </c>
      <c r="S170" s="153">
        <v>0</v>
      </c>
      <c r="T170" s="154">
        <f t="shared" si="11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145</v>
      </c>
      <c r="AT170" s="155" t="s">
        <v>141</v>
      </c>
      <c r="AU170" s="155" t="s">
        <v>79</v>
      </c>
      <c r="AY170" s="14" t="s">
        <v>136</v>
      </c>
      <c r="BE170" s="156">
        <f t="shared" si="12"/>
        <v>0</v>
      </c>
      <c r="BF170" s="156">
        <f t="shared" si="13"/>
        <v>0</v>
      </c>
      <c r="BG170" s="156">
        <f t="shared" si="14"/>
        <v>0</v>
      </c>
      <c r="BH170" s="156">
        <f t="shared" si="15"/>
        <v>0</v>
      </c>
      <c r="BI170" s="156">
        <f t="shared" si="16"/>
        <v>0</v>
      </c>
      <c r="BJ170" s="14" t="s">
        <v>146</v>
      </c>
      <c r="BK170" s="157">
        <f t="shared" si="17"/>
        <v>0</v>
      </c>
      <c r="BL170" s="14" t="s">
        <v>145</v>
      </c>
      <c r="BM170" s="155" t="s">
        <v>383</v>
      </c>
    </row>
    <row r="171" spans="1:65" s="2" customFormat="1" ht="16.5" customHeight="1">
      <c r="A171" s="26"/>
      <c r="B171" s="144"/>
      <c r="C171" s="145" t="s">
        <v>71</v>
      </c>
      <c r="D171" s="145" t="s">
        <v>141</v>
      </c>
      <c r="E171" s="146" t="s">
        <v>938</v>
      </c>
      <c r="F171" s="147" t="s">
        <v>939</v>
      </c>
      <c r="G171" s="148" t="s">
        <v>891</v>
      </c>
      <c r="H171" s="149">
        <v>18</v>
      </c>
      <c r="I171" s="149"/>
      <c r="J171" s="149"/>
      <c r="K171" s="150"/>
      <c r="L171" s="27"/>
      <c r="M171" s="151" t="s">
        <v>1</v>
      </c>
      <c r="N171" s="152" t="s">
        <v>37</v>
      </c>
      <c r="O171" s="153">
        <v>0</v>
      </c>
      <c r="P171" s="153">
        <f t="shared" si="9"/>
        <v>0</v>
      </c>
      <c r="Q171" s="153">
        <v>0</v>
      </c>
      <c r="R171" s="153">
        <f t="shared" si="10"/>
        <v>0</v>
      </c>
      <c r="S171" s="153">
        <v>0</v>
      </c>
      <c r="T171" s="154">
        <f t="shared" si="11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145</v>
      </c>
      <c r="AT171" s="155" t="s">
        <v>141</v>
      </c>
      <c r="AU171" s="155" t="s">
        <v>79</v>
      </c>
      <c r="AY171" s="14" t="s">
        <v>136</v>
      </c>
      <c r="BE171" s="156">
        <f t="shared" si="12"/>
        <v>0</v>
      </c>
      <c r="BF171" s="156">
        <f t="shared" si="13"/>
        <v>0</v>
      </c>
      <c r="BG171" s="156">
        <f t="shared" si="14"/>
        <v>0</v>
      </c>
      <c r="BH171" s="156">
        <f t="shared" si="15"/>
        <v>0</v>
      </c>
      <c r="BI171" s="156">
        <f t="shared" si="16"/>
        <v>0</v>
      </c>
      <c r="BJ171" s="14" t="s">
        <v>146</v>
      </c>
      <c r="BK171" s="157">
        <f t="shared" si="17"/>
        <v>0</v>
      </c>
      <c r="BL171" s="14" t="s">
        <v>145</v>
      </c>
      <c r="BM171" s="155" t="s">
        <v>387</v>
      </c>
    </row>
    <row r="172" spans="1:65" s="2" customFormat="1" ht="16.5" customHeight="1">
      <c r="A172" s="26"/>
      <c r="B172" s="144"/>
      <c r="C172" s="145" t="s">
        <v>71</v>
      </c>
      <c r="D172" s="145" t="s">
        <v>141</v>
      </c>
      <c r="E172" s="146" t="s">
        <v>940</v>
      </c>
      <c r="F172" s="147" t="s">
        <v>941</v>
      </c>
      <c r="G172" s="148" t="s">
        <v>231</v>
      </c>
      <c r="H172" s="149">
        <v>6</v>
      </c>
      <c r="I172" s="149"/>
      <c r="J172" s="149"/>
      <c r="K172" s="150"/>
      <c r="L172" s="27"/>
      <c r="M172" s="151" t="s">
        <v>1</v>
      </c>
      <c r="N172" s="152" t="s">
        <v>37</v>
      </c>
      <c r="O172" s="153">
        <v>0</v>
      </c>
      <c r="P172" s="153">
        <f t="shared" si="9"/>
        <v>0</v>
      </c>
      <c r="Q172" s="153">
        <v>0</v>
      </c>
      <c r="R172" s="153">
        <f t="shared" si="10"/>
        <v>0</v>
      </c>
      <c r="S172" s="153">
        <v>0</v>
      </c>
      <c r="T172" s="154">
        <f t="shared" si="11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145</v>
      </c>
      <c r="AT172" s="155" t="s">
        <v>141</v>
      </c>
      <c r="AU172" s="155" t="s">
        <v>79</v>
      </c>
      <c r="AY172" s="14" t="s">
        <v>136</v>
      </c>
      <c r="BE172" s="156">
        <f t="shared" si="12"/>
        <v>0</v>
      </c>
      <c r="BF172" s="156">
        <f t="shared" si="13"/>
        <v>0</v>
      </c>
      <c r="BG172" s="156">
        <f t="shared" si="14"/>
        <v>0</v>
      </c>
      <c r="BH172" s="156">
        <f t="shared" si="15"/>
        <v>0</v>
      </c>
      <c r="BI172" s="156">
        <f t="shared" si="16"/>
        <v>0</v>
      </c>
      <c r="BJ172" s="14" t="s">
        <v>146</v>
      </c>
      <c r="BK172" s="157">
        <f t="shared" si="17"/>
        <v>0</v>
      </c>
      <c r="BL172" s="14" t="s">
        <v>145</v>
      </c>
      <c r="BM172" s="155" t="s">
        <v>390</v>
      </c>
    </row>
    <row r="173" spans="1:65" s="2" customFormat="1" ht="16.5" customHeight="1">
      <c r="A173" s="26"/>
      <c r="B173" s="144"/>
      <c r="C173" s="145" t="s">
        <v>71</v>
      </c>
      <c r="D173" s="145" t="s">
        <v>141</v>
      </c>
      <c r="E173" s="146" t="s">
        <v>936</v>
      </c>
      <c r="F173" s="147" t="s">
        <v>937</v>
      </c>
      <c r="G173" s="148" t="s">
        <v>231</v>
      </c>
      <c r="H173" s="149">
        <v>2</v>
      </c>
      <c r="I173" s="149"/>
      <c r="J173" s="149"/>
      <c r="K173" s="150"/>
      <c r="L173" s="27"/>
      <c r="M173" s="151" t="s">
        <v>1</v>
      </c>
      <c r="N173" s="152" t="s">
        <v>37</v>
      </c>
      <c r="O173" s="153">
        <v>0</v>
      </c>
      <c r="P173" s="153">
        <f t="shared" si="9"/>
        <v>0</v>
      </c>
      <c r="Q173" s="153">
        <v>0</v>
      </c>
      <c r="R173" s="153">
        <f t="shared" si="10"/>
        <v>0</v>
      </c>
      <c r="S173" s="153">
        <v>0</v>
      </c>
      <c r="T173" s="154">
        <f t="shared" si="11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145</v>
      </c>
      <c r="AT173" s="155" t="s">
        <v>141</v>
      </c>
      <c r="AU173" s="155" t="s">
        <v>79</v>
      </c>
      <c r="AY173" s="14" t="s">
        <v>136</v>
      </c>
      <c r="BE173" s="156">
        <f t="shared" si="12"/>
        <v>0</v>
      </c>
      <c r="BF173" s="156">
        <f t="shared" si="13"/>
        <v>0</v>
      </c>
      <c r="BG173" s="156">
        <f t="shared" si="14"/>
        <v>0</v>
      </c>
      <c r="BH173" s="156">
        <f t="shared" si="15"/>
        <v>0</v>
      </c>
      <c r="BI173" s="156">
        <f t="shared" si="16"/>
        <v>0</v>
      </c>
      <c r="BJ173" s="14" t="s">
        <v>146</v>
      </c>
      <c r="BK173" s="157">
        <f t="shared" si="17"/>
        <v>0</v>
      </c>
      <c r="BL173" s="14" t="s">
        <v>145</v>
      </c>
      <c r="BM173" s="155" t="s">
        <v>395</v>
      </c>
    </row>
    <row r="174" spans="1:65" s="2" customFormat="1" ht="16.5" customHeight="1">
      <c r="A174" s="26"/>
      <c r="B174" s="144"/>
      <c r="C174" s="145" t="s">
        <v>71</v>
      </c>
      <c r="D174" s="145" t="s">
        <v>141</v>
      </c>
      <c r="E174" s="146" t="s">
        <v>942</v>
      </c>
      <c r="F174" s="147" t="s">
        <v>943</v>
      </c>
      <c r="G174" s="148" t="s">
        <v>231</v>
      </c>
      <c r="H174" s="149">
        <v>2</v>
      </c>
      <c r="I174" s="149"/>
      <c r="J174" s="149"/>
      <c r="K174" s="150"/>
      <c r="L174" s="27"/>
      <c r="M174" s="151" t="s">
        <v>1</v>
      </c>
      <c r="N174" s="152" t="s">
        <v>37</v>
      </c>
      <c r="O174" s="153">
        <v>0</v>
      </c>
      <c r="P174" s="153">
        <f t="shared" si="9"/>
        <v>0</v>
      </c>
      <c r="Q174" s="153">
        <v>0</v>
      </c>
      <c r="R174" s="153">
        <f t="shared" si="10"/>
        <v>0</v>
      </c>
      <c r="S174" s="153">
        <v>0</v>
      </c>
      <c r="T174" s="154">
        <f t="shared" si="11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145</v>
      </c>
      <c r="AT174" s="155" t="s">
        <v>141</v>
      </c>
      <c r="AU174" s="155" t="s">
        <v>79</v>
      </c>
      <c r="AY174" s="14" t="s">
        <v>136</v>
      </c>
      <c r="BE174" s="156">
        <f t="shared" si="12"/>
        <v>0</v>
      </c>
      <c r="BF174" s="156">
        <f t="shared" si="13"/>
        <v>0</v>
      </c>
      <c r="BG174" s="156">
        <f t="shared" si="14"/>
        <v>0</v>
      </c>
      <c r="BH174" s="156">
        <f t="shared" si="15"/>
        <v>0</v>
      </c>
      <c r="BI174" s="156">
        <f t="shared" si="16"/>
        <v>0</v>
      </c>
      <c r="BJ174" s="14" t="s">
        <v>146</v>
      </c>
      <c r="BK174" s="157">
        <f t="shared" si="17"/>
        <v>0</v>
      </c>
      <c r="BL174" s="14" t="s">
        <v>145</v>
      </c>
      <c r="BM174" s="155" t="s">
        <v>509</v>
      </c>
    </row>
    <row r="175" spans="1:65" s="2" customFormat="1" ht="16.5" customHeight="1">
      <c r="A175" s="26"/>
      <c r="B175" s="144"/>
      <c r="C175" s="145" t="s">
        <v>71</v>
      </c>
      <c r="D175" s="145" t="s">
        <v>141</v>
      </c>
      <c r="E175" s="146" t="s">
        <v>892</v>
      </c>
      <c r="F175" s="147" t="s">
        <v>893</v>
      </c>
      <c r="G175" s="148" t="s">
        <v>891</v>
      </c>
      <c r="H175" s="149">
        <v>18</v>
      </c>
      <c r="I175" s="149"/>
      <c r="J175" s="149"/>
      <c r="K175" s="150"/>
      <c r="L175" s="27"/>
      <c r="M175" s="151" t="s">
        <v>1</v>
      </c>
      <c r="N175" s="152" t="s">
        <v>37</v>
      </c>
      <c r="O175" s="153">
        <v>0</v>
      </c>
      <c r="P175" s="153">
        <f t="shared" si="9"/>
        <v>0</v>
      </c>
      <c r="Q175" s="153">
        <v>0</v>
      </c>
      <c r="R175" s="153">
        <f t="shared" si="10"/>
        <v>0</v>
      </c>
      <c r="S175" s="153">
        <v>0</v>
      </c>
      <c r="T175" s="154">
        <f t="shared" si="11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145</v>
      </c>
      <c r="AT175" s="155" t="s">
        <v>141</v>
      </c>
      <c r="AU175" s="155" t="s">
        <v>79</v>
      </c>
      <c r="AY175" s="14" t="s">
        <v>136</v>
      </c>
      <c r="BE175" s="156">
        <f t="shared" si="12"/>
        <v>0</v>
      </c>
      <c r="BF175" s="156">
        <f t="shared" si="13"/>
        <v>0</v>
      </c>
      <c r="BG175" s="156">
        <f t="shared" si="14"/>
        <v>0</v>
      </c>
      <c r="BH175" s="156">
        <f t="shared" si="15"/>
        <v>0</v>
      </c>
      <c r="BI175" s="156">
        <f t="shared" si="16"/>
        <v>0</v>
      </c>
      <c r="BJ175" s="14" t="s">
        <v>146</v>
      </c>
      <c r="BK175" s="157">
        <f t="shared" si="17"/>
        <v>0</v>
      </c>
      <c r="BL175" s="14" t="s">
        <v>145</v>
      </c>
      <c r="BM175" s="155" t="s">
        <v>512</v>
      </c>
    </row>
    <row r="176" spans="1:65" s="2" customFormat="1" ht="16.5" customHeight="1">
      <c r="A176" s="26"/>
      <c r="B176" s="144"/>
      <c r="C176" s="145" t="s">
        <v>71</v>
      </c>
      <c r="D176" s="145" t="s">
        <v>141</v>
      </c>
      <c r="E176" s="146" t="s">
        <v>898</v>
      </c>
      <c r="F176" s="147" t="s">
        <v>899</v>
      </c>
      <c r="G176" s="148" t="s">
        <v>231</v>
      </c>
      <c r="H176" s="149">
        <v>4</v>
      </c>
      <c r="I176" s="149"/>
      <c r="J176" s="149"/>
      <c r="K176" s="150"/>
      <c r="L176" s="27"/>
      <c r="M176" s="151" t="s">
        <v>1</v>
      </c>
      <c r="N176" s="152" t="s">
        <v>37</v>
      </c>
      <c r="O176" s="153">
        <v>0</v>
      </c>
      <c r="P176" s="153">
        <f t="shared" si="9"/>
        <v>0</v>
      </c>
      <c r="Q176" s="153">
        <v>0</v>
      </c>
      <c r="R176" s="153">
        <f t="shared" si="10"/>
        <v>0</v>
      </c>
      <c r="S176" s="153">
        <v>0</v>
      </c>
      <c r="T176" s="154">
        <f t="shared" si="11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145</v>
      </c>
      <c r="AT176" s="155" t="s">
        <v>141</v>
      </c>
      <c r="AU176" s="155" t="s">
        <v>79</v>
      </c>
      <c r="AY176" s="14" t="s">
        <v>136</v>
      </c>
      <c r="BE176" s="156">
        <f t="shared" si="12"/>
        <v>0</v>
      </c>
      <c r="BF176" s="156">
        <f t="shared" si="13"/>
        <v>0</v>
      </c>
      <c r="BG176" s="156">
        <f t="shared" si="14"/>
        <v>0</v>
      </c>
      <c r="BH176" s="156">
        <f t="shared" si="15"/>
        <v>0</v>
      </c>
      <c r="BI176" s="156">
        <f t="shared" si="16"/>
        <v>0</v>
      </c>
      <c r="BJ176" s="14" t="s">
        <v>146</v>
      </c>
      <c r="BK176" s="157">
        <f t="shared" si="17"/>
        <v>0</v>
      </c>
      <c r="BL176" s="14" t="s">
        <v>145</v>
      </c>
      <c r="BM176" s="155" t="s">
        <v>515</v>
      </c>
    </row>
    <row r="177" spans="1:65" s="2" customFormat="1" ht="16.5" customHeight="1">
      <c r="A177" s="26"/>
      <c r="B177" s="144"/>
      <c r="C177" s="145" t="s">
        <v>71</v>
      </c>
      <c r="D177" s="145" t="s">
        <v>141</v>
      </c>
      <c r="E177" s="146" t="s">
        <v>900</v>
      </c>
      <c r="F177" s="147" t="s">
        <v>901</v>
      </c>
      <c r="G177" s="148" t="s">
        <v>231</v>
      </c>
      <c r="H177" s="149">
        <v>4</v>
      </c>
      <c r="I177" s="149"/>
      <c r="J177" s="149"/>
      <c r="K177" s="150"/>
      <c r="L177" s="27"/>
      <c r="M177" s="151" t="s">
        <v>1</v>
      </c>
      <c r="N177" s="152" t="s">
        <v>37</v>
      </c>
      <c r="O177" s="153">
        <v>0</v>
      </c>
      <c r="P177" s="153">
        <f t="shared" si="9"/>
        <v>0</v>
      </c>
      <c r="Q177" s="153">
        <v>0</v>
      </c>
      <c r="R177" s="153">
        <f t="shared" si="10"/>
        <v>0</v>
      </c>
      <c r="S177" s="153">
        <v>0</v>
      </c>
      <c r="T177" s="154">
        <f t="shared" si="11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145</v>
      </c>
      <c r="AT177" s="155" t="s">
        <v>141</v>
      </c>
      <c r="AU177" s="155" t="s">
        <v>79</v>
      </c>
      <c r="AY177" s="14" t="s">
        <v>136</v>
      </c>
      <c r="BE177" s="156">
        <f t="shared" si="12"/>
        <v>0</v>
      </c>
      <c r="BF177" s="156">
        <f t="shared" si="13"/>
        <v>0</v>
      </c>
      <c r="BG177" s="156">
        <f t="shared" si="14"/>
        <v>0</v>
      </c>
      <c r="BH177" s="156">
        <f t="shared" si="15"/>
        <v>0</v>
      </c>
      <c r="BI177" s="156">
        <f t="shared" si="16"/>
        <v>0</v>
      </c>
      <c r="BJ177" s="14" t="s">
        <v>146</v>
      </c>
      <c r="BK177" s="157">
        <f t="shared" si="17"/>
        <v>0</v>
      </c>
      <c r="BL177" s="14" t="s">
        <v>145</v>
      </c>
      <c r="BM177" s="155" t="s">
        <v>518</v>
      </c>
    </row>
    <row r="178" spans="1:65" s="2" customFormat="1" ht="16.5" customHeight="1">
      <c r="A178" s="26"/>
      <c r="B178" s="144"/>
      <c r="C178" s="145" t="s">
        <v>71</v>
      </c>
      <c r="D178" s="145" t="s">
        <v>141</v>
      </c>
      <c r="E178" s="146" t="s">
        <v>902</v>
      </c>
      <c r="F178" s="147" t="s">
        <v>903</v>
      </c>
      <c r="G178" s="148" t="s">
        <v>231</v>
      </c>
      <c r="H178" s="149">
        <v>6</v>
      </c>
      <c r="I178" s="149"/>
      <c r="J178" s="149"/>
      <c r="K178" s="150"/>
      <c r="L178" s="27"/>
      <c r="M178" s="151" t="s">
        <v>1</v>
      </c>
      <c r="N178" s="152" t="s">
        <v>37</v>
      </c>
      <c r="O178" s="153">
        <v>0</v>
      </c>
      <c r="P178" s="153">
        <f t="shared" si="9"/>
        <v>0</v>
      </c>
      <c r="Q178" s="153">
        <v>0</v>
      </c>
      <c r="R178" s="153">
        <f t="shared" si="10"/>
        <v>0</v>
      </c>
      <c r="S178" s="153">
        <v>0</v>
      </c>
      <c r="T178" s="154">
        <f t="shared" si="11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145</v>
      </c>
      <c r="AT178" s="155" t="s">
        <v>141</v>
      </c>
      <c r="AU178" s="155" t="s">
        <v>79</v>
      </c>
      <c r="AY178" s="14" t="s">
        <v>136</v>
      </c>
      <c r="BE178" s="156">
        <f t="shared" si="12"/>
        <v>0</v>
      </c>
      <c r="BF178" s="156">
        <f t="shared" si="13"/>
        <v>0</v>
      </c>
      <c r="BG178" s="156">
        <f t="shared" si="14"/>
        <v>0</v>
      </c>
      <c r="BH178" s="156">
        <f t="shared" si="15"/>
        <v>0</v>
      </c>
      <c r="BI178" s="156">
        <f t="shared" si="16"/>
        <v>0</v>
      </c>
      <c r="BJ178" s="14" t="s">
        <v>146</v>
      </c>
      <c r="BK178" s="157">
        <f t="shared" si="17"/>
        <v>0</v>
      </c>
      <c r="BL178" s="14" t="s">
        <v>145</v>
      </c>
      <c r="BM178" s="155" t="s">
        <v>521</v>
      </c>
    </row>
    <row r="179" spans="1:65" s="2" customFormat="1" ht="16.5" customHeight="1">
      <c r="A179" s="26"/>
      <c r="B179" s="144"/>
      <c r="C179" s="145" t="s">
        <v>71</v>
      </c>
      <c r="D179" s="145" t="s">
        <v>141</v>
      </c>
      <c r="E179" s="146" t="s">
        <v>944</v>
      </c>
      <c r="F179" s="147" t="s">
        <v>945</v>
      </c>
      <c r="G179" s="148" t="s">
        <v>891</v>
      </c>
      <c r="H179" s="149">
        <v>60</v>
      </c>
      <c r="I179" s="149"/>
      <c r="J179" s="149"/>
      <c r="K179" s="150"/>
      <c r="L179" s="27"/>
      <c r="M179" s="151" t="s">
        <v>1</v>
      </c>
      <c r="N179" s="152" t="s">
        <v>37</v>
      </c>
      <c r="O179" s="153">
        <v>0</v>
      </c>
      <c r="P179" s="153">
        <f t="shared" si="9"/>
        <v>0</v>
      </c>
      <c r="Q179" s="153">
        <v>0</v>
      </c>
      <c r="R179" s="153">
        <f t="shared" si="10"/>
        <v>0</v>
      </c>
      <c r="S179" s="153">
        <v>0</v>
      </c>
      <c r="T179" s="154">
        <f t="shared" si="11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5" t="s">
        <v>145</v>
      </c>
      <c r="AT179" s="155" t="s">
        <v>141</v>
      </c>
      <c r="AU179" s="155" t="s">
        <v>79</v>
      </c>
      <c r="AY179" s="14" t="s">
        <v>136</v>
      </c>
      <c r="BE179" s="156">
        <f t="shared" si="12"/>
        <v>0</v>
      </c>
      <c r="BF179" s="156">
        <f t="shared" si="13"/>
        <v>0</v>
      </c>
      <c r="BG179" s="156">
        <f t="shared" si="14"/>
        <v>0</v>
      </c>
      <c r="BH179" s="156">
        <f t="shared" si="15"/>
        <v>0</v>
      </c>
      <c r="BI179" s="156">
        <f t="shared" si="16"/>
        <v>0</v>
      </c>
      <c r="BJ179" s="14" t="s">
        <v>146</v>
      </c>
      <c r="BK179" s="157">
        <f t="shared" si="17"/>
        <v>0</v>
      </c>
      <c r="BL179" s="14" t="s">
        <v>145</v>
      </c>
      <c r="BM179" s="155" t="s">
        <v>527</v>
      </c>
    </row>
    <row r="180" spans="1:65" s="2" customFormat="1" ht="16.5" customHeight="1">
      <c r="A180" s="26"/>
      <c r="B180" s="144"/>
      <c r="C180" s="145" t="s">
        <v>71</v>
      </c>
      <c r="D180" s="145" t="s">
        <v>141</v>
      </c>
      <c r="E180" s="146" t="s">
        <v>946</v>
      </c>
      <c r="F180" s="147" t="s">
        <v>947</v>
      </c>
      <c r="G180" s="148" t="s">
        <v>231</v>
      </c>
      <c r="H180" s="149">
        <v>6</v>
      </c>
      <c r="I180" s="149"/>
      <c r="J180" s="149"/>
      <c r="K180" s="150"/>
      <c r="L180" s="27"/>
      <c r="M180" s="151" t="s">
        <v>1</v>
      </c>
      <c r="N180" s="152" t="s">
        <v>37</v>
      </c>
      <c r="O180" s="153">
        <v>0</v>
      </c>
      <c r="P180" s="153">
        <f t="shared" si="9"/>
        <v>0</v>
      </c>
      <c r="Q180" s="153">
        <v>0</v>
      </c>
      <c r="R180" s="153">
        <f t="shared" si="10"/>
        <v>0</v>
      </c>
      <c r="S180" s="153">
        <v>0</v>
      </c>
      <c r="T180" s="154">
        <f t="shared" si="11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145</v>
      </c>
      <c r="AT180" s="155" t="s">
        <v>141</v>
      </c>
      <c r="AU180" s="155" t="s">
        <v>79</v>
      </c>
      <c r="AY180" s="14" t="s">
        <v>136</v>
      </c>
      <c r="BE180" s="156">
        <f t="shared" si="12"/>
        <v>0</v>
      </c>
      <c r="BF180" s="156">
        <f t="shared" si="13"/>
        <v>0</v>
      </c>
      <c r="BG180" s="156">
        <f t="shared" si="14"/>
        <v>0</v>
      </c>
      <c r="BH180" s="156">
        <f t="shared" si="15"/>
        <v>0</v>
      </c>
      <c r="BI180" s="156">
        <f t="shared" si="16"/>
        <v>0</v>
      </c>
      <c r="BJ180" s="14" t="s">
        <v>146</v>
      </c>
      <c r="BK180" s="157">
        <f t="shared" si="17"/>
        <v>0</v>
      </c>
      <c r="BL180" s="14" t="s">
        <v>145</v>
      </c>
      <c r="BM180" s="155" t="s">
        <v>530</v>
      </c>
    </row>
    <row r="181" spans="1:65" s="2" customFormat="1" ht="16.5" customHeight="1">
      <c r="A181" s="26"/>
      <c r="B181" s="144"/>
      <c r="C181" s="145" t="s">
        <v>71</v>
      </c>
      <c r="D181" s="145" t="s">
        <v>141</v>
      </c>
      <c r="E181" s="146" t="s">
        <v>948</v>
      </c>
      <c r="F181" s="147" t="s">
        <v>949</v>
      </c>
      <c r="G181" s="148" t="s">
        <v>231</v>
      </c>
      <c r="H181" s="149">
        <v>17</v>
      </c>
      <c r="I181" s="149"/>
      <c r="J181" s="149"/>
      <c r="K181" s="150"/>
      <c r="L181" s="27"/>
      <c r="M181" s="151" t="s">
        <v>1</v>
      </c>
      <c r="N181" s="152" t="s">
        <v>37</v>
      </c>
      <c r="O181" s="153">
        <v>0</v>
      </c>
      <c r="P181" s="153">
        <f t="shared" si="9"/>
        <v>0</v>
      </c>
      <c r="Q181" s="153">
        <v>0</v>
      </c>
      <c r="R181" s="153">
        <f t="shared" si="10"/>
        <v>0</v>
      </c>
      <c r="S181" s="153">
        <v>0</v>
      </c>
      <c r="T181" s="154">
        <f t="shared" si="11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145</v>
      </c>
      <c r="AT181" s="155" t="s">
        <v>141</v>
      </c>
      <c r="AU181" s="155" t="s">
        <v>79</v>
      </c>
      <c r="AY181" s="14" t="s">
        <v>136</v>
      </c>
      <c r="BE181" s="156">
        <f t="shared" si="12"/>
        <v>0</v>
      </c>
      <c r="BF181" s="156">
        <f t="shared" si="13"/>
        <v>0</v>
      </c>
      <c r="BG181" s="156">
        <f t="shared" si="14"/>
        <v>0</v>
      </c>
      <c r="BH181" s="156">
        <f t="shared" si="15"/>
        <v>0</v>
      </c>
      <c r="BI181" s="156">
        <f t="shared" si="16"/>
        <v>0</v>
      </c>
      <c r="BJ181" s="14" t="s">
        <v>146</v>
      </c>
      <c r="BK181" s="157">
        <f t="shared" si="17"/>
        <v>0</v>
      </c>
      <c r="BL181" s="14" t="s">
        <v>145</v>
      </c>
      <c r="BM181" s="155" t="s">
        <v>534</v>
      </c>
    </row>
    <row r="182" spans="1:65" s="2" customFormat="1" ht="16.5" customHeight="1">
      <c r="A182" s="26"/>
      <c r="B182" s="144"/>
      <c r="C182" s="145" t="s">
        <v>71</v>
      </c>
      <c r="D182" s="145" t="s">
        <v>141</v>
      </c>
      <c r="E182" s="146" t="s">
        <v>950</v>
      </c>
      <c r="F182" s="147" t="s">
        <v>951</v>
      </c>
      <c r="G182" s="148" t="s">
        <v>231</v>
      </c>
      <c r="H182" s="149">
        <v>6</v>
      </c>
      <c r="I182" s="149"/>
      <c r="J182" s="149"/>
      <c r="K182" s="150"/>
      <c r="L182" s="27"/>
      <c r="M182" s="151" t="s">
        <v>1</v>
      </c>
      <c r="N182" s="152" t="s">
        <v>37</v>
      </c>
      <c r="O182" s="153">
        <v>0</v>
      </c>
      <c r="P182" s="153">
        <f t="shared" si="9"/>
        <v>0</v>
      </c>
      <c r="Q182" s="153">
        <v>0</v>
      </c>
      <c r="R182" s="153">
        <f t="shared" si="10"/>
        <v>0</v>
      </c>
      <c r="S182" s="153">
        <v>0</v>
      </c>
      <c r="T182" s="154">
        <f t="shared" si="11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5" t="s">
        <v>145</v>
      </c>
      <c r="AT182" s="155" t="s">
        <v>141</v>
      </c>
      <c r="AU182" s="155" t="s">
        <v>79</v>
      </c>
      <c r="AY182" s="14" t="s">
        <v>136</v>
      </c>
      <c r="BE182" s="156">
        <f t="shared" si="12"/>
        <v>0</v>
      </c>
      <c r="BF182" s="156">
        <f t="shared" si="13"/>
        <v>0</v>
      </c>
      <c r="BG182" s="156">
        <f t="shared" si="14"/>
        <v>0</v>
      </c>
      <c r="BH182" s="156">
        <f t="shared" si="15"/>
        <v>0</v>
      </c>
      <c r="BI182" s="156">
        <f t="shared" si="16"/>
        <v>0</v>
      </c>
      <c r="BJ182" s="14" t="s">
        <v>146</v>
      </c>
      <c r="BK182" s="157">
        <f t="shared" si="17"/>
        <v>0</v>
      </c>
      <c r="BL182" s="14" t="s">
        <v>145</v>
      </c>
      <c r="BM182" s="155" t="s">
        <v>537</v>
      </c>
    </row>
    <row r="183" spans="1:65" s="2" customFormat="1" ht="16.5" customHeight="1">
      <c r="A183" s="26"/>
      <c r="B183" s="144"/>
      <c r="C183" s="145" t="s">
        <v>71</v>
      </c>
      <c r="D183" s="145" t="s">
        <v>141</v>
      </c>
      <c r="E183" s="146" t="s">
        <v>952</v>
      </c>
      <c r="F183" s="147" t="s">
        <v>953</v>
      </c>
      <c r="G183" s="148" t="s">
        <v>891</v>
      </c>
      <c r="H183" s="149">
        <v>31</v>
      </c>
      <c r="I183" s="149"/>
      <c r="J183" s="149"/>
      <c r="K183" s="150"/>
      <c r="L183" s="27"/>
      <c r="M183" s="151" t="s">
        <v>1</v>
      </c>
      <c r="N183" s="152" t="s">
        <v>37</v>
      </c>
      <c r="O183" s="153">
        <v>0</v>
      </c>
      <c r="P183" s="153">
        <f t="shared" si="9"/>
        <v>0</v>
      </c>
      <c r="Q183" s="153">
        <v>0</v>
      </c>
      <c r="R183" s="153">
        <f t="shared" si="10"/>
        <v>0</v>
      </c>
      <c r="S183" s="153">
        <v>0</v>
      </c>
      <c r="T183" s="154">
        <f t="shared" si="11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5" t="s">
        <v>145</v>
      </c>
      <c r="AT183" s="155" t="s">
        <v>141</v>
      </c>
      <c r="AU183" s="155" t="s">
        <v>79</v>
      </c>
      <c r="AY183" s="14" t="s">
        <v>136</v>
      </c>
      <c r="BE183" s="156">
        <f t="shared" si="12"/>
        <v>0</v>
      </c>
      <c r="BF183" s="156">
        <f t="shared" si="13"/>
        <v>0</v>
      </c>
      <c r="BG183" s="156">
        <f t="shared" si="14"/>
        <v>0</v>
      </c>
      <c r="BH183" s="156">
        <f t="shared" si="15"/>
        <v>0</v>
      </c>
      <c r="BI183" s="156">
        <f t="shared" si="16"/>
        <v>0</v>
      </c>
      <c r="BJ183" s="14" t="s">
        <v>146</v>
      </c>
      <c r="BK183" s="157">
        <f t="shared" si="17"/>
        <v>0</v>
      </c>
      <c r="BL183" s="14" t="s">
        <v>145</v>
      </c>
      <c r="BM183" s="155" t="s">
        <v>541</v>
      </c>
    </row>
    <row r="184" spans="1:65" s="2" customFormat="1" ht="16.5" customHeight="1">
      <c r="A184" s="26"/>
      <c r="B184" s="144"/>
      <c r="C184" s="145" t="s">
        <v>71</v>
      </c>
      <c r="D184" s="145" t="s">
        <v>141</v>
      </c>
      <c r="E184" s="146" t="s">
        <v>954</v>
      </c>
      <c r="F184" s="147" t="s">
        <v>955</v>
      </c>
      <c r="G184" s="148" t="s">
        <v>231</v>
      </c>
      <c r="H184" s="149">
        <v>4</v>
      </c>
      <c r="I184" s="149"/>
      <c r="J184" s="149"/>
      <c r="K184" s="150"/>
      <c r="L184" s="27"/>
      <c r="M184" s="151" t="s">
        <v>1</v>
      </c>
      <c r="N184" s="152" t="s">
        <v>37</v>
      </c>
      <c r="O184" s="153">
        <v>0</v>
      </c>
      <c r="P184" s="153">
        <f t="shared" si="9"/>
        <v>0</v>
      </c>
      <c r="Q184" s="153">
        <v>0</v>
      </c>
      <c r="R184" s="153">
        <f t="shared" si="10"/>
        <v>0</v>
      </c>
      <c r="S184" s="153">
        <v>0</v>
      </c>
      <c r="T184" s="154">
        <f t="shared" si="11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5" t="s">
        <v>145</v>
      </c>
      <c r="AT184" s="155" t="s">
        <v>141</v>
      </c>
      <c r="AU184" s="155" t="s">
        <v>79</v>
      </c>
      <c r="AY184" s="14" t="s">
        <v>136</v>
      </c>
      <c r="BE184" s="156">
        <f t="shared" si="12"/>
        <v>0</v>
      </c>
      <c r="BF184" s="156">
        <f t="shared" si="13"/>
        <v>0</v>
      </c>
      <c r="BG184" s="156">
        <f t="shared" si="14"/>
        <v>0</v>
      </c>
      <c r="BH184" s="156">
        <f t="shared" si="15"/>
        <v>0</v>
      </c>
      <c r="BI184" s="156">
        <f t="shared" si="16"/>
        <v>0</v>
      </c>
      <c r="BJ184" s="14" t="s">
        <v>146</v>
      </c>
      <c r="BK184" s="157">
        <f t="shared" si="17"/>
        <v>0</v>
      </c>
      <c r="BL184" s="14" t="s">
        <v>145</v>
      </c>
      <c r="BM184" s="155" t="s">
        <v>544</v>
      </c>
    </row>
    <row r="185" spans="1:65" s="2" customFormat="1" ht="16.5" customHeight="1">
      <c r="A185" s="26"/>
      <c r="B185" s="144"/>
      <c r="C185" s="145" t="s">
        <v>71</v>
      </c>
      <c r="D185" s="145" t="s">
        <v>141</v>
      </c>
      <c r="E185" s="146" t="s">
        <v>956</v>
      </c>
      <c r="F185" s="147" t="s">
        <v>957</v>
      </c>
      <c r="G185" s="148" t="s">
        <v>231</v>
      </c>
      <c r="H185" s="149">
        <v>2</v>
      </c>
      <c r="I185" s="149"/>
      <c r="J185" s="149"/>
      <c r="K185" s="150"/>
      <c r="L185" s="27"/>
      <c r="M185" s="151" t="s">
        <v>1</v>
      </c>
      <c r="N185" s="152" t="s">
        <v>37</v>
      </c>
      <c r="O185" s="153">
        <v>0</v>
      </c>
      <c r="P185" s="153">
        <f t="shared" si="9"/>
        <v>0</v>
      </c>
      <c r="Q185" s="153">
        <v>0</v>
      </c>
      <c r="R185" s="153">
        <f t="shared" si="10"/>
        <v>0</v>
      </c>
      <c r="S185" s="153">
        <v>0</v>
      </c>
      <c r="T185" s="154">
        <f t="shared" si="11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5" t="s">
        <v>145</v>
      </c>
      <c r="AT185" s="155" t="s">
        <v>141</v>
      </c>
      <c r="AU185" s="155" t="s">
        <v>79</v>
      </c>
      <c r="AY185" s="14" t="s">
        <v>136</v>
      </c>
      <c r="BE185" s="156">
        <f t="shared" si="12"/>
        <v>0</v>
      </c>
      <c r="BF185" s="156">
        <f t="shared" si="13"/>
        <v>0</v>
      </c>
      <c r="BG185" s="156">
        <f t="shared" si="14"/>
        <v>0</v>
      </c>
      <c r="BH185" s="156">
        <f t="shared" si="15"/>
        <v>0</v>
      </c>
      <c r="BI185" s="156">
        <f t="shared" si="16"/>
        <v>0</v>
      </c>
      <c r="BJ185" s="14" t="s">
        <v>146</v>
      </c>
      <c r="BK185" s="157">
        <f t="shared" si="17"/>
        <v>0</v>
      </c>
      <c r="BL185" s="14" t="s">
        <v>145</v>
      </c>
      <c r="BM185" s="155" t="s">
        <v>548</v>
      </c>
    </row>
    <row r="186" spans="1:65" s="2" customFormat="1" ht="16.5" customHeight="1">
      <c r="A186" s="26"/>
      <c r="B186" s="144"/>
      <c r="C186" s="145" t="s">
        <v>71</v>
      </c>
      <c r="D186" s="145" t="s">
        <v>141</v>
      </c>
      <c r="E186" s="146" t="s">
        <v>958</v>
      </c>
      <c r="F186" s="147" t="s">
        <v>959</v>
      </c>
      <c r="G186" s="148" t="s">
        <v>231</v>
      </c>
      <c r="H186" s="149">
        <v>17</v>
      </c>
      <c r="I186" s="149"/>
      <c r="J186" s="149"/>
      <c r="K186" s="150"/>
      <c r="L186" s="27"/>
      <c r="M186" s="151" t="s">
        <v>1</v>
      </c>
      <c r="N186" s="152" t="s">
        <v>37</v>
      </c>
      <c r="O186" s="153">
        <v>0</v>
      </c>
      <c r="P186" s="153">
        <f t="shared" si="9"/>
        <v>0</v>
      </c>
      <c r="Q186" s="153">
        <v>0</v>
      </c>
      <c r="R186" s="153">
        <f t="shared" si="10"/>
        <v>0</v>
      </c>
      <c r="S186" s="153">
        <v>0</v>
      </c>
      <c r="T186" s="154">
        <f t="shared" si="11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5" t="s">
        <v>145</v>
      </c>
      <c r="AT186" s="155" t="s">
        <v>141</v>
      </c>
      <c r="AU186" s="155" t="s">
        <v>79</v>
      </c>
      <c r="AY186" s="14" t="s">
        <v>136</v>
      </c>
      <c r="BE186" s="156">
        <f t="shared" si="12"/>
        <v>0</v>
      </c>
      <c r="BF186" s="156">
        <f t="shared" si="13"/>
        <v>0</v>
      </c>
      <c r="BG186" s="156">
        <f t="shared" si="14"/>
        <v>0</v>
      </c>
      <c r="BH186" s="156">
        <f t="shared" si="15"/>
        <v>0</v>
      </c>
      <c r="BI186" s="156">
        <f t="shared" si="16"/>
        <v>0</v>
      </c>
      <c r="BJ186" s="14" t="s">
        <v>146</v>
      </c>
      <c r="BK186" s="157">
        <f t="shared" si="17"/>
        <v>0</v>
      </c>
      <c r="BL186" s="14" t="s">
        <v>145</v>
      </c>
      <c r="BM186" s="155" t="s">
        <v>551</v>
      </c>
    </row>
    <row r="187" spans="1:65" s="2" customFormat="1" ht="16.5" customHeight="1">
      <c r="A187" s="26"/>
      <c r="B187" s="144"/>
      <c r="C187" s="145" t="s">
        <v>71</v>
      </c>
      <c r="D187" s="145" t="s">
        <v>141</v>
      </c>
      <c r="E187" s="146" t="s">
        <v>960</v>
      </c>
      <c r="F187" s="147" t="s">
        <v>961</v>
      </c>
      <c r="G187" s="148" t="s">
        <v>231</v>
      </c>
      <c r="H187" s="149">
        <v>2</v>
      </c>
      <c r="I187" s="149"/>
      <c r="J187" s="149"/>
      <c r="K187" s="150"/>
      <c r="L187" s="27"/>
      <c r="M187" s="151" t="s">
        <v>1</v>
      </c>
      <c r="N187" s="152" t="s">
        <v>37</v>
      </c>
      <c r="O187" s="153">
        <v>0</v>
      </c>
      <c r="P187" s="153">
        <f t="shared" ref="P187:P198" si="18">O187*H187</f>
        <v>0</v>
      </c>
      <c r="Q187" s="153">
        <v>0</v>
      </c>
      <c r="R187" s="153">
        <f t="shared" ref="R187:R198" si="19">Q187*H187</f>
        <v>0</v>
      </c>
      <c r="S187" s="153">
        <v>0</v>
      </c>
      <c r="T187" s="154">
        <f t="shared" ref="T187:T198" si="20">S187*H187</f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5" t="s">
        <v>145</v>
      </c>
      <c r="AT187" s="155" t="s">
        <v>141</v>
      </c>
      <c r="AU187" s="155" t="s">
        <v>79</v>
      </c>
      <c r="AY187" s="14" t="s">
        <v>136</v>
      </c>
      <c r="BE187" s="156">
        <f t="shared" ref="BE187:BE198" si="21">IF(N187="základná",J187,0)</f>
        <v>0</v>
      </c>
      <c r="BF187" s="156">
        <f t="shared" ref="BF187:BF198" si="22">IF(N187="znížená",J187,0)</f>
        <v>0</v>
      </c>
      <c r="BG187" s="156">
        <f t="shared" ref="BG187:BG198" si="23">IF(N187="zákl. prenesená",J187,0)</f>
        <v>0</v>
      </c>
      <c r="BH187" s="156">
        <f t="shared" ref="BH187:BH198" si="24">IF(N187="zníž. prenesená",J187,0)</f>
        <v>0</v>
      </c>
      <c r="BI187" s="156">
        <f t="shared" ref="BI187:BI198" si="25">IF(N187="nulová",J187,0)</f>
        <v>0</v>
      </c>
      <c r="BJ187" s="14" t="s">
        <v>146</v>
      </c>
      <c r="BK187" s="157">
        <f t="shared" ref="BK187:BK198" si="26">ROUND(I187*H187,3)</f>
        <v>0</v>
      </c>
      <c r="BL187" s="14" t="s">
        <v>145</v>
      </c>
      <c r="BM187" s="155" t="s">
        <v>555</v>
      </c>
    </row>
    <row r="188" spans="1:65" s="2" customFormat="1" ht="16.5" customHeight="1">
      <c r="A188" s="26"/>
      <c r="B188" s="144"/>
      <c r="C188" s="145" t="s">
        <v>71</v>
      </c>
      <c r="D188" s="145" t="s">
        <v>141</v>
      </c>
      <c r="E188" s="146" t="s">
        <v>892</v>
      </c>
      <c r="F188" s="147" t="s">
        <v>893</v>
      </c>
      <c r="G188" s="148" t="s">
        <v>891</v>
      </c>
      <c r="H188" s="149">
        <v>24</v>
      </c>
      <c r="I188" s="149"/>
      <c r="J188" s="149"/>
      <c r="K188" s="150"/>
      <c r="L188" s="27"/>
      <c r="M188" s="151" t="s">
        <v>1</v>
      </c>
      <c r="N188" s="152" t="s">
        <v>37</v>
      </c>
      <c r="O188" s="153">
        <v>0</v>
      </c>
      <c r="P188" s="153">
        <f t="shared" si="18"/>
        <v>0</v>
      </c>
      <c r="Q188" s="153">
        <v>0</v>
      </c>
      <c r="R188" s="153">
        <f t="shared" si="19"/>
        <v>0</v>
      </c>
      <c r="S188" s="153">
        <v>0</v>
      </c>
      <c r="T188" s="154">
        <f t="shared" si="20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5" t="s">
        <v>145</v>
      </c>
      <c r="AT188" s="155" t="s">
        <v>141</v>
      </c>
      <c r="AU188" s="155" t="s">
        <v>79</v>
      </c>
      <c r="AY188" s="14" t="s">
        <v>136</v>
      </c>
      <c r="BE188" s="156">
        <f t="shared" si="21"/>
        <v>0</v>
      </c>
      <c r="BF188" s="156">
        <f t="shared" si="22"/>
        <v>0</v>
      </c>
      <c r="BG188" s="156">
        <f t="shared" si="23"/>
        <v>0</v>
      </c>
      <c r="BH188" s="156">
        <f t="shared" si="24"/>
        <v>0</v>
      </c>
      <c r="BI188" s="156">
        <f t="shared" si="25"/>
        <v>0</v>
      </c>
      <c r="BJ188" s="14" t="s">
        <v>146</v>
      </c>
      <c r="BK188" s="157">
        <f t="shared" si="26"/>
        <v>0</v>
      </c>
      <c r="BL188" s="14" t="s">
        <v>145</v>
      </c>
      <c r="BM188" s="155" t="s">
        <v>558</v>
      </c>
    </row>
    <row r="189" spans="1:65" s="2" customFormat="1" ht="16.5" customHeight="1">
      <c r="A189" s="26"/>
      <c r="B189" s="144"/>
      <c r="C189" s="145" t="s">
        <v>71</v>
      </c>
      <c r="D189" s="145" t="s">
        <v>141</v>
      </c>
      <c r="E189" s="146" t="s">
        <v>898</v>
      </c>
      <c r="F189" s="147" t="s">
        <v>899</v>
      </c>
      <c r="G189" s="148" t="s">
        <v>231</v>
      </c>
      <c r="H189" s="149">
        <v>8</v>
      </c>
      <c r="I189" s="149"/>
      <c r="J189" s="149"/>
      <c r="K189" s="150"/>
      <c r="L189" s="27"/>
      <c r="M189" s="151" t="s">
        <v>1</v>
      </c>
      <c r="N189" s="152" t="s">
        <v>37</v>
      </c>
      <c r="O189" s="153">
        <v>0</v>
      </c>
      <c r="P189" s="153">
        <f t="shared" si="18"/>
        <v>0</v>
      </c>
      <c r="Q189" s="153">
        <v>0</v>
      </c>
      <c r="R189" s="153">
        <f t="shared" si="19"/>
        <v>0</v>
      </c>
      <c r="S189" s="153">
        <v>0</v>
      </c>
      <c r="T189" s="154">
        <f t="shared" si="20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5" t="s">
        <v>145</v>
      </c>
      <c r="AT189" s="155" t="s">
        <v>141</v>
      </c>
      <c r="AU189" s="155" t="s">
        <v>79</v>
      </c>
      <c r="AY189" s="14" t="s">
        <v>136</v>
      </c>
      <c r="BE189" s="156">
        <f t="shared" si="21"/>
        <v>0</v>
      </c>
      <c r="BF189" s="156">
        <f t="shared" si="22"/>
        <v>0</v>
      </c>
      <c r="BG189" s="156">
        <f t="shared" si="23"/>
        <v>0</v>
      </c>
      <c r="BH189" s="156">
        <f t="shared" si="24"/>
        <v>0</v>
      </c>
      <c r="BI189" s="156">
        <f t="shared" si="25"/>
        <v>0</v>
      </c>
      <c r="BJ189" s="14" t="s">
        <v>146</v>
      </c>
      <c r="BK189" s="157">
        <f t="shared" si="26"/>
        <v>0</v>
      </c>
      <c r="BL189" s="14" t="s">
        <v>145</v>
      </c>
      <c r="BM189" s="155" t="s">
        <v>562</v>
      </c>
    </row>
    <row r="190" spans="1:65" s="2" customFormat="1" ht="16.5" customHeight="1">
      <c r="A190" s="26"/>
      <c r="B190" s="144"/>
      <c r="C190" s="145" t="s">
        <v>71</v>
      </c>
      <c r="D190" s="145" t="s">
        <v>141</v>
      </c>
      <c r="E190" s="146" t="s">
        <v>962</v>
      </c>
      <c r="F190" s="147" t="s">
        <v>963</v>
      </c>
      <c r="G190" s="148" t="s">
        <v>231</v>
      </c>
      <c r="H190" s="149">
        <v>2</v>
      </c>
      <c r="I190" s="149"/>
      <c r="J190" s="149"/>
      <c r="K190" s="150"/>
      <c r="L190" s="27"/>
      <c r="M190" s="151" t="s">
        <v>1</v>
      </c>
      <c r="N190" s="152" t="s">
        <v>37</v>
      </c>
      <c r="O190" s="153">
        <v>0</v>
      </c>
      <c r="P190" s="153">
        <f t="shared" si="18"/>
        <v>0</v>
      </c>
      <c r="Q190" s="153">
        <v>0</v>
      </c>
      <c r="R190" s="153">
        <f t="shared" si="19"/>
        <v>0</v>
      </c>
      <c r="S190" s="153">
        <v>0</v>
      </c>
      <c r="T190" s="154">
        <f t="shared" si="20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5" t="s">
        <v>145</v>
      </c>
      <c r="AT190" s="155" t="s">
        <v>141</v>
      </c>
      <c r="AU190" s="155" t="s">
        <v>79</v>
      </c>
      <c r="AY190" s="14" t="s">
        <v>136</v>
      </c>
      <c r="BE190" s="156">
        <f t="shared" si="21"/>
        <v>0</v>
      </c>
      <c r="BF190" s="156">
        <f t="shared" si="22"/>
        <v>0</v>
      </c>
      <c r="BG190" s="156">
        <f t="shared" si="23"/>
        <v>0</v>
      </c>
      <c r="BH190" s="156">
        <f t="shared" si="24"/>
        <v>0</v>
      </c>
      <c r="BI190" s="156">
        <f t="shared" si="25"/>
        <v>0</v>
      </c>
      <c r="BJ190" s="14" t="s">
        <v>146</v>
      </c>
      <c r="BK190" s="157">
        <f t="shared" si="26"/>
        <v>0</v>
      </c>
      <c r="BL190" s="14" t="s">
        <v>145</v>
      </c>
      <c r="BM190" s="155" t="s">
        <v>565</v>
      </c>
    </row>
    <row r="191" spans="1:65" s="2" customFormat="1" ht="16.5" customHeight="1">
      <c r="A191" s="26"/>
      <c r="B191" s="144"/>
      <c r="C191" s="145" t="s">
        <v>71</v>
      </c>
      <c r="D191" s="145" t="s">
        <v>141</v>
      </c>
      <c r="E191" s="146" t="s">
        <v>896</v>
      </c>
      <c r="F191" s="147" t="s">
        <v>897</v>
      </c>
      <c r="G191" s="148" t="s">
        <v>231</v>
      </c>
      <c r="H191" s="149">
        <v>2</v>
      </c>
      <c r="I191" s="149"/>
      <c r="J191" s="149"/>
      <c r="K191" s="150"/>
      <c r="L191" s="27"/>
      <c r="M191" s="151" t="s">
        <v>1</v>
      </c>
      <c r="N191" s="152" t="s">
        <v>37</v>
      </c>
      <c r="O191" s="153">
        <v>0</v>
      </c>
      <c r="P191" s="153">
        <f t="shared" si="18"/>
        <v>0</v>
      </c>
      <c r="Q191" s="153">
        <v>0</v>
      </c>
      <c r="R191" s="153">
        <f t="shared" si="19"/>
        <v>0</v>
      </c>
      <c r="S191" s="153">
        <v>0</v>
      </c>
      <c r="T191" s="154">
        <f t="shared" si="20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5" t="s">
        <v>145</v>
      </c>
      <c r="AT191" s="155" t="s">
        <v>141</v>
      </c>
      <c r="AU191" s="155" t="s">
        <v>79</v>
      </c>
      <c r="AY191" s="14" t="s">
        <v>136</v>
      </c>
      <c r="BE191" s="156">
        <f t="shared" si="21"/>
        <v>0</v>
      </c>
      <c r="BF191" s="156">
        <f t="shared" si="22"/>
        <v>0</v>
      </c>
      <c r="BG191" s="156">
        <f t="shared" si="23"/>
        <v>0</v>
      </c>
      <c r="BH191" s="156">
        <f t="shared" si="24"/>
        <v>0</v>
      </c>
      <c r="BI191" s="156">
        <f t="shared" si="25"/>
        <v>0</v>
      </c>
      <c r="BJ191" s="14" t="s">
        <v>146</v>
      </c>
      <c r="BK191" s="157">
        <f t="shared" si="26"/>
        <v>0</v>
      </c>
      <c r="BL191" s="14" t="s">
        <v>145</v>
      </c>
      <c r="BM191" s="155" t="s">
        <v>569</v>
      </c>
    </row>
    <row r="192" spans="1:65" s="2" customFormat="1" ht="16.5" customHeight="1">
      <c r="A192" s="26"/>
      <c r="B192" s="144"/>
      <c r="C192" s="145" t="s">
        <v>71</v>
      </c>
      <c r="D192" s="145" t="s">
        <v>141</v>
      </c>
      <c r="E192" s="146" t="s">
        <v>964</v>
      </c>
      <c r="F192" s="147" t="s">
        <v>965</v>
      </c>
      <c r="G192" s="148" t="s">
        <v>891</v>
      </c>
      <c r="H192" s="149">
        <v>40</v>
      </c>
      <c r="I192" s="149"/>
      <c r="J192" s="149"/>
      <c r="K192" s="150"/>
      <c r="L192" s="27"/>
      <c r="M192" s="151" t="s">
        <v>1</v>
      </c>
      <c r="N192" s="152" t="s">
        <v>37</v>
      </c>
      <c r="O192" s="153">
        <v>0</v>
      </c>
      <c r="P192" s="153">
        <f t="shared" si="18"/>
        <v>0</v>
      </c>
      <c r="Q192" s="153">
        <v>0</v>
      </c>
      <c r="R192" s="153">
        <f t="shared" si="19"/>
        <v>0</v>
      </c>
      <c r="S192" s="153">
        <v>0</v>
      </c>
      <c r="T192" s="154">
        <f t="shared" si="20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5" t="s">
        <v>145</v>
      </c>
      <c r="AT192" s="155" t="s">
        <v>141</v>
      </c>
      <c r="AU192" s="155" t="s">
        <v>79</v>
      </c>
      <c r="AY192" s="14" t="s">
        <v>136</v>
      </c>
      <c r="BE192" s="156">
        <f t="shared" si="21"/>
        <v>0</v>
      </c>
      <c r="BF192" s="156">
        <f t="shared" si="22"/>
        <v>0</v>
      </c>
      <c r="BG192" s="156">
        <f t="shared" si="23"/>
        <v>0</v>
      </c>
      <c r="BH192" s="156">
        <f t="shared" si="24"/>
        <v>0</v>
      </c>
      <c r="BI192" s="156">
        <f t="shared" si="25"/>
        <v>0</v>
      </c>
      <c r="BJ192" s="14" t="s">
        <v>146</v>
      </c>
      <c r="BK192" s="157">
        <f t="shared" si="26"/>
        <v>0</v>
      </c>
      <c r="BL192" s="14" t="s">
        <v>145</v>
      </c>
      <c r="BM192" s="155" t="s">
        <v>574</v>
      </c>
    </row>
    <row r="193" spans="1:65" s="2" customFormat="1" ht="16.5" customHeight="1">
      <c r="A193" s="26"/>
      <c r="B193" s="144"/>
      <c r="C193" s="145" t="s">
        <v>71</v>
      </c>
      <c r="D193" s="145" t="s">
        <v>141</v>
      </c>
      <c r="E193" s="146" t="s">
        <v>966</v>
      </c>
      <c r="F193" s="147" t="s">
        <v>967</v>
      </c>
      <c r="G193" s="148" t="s">
        <v>231</v>
      </c>
      <c r="H193" s="149">
        <v>12</v>
      </c>
      <c r="I193" s="149"/>
      <c r="J193" s="149"/>
      <c r="K193" s="150"/>
      <c r="L193" s="27"/>
      <c r="M193" s="151" t="s">
        <v>1</v>
      </c>
      <c r="N193" s="152" t="s">
        <v>37</v>
      </c>
      <c r="O193" s="153">
        <v>0</v>
      </c>
      <c r="P193" s="153">
        <f t="shared" si="18"/>
        <v>0</v>
      </c>
      <c r="Q193" s="153">
        <v>0</v>
      </c>
      <c r="R193" s="153">
        <f t="shared" si="19"/>
        <v>0</v>
      </c>
      <c r="S193" s="153">
        <v>0</v>
      </c>
      <c r="T193" s="154">
        <f t="shared" si="20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5" t="s">
        <v>145</v>
      </c>
      <c r="AT193" s="155" t="s">
        <v>141</v>
      </c>
      <c r="AU193" s="155" t="s">
        <v>79</v>
      </c>
      <c r="AY193" s="14" t="s">
        <v>136</v>
      </c>
      <c r="BE193" s="156">
        <f t="shared" si="21"/>
        <v>0</v>
      </c>
      <c r="BF193" s="156">
        <f t="shared" si="22"/>
        <v>0</v>
      </c>
      <c r="BG193" s="156">
        <f t="shared" si="23"/>
        <v>0</v>
      </c>
      <c r="BH193" s="156">
        <f t="shared" si="24"/>
        <v>0</v>
      </c>
      <c r="BI193" s="156">
        <f t="shared" si="25"/>
        <v>0</v>
      </c>
      <c r="BJ193" s="14" t="s">
        <v>146</v>
      </c>
      <c r="BK193" s="157">
        <f t="shared" si="26"/>
        <v>0</v>
      </c>
      <c r="BL193" s="14" t="s">
        <v>145</v>
      </c>
      <c r="BM193" s="155" t="s">
        <v>577</v>
      </c>
    </row>
    <row r="194" spans="1:65" s="2" customFormat="1" ht="16.5" customHeight="1">
      <c r="A194" s="26"/>
      <c r="B194" s="144"/>
      <c r="C194" s="145" t="s">
        <v>71</v>
      </c>
      <c r="D194" s="145" t="s">
        <v>141</v>
      </c>
      <c r="E194" s="146" t="s">
        <v>968</v>
      </c>
      <c r="F194" s="147" t="s">
        <v>969</v>
      </c>
      <c r="G194" s="148" t="s">
        <v>891</v>
      </c>
      <c r="H194" s="149">
        <v>110</v>
      </c>
      <c r="I194" s="149"/>
      <c r="J194" s="149"/>
      <c r="K194" s="150"/>
      <c r="L194" s="27"/>
      <c r="M194" s="151" t="s">
        <v>1</v>
      </c>
      <c r="N194" s="152" t="s">
        <v>37</v>
      </c>
      <c r="O194" s="153">
        <v>0</v>
      </c>
      <c r="P194" s="153">
        <f t="shared" si="18"/>
        <v>0</v>
      </c>
      <c r="Q194" s="153">
        <v>0</v>
      </c>
      <c r="R194" s="153">
        <f t="shared" si="19"/>
        <v>0</v>
      </c>
      <c r="S194" s="153">
        <v>0</v>
      </c>
      <c r="T194" s="154">
        <f t="shared" si="20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5" t="s">
        <v>145</v>
      </c>
      <c r="AT194" s="155" t="s">
        <v>141</v>
      </c>
      <c r="AU194" s="155" t="s">
        <v>79</v>
      </c>
      <c r="AY194" s="14" t="s">
        <v>136</v>
      </c>
      <c r="BE194" s="156">
        <f t="shared" si="21"/>
        <v>0</v>
      </c>
      <c r="BF194" s="156">
        <f t="shared" si="22"/>
        <v>0</v>
      </c>
      <c r="BG194" s="156">
        <f t="shared" si="23"/>
        <v>0</v>
      </c>
      <c r="BH194" s="156">
        <f t="shared" si="24"/>
        <v>0</v>
      </c>
      <c r="BI194" s="156">
        <f t="shared" si="25"/>
        <v>0</v>
      </c>
      <c r="BJ194" s="14" t="s">
        <v>146</v>
      </c>
      <c r="BK194" s="157">
        <f t="shared" si="26"/>
        <v>0</v>
      </c>
      <c r="BL194" s="14" t="s">
        <v>145</v>
      </c>
      <c r="BM194" s="155" t="s">
        <v>579</v>
      </c>
    </row>
    <row r="195" spans="1:65" s="2" customFormat="1" ht="16.5" customHeight="1">
      <c r="A195" s="26"/>
      <c r="B195" s="144"/>
      <c r="C195" s="145" t="s">
        <v>71</v>
      </c>
      <c r="D195" s="145" t="s">
        <v>141</v>
      </c>
      <c r="E195" s="146" t="s">
        <v>970</v>
      </c>
      <c r="F195" s="147" t="s">
        <v>971</v>
      </c>
      <c r="G195" s="148" t="s">
        <v>231</v>
      </c>
      <c r="H195" s="149">
        <v>52</v>
      </c>
      <c r="I195" s="149"/>
      <c r="J195" s="149"/>
      <c r="K195" s="150"/>
      <c r="L195" s="27"/>
      <c r="M195" s="151" t="s">
        <v>1</v>
      </c>
      <c r="N195" s="152" t="s">
        <v>37</v>
      </c>
      <c r="O195" s="153">
        <v>0</v>
      </c>
      <c r="P195" s="153">
        <f t="shared" si="18"/>
        <v>0</v>
      </c>
      <c r="Q195" s="153">
        <v>0</v>
      </c>
      <c r="R195" s="153">
        <f t="shared" si="19"/>
        <v>0</v>
      </c>
      <c r="S195" s="153">
        <v>0</v>
      </c>
      <c r="T195" s="154">
        <f t="shared" si="20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5" t="s">
        <v>145</v>
      </c>
      <c r="AT195" s="155" t="s">
        <v>141</v>
      </c>
      <c r="AU195" s="155" t="s">
        <v>79</v>
      </c>
      <c r="AY195" s="14" t="s">
        <v>136</v>
      </c>
      <c r="BE195" s="156">
        <f t="shared" si="21"/>
        <v>0</v>
      </c>
      <c r="BF195" s="156">
        <f t="shared" si="22"/>
        <v>0</v>
      </c>
      <c r="BG195" s="156">
        <f t="shared" si="23"/>
        <v>0</v>
      </c>
      <c r="BH195" s="156">
        <f t="shared" si="24"/>
        <v>0</v>
      </c>
      <c r="BI195" s="156">
        <f t="shared" si="25"/>
        <v>0</v>
      </c>
      <c r="BJ195" s="14" t="s">
        <v>146</v>
      </c>
      <c r="BK195" s="157">
        <f t="shared" si="26"/>
        <v>0</v>
      </c>
      <c r="BL195" s="14" t="s">
        <v>145</v>
      </c>
      <c r="BM195" s="155" t="s">
        <v>582</v>
      </c>
    </row>
    <row r="196" spans="1:65" s="2" customFormat="1" ht="16.5" customHeight="1">
      <c r="A196" s="26"/>
      <c r="B196" s="144"/>
      <c r="C196" s="145" t="s">
        <v>71</v>
      </c>
      <c r="D196" s="145" t="s">
        <v>141</v>
      </c>
      <c r="E196" s="146" t="s">
        <v>972</v>
      </c>
      <c r="F196" s="147" t="s">
        <v>973</v>
      </c>
      <c r="G196" s="148" t="s">
        <v>231</v>
      </c>
      <c r="H196" s="149">
        <v>26</v>
      </c>
      <c r="I196" s="149"/>
      <c r="J196" s="149"/>
      <c r="K196" s="150"/>
      <c r="L196" s="27"/>
      <c r="M196" s="151" t="s">
        <v>1</v>
      </c>
      <c r="N196" s="152" t="s">
        <v>37</v>
      </c>
      <c r="O196" s="153">
        <v>0</v>
      </c>
      <c r="P196" s="153">
        <f t="shared" si="18"/>
        <v>0</v>
      </c>
      <c r="Q196" s="153">
        <v>0</v>
      </c>
      <c r="R196" s="153">
        <f t="shared" si="19"/>
        <v>0</v>
      </c>
      <c r="S196" s="153">
        <v>0</v>
      </c>
      <c r="T196" s="154">
        <f t="shared" si="20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5" t="s">
        <v>145</v>
      </c>
      <c r="AT196" s="155" t="s">
        <v>141</v>
      </c>
      <c r="AU196" s="155" t="s">
        <v>79</v>
      </c>
      <c r="AY196" s="14" t="s">
        <v>136</v>
      </c>
      <c r="BE196" s="156">
        <f t="shared" si="21"/>
        <v>0</v>
      </c>
      <c r="BF196" s="156">
        <f t="shared" si="22"/>
        <v>0</v>
      </c>
      <c r="BG196" s="156">
        <f t="shared" si="23"/>
        <v>0</v>
      </c>
      <c r="BH196" s="156">
        <f t="shared" si="24"/>
        <v>0</v>
      </c>
      <c r="BI196" s="156">
        <f t="shared" si="25"/>
        <v>0</v>
      </c>
      <c r="BJ196" s="14" t="s">
        <v>146</v>
      </c>
      <c r="BK196" s="157">
        <f t="shared" si="26"/>
        <v>0</v>
      </c>
      <c r="BL196" s="14" t="s">
        <v>145</v>
      </c>
      <c r="BM196" s="155" t="s">
        <v>584</v>
      </c>
    </row>
    <row r="197" spans="1:65" s="2" customFormat="1" ht="16.5" customHeight="1">
      <c r="A197" s="26"/>
      <c r="B197" s="144"/>
      <c r="C197" s="145" t="s">
        <v>71</v>
      </c>
      <c r="D197" s="145" t="s">
        <v>141</v>
      </c>
      <c r="E197" s="146" t="s">
        <v>974</v>
      </c>
      <c r="F197" s="147" t="s">
        <v>975</v>
      </c>
      <c r="G197" s="148" t="s">
        <v>891</v>
      </c>
      <c r="H197" s="149">
        <v>110</v>
      </c>
      <c r="I197" s="149"/>
      <c r="J197" s="149"/>
      <c r="K197" s="150"/>
      <c r="L197" s="27"/>
      <c r="M197" s="151" t="s">
        <v>1</v>
      </c>
      <c r="N197" s="152" t="s">
        <v>37</v>
      </c>
      <c r="O197" s="153">
        <v>0</v>
      </c>
      <c r="P197" s="153">
        <f t="shared" si="18"/>
        <v>0</v>
      </c>
      <c r="Q197" s="153">
        <v>0</v>
      </c>
      <c r="R197" s="153">
        <f t="shared" si="19"/>
        <v>0</v>
      </c>
      <c r="S197" s="153">
        <v>0</v>
      </c>
      <c r="T197" s="154">
        <f t="shared" si="20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5" t="s">
        <v>145</v>
      </c>
      <c r="AT197" s="155" t="s">
        <v>141</v>
      </c>
      <c r="AU197" s="155" t="s">
        <v>79</v>
      </c>
      <c r="AY197" s="14" t="s">
        <v>136</v>
      </c>
      <c r="BE197" s="156">
        <f t="shared" si="21"/>
        <v>0</v>
      </c>
      <c r="BF197" s="156">
        <f t="shared" si="22"/>
        <v>0</v>
      </c>
      <c r="BG197" s="156">
        <f t="shared" si="23"/>
        <v>0</v>
      </c>
      <c r="BH197" s="156">
        <f t="shared" si="24"/>
        <v>0</v>
      </c>
      <c r="BI197" s="156">
        <f t="shared" si="25"/>
        <v>0</v>
      </c>
      <c r="BJ197" s="14" t="s">
        <v>146</v>
      </c>
      <c r="BK197" s="157">
        <f t="shared" si="26"/>
        <v>0</v>
      </c>
      <c r="BL197" s="14" t="s">
        <v>145</v>
      </c>
      <c r="BM197" s="155" t="s">
        <v>587</v>
      </c>
    </row>
    <row r="198" spans="1:65" s="2" customFormat="1" ht="16.5" customHeight="1">
      <c r="A198" s="26"/>
      <c r="B198" s="144"/>
      <c r="C198" s="145" t="s">
        <v>71</v>
      </c>
      <c r="D198" s="145" t="s">
        <v>141</v>
      </c>
      <c r="E198" s="146" t="s">
        <v>976</v>
      </c>
      <c r="F198" s="147" t="s">
        <v>977</v>
      </c>
      <c r="G198" s="148" t="s">
        <v>231</v>
      </c>
      <c r="H198" s="149">
        <v>16</v>
      </c>
      <c r="I198" s="149"/>
      <c r="J198" s="149"/>
      <c r="K198" s="150"/>
      <c r="L198" s="27"/>
      <c r="M198" s="167" t="s">
        <v>1</v>
      </c>
      <c r="N198" s="168" t="s">
        <v>37</v>
      </c>
      <c r="O198" s="169">
        <v>0</v>
      </c>
      <c r="P198" s="169">
        <f t="shared" si="18"/>
        <v>0</v>
      </c>
      <c r="Q198" s="169">
        <v>0</v>
      </c>
      <c r="R198" s="169">
        <f t="shared" si="19"/>
        <v>0</v>
      </c>
      <c r="S198" s="169">
        <v>0</v>
      </c>
      <c r="T198" s="170">
        <f t="shared" si="20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5" t="s">
        <v>145</v>
      </c>
      <c r="AT198" s="155" t="s">
        <v>141</v>
      </c>
      <c r="AU198" s="155" t="s">
        <v>79</v>
      </c>
      <c r="AY198" s="14" t="s">
        <v>136</v>
      </c>
      <c r="BE198" s="156">
        <f t="shared" si="21"/>
        <v>0</v>
      </c>
      <c r="BF198" s="156">
        <f t="shared" si="22"/>
        <v>0</v>
      </c>
      <c r="BG198" s="156">
        <f t="shared" si="23"/>
        <v>0</v>
      </c>
      <c r="BH198" s="156">
        <f t="shared" si="24"/>
        <v>0</v>
      </c>
      <c r="BI198" s="156">
        <f t="shared" si="25"/>
        <v>0</v>
      </c>
      <c r="BJ198" s="14" t="s">
        <v>146</v>
      </c>
      <c r="BK198" s="157">
        <f t="shared" si="26"/>
        <v>0</v>
      </c>
      <c r="BL198" s="14" t="s">
        <v>145</v>
      </c>
      <c r="BM198" s="155" t="s">
        <v>590</v>
      </c>
    </row>
    <row r="199" spans="1:65" s="2" customFormat="1" ht="7.05" customHeight="1">
      <c r="A199" s="26"/>
      <c r="B199" s="41"/>
      <c r="C199" s="42"/>
      <c r="D199" s="42"/>
      <c r="E199" s="42"/>
      <c r="F199" s="42"/>
      <c r="G199" s="42"/>
      <c r="H199" s="42"/>
      <c r="I199" s="42"/>
      <c r="J199" s="42"/>
      <c r="K199" s="42"/>
      <c r="L199" s="27"/>
      <c r="M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</row>
  </sheetData>
  <autoFilter ref="C120:K198" xr:uid="{00000000-0009-0000-0000-000005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174"/>
  <sheetViews>
    <sheetView showGridLines="0" topLeftCell="A124" workbookViewId="0">
      <selection activeCell="F135" sqref="F135"/>
    </sheetView>
  </sheetViews>
  <sheetFormatPr defaultColWidth="11.42578125" defaultRowHeight="10.199999999999999"/>
  <cols>
    <col min="1" max="1" width="8.28515625" style="1" customWidth="1"/>
    <col min="2" max="2" width="1.7109375" style="1" customWidth="1"/>
    <col min="3" max="4" width="4.28515625" style="1" customWidth="1"/>
    <col min="5" max="5" width="17.28515625" style="1" customWidth="1"/>
    <col min="6" max="6" width="50.7109375" style="1" customWidth="1"/>
    <col min="7" max="7" width="7" style="1" customWidth="1"/>
    <col min="8" max="8" width="11.42578125" style="1" customWidth="1"/>
    <col min="9" max="10" width="20.28515625" style="1" customWidth="1"/>
    <col min="11" max="11" width="20.28515625" style="1" hidden="1" customWidth="1"/>
    <col min="12" max="12" width="9.28515625" style="1" customWidth="1"/>
    <col min="13" max="13" width="10.7109375" style="1" hidden="1" customWidth="1"/>
    <col min="14" max="14" width="9.28515625" style="1" hidden="1"/>
    <col min="15" max="20" width="14.28515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87"/>
    </row>
    <row r="2" spans="1:46" s="1" customFormat="1" ht="37.049999999999997" customHeight="1">
      <c r="L2" s="20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95</v>
      </c>
    </row>
    <row r="3" spans="1:46" s="1" customFormat="1" ht="7.0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5.05" customHeight="1">
      <c r="B4" s="17"/>
      <c r="D4" s="18" t="s">
        <v>102</v>
      </c>
      <c r="L4" s="17"/>
      <c r="M4" s="88" t="s">
        <v>9</v>
      </c>
      <c r="AT4" s="14" t="s">
        <v>3</v>
      </c>
    </row>
    <row r="5" spans="1:46" s="1" customFormat="1" ht="7.0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6" t="str">
        <f>'Rekapitulácia stavby'!K6</f>
        <v>Obnova Mestskej plávarne Trebišov</v>
      </c>
      <c r="F7" s="207"/>
      <c r="G7" s="207"/>
      <c r="H7" s="207"/>
      <c r="L7" s="17"/>
    </row>
    <row r="8" spans="1:46" s="2" customFormat="1" ht="12" customHeight="1">
      <c r="A8" s="26"/>
      <c r="B8" s="27"/>
      <c r="C8" s="26"/>
      <c r="D8" s="23" t="s">
        <v>103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1" t="s">
        <v>978</v>
      </c>
      <c r="F9" s="205"/>
      <c r="G9" s="205"/>
      <c r="H9" s="20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 t="str">
        <f>'Rekapitulácia stavby'!AN8</f>
        <v>31. 1. 2020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.0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3" t="str">
        <f>'Rekapitulácia stavby'!E14</f>
        <v xml:space="preserve"> </v>
      </c>
      <c r="F18" s="193"/>
      <c r="G18" s="193"/>
      <c r="H18" s="193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.0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.0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21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.0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30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96" t="s">
        <v>1</v>
      </c>
      <c r="F27" s="196"/>
      <c r="G27" s="196"/>
      <c r="H27" s="196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7.0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.0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55" customHeight="1">
      <c r="A30" s="26"/>
      <c r="B30" s="27"/>
      <c r="C30" s="26"/>
      <c r="D30" s="21" t="s">
        <v>105</v>
      </c>
      <c r="E30" s="26"/>
      <c r="F30" s="26"/>
      <c r="G30" s="26"/>
      <c r="H30" s="26"/>
      <c r="I30" s="26"/>
      <c r="J30" s="92">
        <f>J96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55" customHeight="1">
      <c r="A31" s="26"/>
      <c r="B31" s="27"/>
      <c r="C31" s="26"/>
      <c r="D31" s="93" t="s">
        <v>106</v>
      </c>
      <c r="E31" s="26"/>
      <c r="F31" s="26"/>
      <c r="G31" s="26"/>
      <c r="H31" s="26"/>
      <c r="I31" s="26"/>
      <c r="J31" s="92">
        <f>J100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5" customHeight="1">
      <c r="A32" s="26"/>
      <c r="B32" s="27"/>
      <c r="C32" s="26"/>
      <c r="D32" s="94" t="s">
        <v>31</v>
      </c>
      <c r="E32" s="26"/>
      <c r="F32" s="26"/>
      <c r="G32" s="26"/>
      <c r="H32" s="26"/>
      <c r="I32" s="26"/>
      <c r="J32" s="65">
        <f>ROUND(J30 + J31,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7.0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5" customHeight="1">
      <c r="A34" s="26"/>
      <c r="B34" s="27"/>
      <c r="C34" s="26"/>
      <c r="D34" s="26"/>
      <c r="E34" s="26"/>
      <c r="F34" s="30" t="s">
        <v>33</v>
      </c>
      <c r="G34" s="26"/>
      <c r="H34" s="26"/>
      <c r="I34" s="30" t="s">
        <v>32</v>
      </c>
      <c r="J34" s="30" t="s">
        <v>34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5" customHeight="1">
      <c r="A35" s="26"/>
      <c r="B35" s="27"/>
      <c r="C35" s="26"/>
      <c r="D35" s="95" t="s">
        <v>35</v>
      </c>
      <c r="E35" s="23" t="s">
        <v>36</v>
      </c>
      <c r="F35" s="96">
        <f>ROUND((SUM(BE100:BE101) + SUM(BE121:BE173)),  2)</f>
        <v>0</v>
      </c>
      <c r="G35" s="26"/>
      <c r="H35" s="26"/>
      <c r="I35" s="97">
        <v>0.2</v>
      </c>
      <c r="J35" s="96">
        <f>ROUND(((SUM(BE100:BE101) + SUM(BE121:BE173))*I35),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5" customHeight="1">
      <c r="A36" s="26"/>
      <c r="B36" s="27"/>
      <c r="C36" s="26"/>
      <c r="D36" s="26"/>
      <c r="E36" s="23" t="s">
        <v>37</v>
      </c>
      <c r="F36" s="96">
        <f>ROUND((SUM(BF100:BF101) + SUM(BF121:BF173)),  2)</f>
        <v>0</v>
      </c>
      <c r="G36" s="26"/>
      <c r="H36" s="26"/>
      <c r="I36" s="97">
        <v>0.2</v>
      </c>
      <c r="J36" s="96">
        <f>ROUND(((SUM(BF100:BF101) + SUM(BF121:BF173))*I36),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5" hidden="1" customHeight="1">
      <c r="A37" s="26"/>
      <c r="B37" s="27"/>
      <c r="C37" s="26"/>
      <c r="D37" s="26"/>
      <c r="E37" s="23" t="s">
        <v>38</v>
      </c>
      <c r="F37" s="96">
        <f>ROUND((SUM(BG100:BG101) + SUM(BG121:BG173)),  2)</f>
        <v>0</v>
      </c>
      <c r="G37" s="26"/>
      <c r="H37" s="26"/>
      <c r="I37" s="97">
        <v>0.2</v>
      </c>
      <c r="J37" s="96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55" hidden="1" customHeight="1">
      <c r="A38" s="26"/>
      <c r="B38" s="27"/>
      <c r="C38" s="26"/>
      <c r="D38" s="26"/>
      <c r="E38" s="23" t="s">
        <v>39</v>
      </c>
      <c r="F38" s="96">
        <f>ROUND((SUM(BH100:BH101) + SUM(BH121:BH173)),  2)</f>
        <v>0</v>
      </c>
      <c r="G38" s="26"/>
      <c r="H38" s="26"/>
      <c r="I38" s="97">
        <v>0.2</v>
      </c>
      <c r="J38" s="96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55" hidden="1" customHeight="1">
      <c r="A39" s="26"/>
      <c r="B39" s="27"/>
      <c r="C39" s="26"/>
      <c r="D39" s="26"/>
      <c r="E39" s="23" t="s">
        <v>40</v>
      </c>
      <c r="F39" s="96">
        <f>ROUND((SUM(BI100:BI101) + SUM(BI121:BI173)),  2)</f>
        <v>0</v>
      </c>
      <c r="G39" s="26"/>
      <c r="H39" s="26"/>
      <c r="I39" s="97">
        <v>0</v>
      </c>
      <c r="J39" s="96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7.0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5" customHeight="1">
      <c r="A41" s="26"/>
      <c r="B41" s="27"/>
      <c r="C41" s="98"/>
      <c r="D41" s="99" t="s">
        <v>41</v>
      </c>
      <c r="E41" s="54"/>
      <c r="F41" s="54"/>
      <c r="G41" s="100" t="s">
        <v>42</v>
      </c>
      <c r="H41" s="101" t="s">
        <v>43</v>
      </c>
      <c r="I41" s="54"/>
      <c r="J41" s="102">
        <f>SUM(J32:J39)</f>
        <v>0</v>
      </c>
      <c r="K41" s="103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5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55" customHeight="1">
      <c r="B43" s="17"/>
      <c r="L43" s="17"/>
    </row>
    <row r="44" spans="1:31" s="1" customFormat="1" ht="14.55" customHeight="1">
      <c r="B44" s="17"/>
      <c r="L44" s="17"/>
    </row>
    <row r="45" spans="1:31" s="1" customFormat="1" ht="14.55" customHeight="1">
      <c r="B45" s="17"/>
      <c r="L45" s="17"/>
    </row>
    <row r="46" spans="1:31" s="1" customFormat="1" ht="14.55" customHeight="1">
      <c r="B46" s="17"/>
      <c r="L46" s="17"/>
    </row>
    <row r="47" spans="1:31" s="1" customFormat="1" ht="14.55" customHeight="1">
      <c r="B47" s="17"/>
      <c r="L47" s="17"/>
    </row>
    <row r="48" spans="1:31" s="1" customFormat="1" ht="14.55" customHeight="1">
      <c r="B48" s="17"/>
      <c r="L48" s="17"/>
    </row>
    <row r="49" spans="1:31" s="1" customFormat="1" ht="14.55" customHeight="1">
      <c r="B49" s="17"/>
      <c r="L49" s="17"/>
    </row>
    <row r="50" spans="1:31" s="2" customFormat="1" ht="14.5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39" t="s">
        <v>46</v>
      </c>
      <c r="E61" s="29"/>
      <c r="F61" s="104" t="s">
        <v>47</v>
      </c>
      <c r="G61" s="39" t="s">
        <v>46</v>
      </c>
      <c r="H61" s="29"/>
      <c r="I61" s="29"/>
      <c r="J61" s="105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39" t="s">
        <v>46</v>
      </c>
      <c r="E76" s="29"/>
      <c r="F76" s="104" t="s">
        <v>47</v>
      </c>
      <c r="G76" s="39" t="s">
        <v>46</v>
      </c>
      <c r="H76" s="29"/>
      <c r="I76" s="29"/>
      <c r="J76" s="105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.0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.05" customHeight="1">
      <c r="A82" s="26"/>
      <c r="B82" s="27"/>
      <c r="C82" s="18" t="s">
        <v>107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.0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6" t="str">
        <f>E7</f>
        <v>Obnova Mestskej plávarne Trebišov</v>
      </c>
      <c r="F85" s="207"/>
      <c r="G85" s="207"/>
      <c r="H85" s="20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103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1" t="str">
        <f>E9</f>
        <v>06 - Bazenova technologia - Bazen 10x3</v>
      </c>
      <c r="F87" s="205"/>
      <c r="G87" s="205"/>
      <c r="H87" s="20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.0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Trebišov </v>
      </c>
      <c r="G89" s="26"/>
      <c r="H89" s="26"/>
      <c r="I89" s="23" t="s">
        <v>18</v>
      </c>
      <c r="J89" s="49" t="str">
        <f>IF(J12="","",J12)</f>
        <v>31. 1. 2020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.0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3" customHeight="1">
      <c r="A91" s="26"/>
      <c r="B91" s="27"/>
      <c r="C91" s="23" t="s">
        <v>20</v>
      </c>
      <c r="D91" s="26"/>
      <c r="E91" s="26"/>
      <c r="F91" s="21" t="str">
        <f>E15</f>
        <v xml:space="preserve">Mesto Trebišov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3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29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19999999999999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6" t="s">
        <v>108</v>
      </c>
      <c r="D94" s="98"/>
      <c r="E94" s="98"/>
      <c r="F94" s="98"/>
      <c r="G94" s="98"/>
      <c r="H94" s="98"/>
      <c r="I94" s="98"/>
      <c r="J94" s="107" t="s">
        <v>109</v>
      </c>
      <c r="K94" s="98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199999999999999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08" t="s">
        <v>110</v>
      </c>
      <c r="D96" s="26"/>
      <c r="E96" s="26"/>
      <c r="F96" s="26"/>
      <c r="G96" s="26"/>
      <c r="H96" s="26"/>
      <c r="I96" s="26"/>
      <c r="J96" s="65">
        <f>J121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111</v>
      </c>
    </row>
    <row r="97" spans="1:31" s="9" customFormat="1" ht="25.05" customHeight="1">
      <c r="B97" s="109"/>
      <c r="D97" s="110" t="s">
        <v>848</v>
      </c>
      <c r="E97" s="111"/>
      <c r="F97" s="111"/>
      <c r="G97" s="111"/>
      <c r="H97" s="111"/>
      <c r="I97" s="111"/>
      <c r="J97" s="112">
        <f>J122</f>
        <v>0</v>
      </c>
      <c r="L97" s="109"/>
    </row>
    <row r="98" spans="1:31" s="2" customFormat="1" ht="21.75" customHeight="1">
      <c r="A98" s="26"/>
      <c r="B98" s="27"/>
      <c r="C98" s="26"/>
      <c r="D98" s="26"/>
      <c r="E98" s="26"/>
      <c r="F98" s="26"/>
      <c r="G98" s="26"/>
      <c r="H98" s="26"/>
      <c r="I98" s="26"/>
      <c r="J98" s="26"/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31" s="2" customFormat="1" ht="7.0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s="2" customFormat="1" ht="29.25" customHeight="1">
      <c r="A100" s="26"/>
      <c r="B100" s="27"/>
      <c r="C100" s="108" t="s">
        <v>120</v>
      </c>
      <c r="D100" s="26"/>
      <c r="E100" s="26"/>
      <c r="F100" s="26"/>
      <c r="G100" s="26"/>
      <c r="H100" s="26"/>
      <c r="I100" s="26"/>
      <c r="J100" s="117">
        <v>0</v>
      </c>
      <c r="K100" s="26"/>
      <c r="L100" s="36"/>
      <c r="N100" s="118" t="s">
        <v>35</v>
      </c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s="2" customFormat="1" ht="18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29.25" customHeight="1">
      <c r="A102" s="26"/>
      <c r="B102" s="27"/>
      <c r="C102" s="119" t="s">
        <v>121</v>
      </c>
      <c r="D102" s="98"/>
      <c r="E102" s="98"/>
      <c r="F102" s="98"/>
      <c r="G102" s="98"/>
      <c r="H102" s="98"/>
      <c r="I102" s="98"/>
      <c r="J102" s="120">
        <f>ROUND(J96+J100,2)</f>
        <v>0</v>
      </c>
      <c r="K102" s="98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7.05" customHeight="1">
      <c r="A103" s="26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7" spans="1:31" s="2" customFormat="1" ht="7.05" customHeight="1">
      <c r="A107" s="26"/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5.05" customHeight="1">
      <c r="A108" s="26"/>
      <c r="B108" s="27"/>
      <c r="C108" s="18" t="s">
        <v>122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7.0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12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06" t="str">
        <f>E7</f>
        <v>Obnova Mestskej plávarne Trebišov</v>
      </c>
      <c r="F111" s="207"/>
      <c r="G111" s="207"/>
      <c r="H111" s="207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103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71" t="str">
        <f>E9</f>
        <v>06 - Bazenova technologia - Bazen 10x3</v>
      </c>
      <c r="F113" s="205"/>
      <c r="G113" s="205"/>
      <c r="H113" s="205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7.0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16</v>
      </c>
      <c r="D115" s="26"/>
      <c r="E115" s="26"/>
      <c r="F115" s="21" t="str">
        <f>F12</f>
        <v xml:space="preserve">Trebišov </v>
      </c>
      <c r="G115" s="26"/>
      <c r="H115" s="26"/>
      <c r="I115" s="23" t="s">
        <v>18</v>
      </c>
      <c r="J115" s="49" t="str">
        <f>IF(J12="","",J12)</f>
        <v>31. 1. 2020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7.0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3" customHeight="1">
      <c r="A117" s="26"/>
      <c r="B117" s="27"/>
      <c r="C117" s="23" t="s">
        <v>20</v>
      </c>
      <c r="D117" s="26"/>
      <c r="E117" s="26"/>
      <c r="F117" s="21" t="str">
        <f>E15</f>
        <v xml:space="preserve">Mesto Trebišov </v>
      </c>
      <c r="G117" s="26"/>
      <c r="H117" s="26"/>
      <c r="I117" s="23" t="s">
        <v>26</v>
      </c>
      <c r="J117" s="24" t="str">
        <f>E21</f>
        <v xml:space="preserve"> 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3" customHeight="1">
      <c r="A118" s="26"/>
      <c r="B118" s="27"/>
      <c r="C118" s="23" t="s">
        <v>24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29</v>
      </c>
      <c r="J118" s="24" t="str">
        <f>E24</f>
        <v xml:space="preserve"> 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199999999999999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21"/>
      <c r="B120" s="122"/>
      <c r="C120" s="123" t="s">
        <v>123</v>
      </c>
      <c r="D120" s="124" t="s">
        <v>56</v>
      </c>
      <c r="E120" s="124" t="s">
        <v>52</v>
      </c>
      <c r="F120" s="124" t="s">
        <v>53</v>
      </c>
      <c r="G120" s="124" t="s">
        <v>124</v>
      </c>
      <c r="H120" s="124" t="s">
        <v>125</v>
      </c>
      <c r="I120" s="124" t="s">
        <v>126</v>
      </c>
      <c r="J120" s="125" t="s">
        <v>109</v>
      </c>
      <c r="K120" s="126" t="s">
        <v>127</v>
      </c>
      <c r="L120" s="127"/>
      <c r="M120" s="56" t="s">
        <v>1</v>
      </c>
      <c r="N120" s="57" t="s">
        <v>35</v>
      </c>
      <c r="O120" s="57" t="s">
        <v>128</v>
      </c>
      <c r="P120" s="57" t="s">
        <v>129</v>
      </c>
      <c r="Q120" s="57" t="s">
        <v>130</v>
      </c>
      <c r="R120" s="57" t="s">
        <v>131</v>
      </c>
      <c r="S120" s="57" t="s">
        <v>132</v>
      </c>
      <c r="T120" s="58" t="s">
        <v>133</v>
      </c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</row>
    <row r="121" spans="1:65" s="2" customFormat="1" ht="22.8" customHeight="1">
      <c r="A121" s="26"/>
      <c r="B121" s="27"/>
      <c r="C121" s="63" t="s">
        <v>105</v>
      </c>
      <c r="D121" s="26"/>
      <c r="E121" s="26"/>
      <c r="F121" s="26"/>
      <c r="G121" s="26"/>
      <c r="H121" s="26"/>
      <c r="I121" s="26"/>
      <c r="J121" s="128">
        <f>BK121</f>
        <v>0</v>
      </c>
      <c r="K121" s="26"/>
      <c r="L121" s="27"/>
      <c r="M121" s="59"/>
      <c r="N121" s="50"/>
      <c r="O121" s="60"/>
      <c r="P121" s="129">
        <f>P122</f>
        <v>0</v>
      </c>
      <c r="Q121" s="60"/>
      <c r="R121" s="129">
        <f>R122</f>
        <v>0</v>
      </c>
      <c r="S121" s="60"/>
      <c r="T121" s="130">
        <f>T122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70</v>
      </c>
      <c r="AU121" s="14" t="s">
        <v>111</v>
      </c>
      <c r="BK121" s="131">
        <f>BK122</f>
        <v>0</v>
      </c>
    </row>
    <row r="122" spans="1:65" s="12" customFormat="1" ht="25.95" customHeight="1">
      <c r="B122" s="132"/>
      <c r="D122" s="133" t="s">
        <v>70</v>
      </c>
      <c r="E122" s="134" t="s">
        <v>137</v>
      </c>
      <c r="F122" s="134" t="s">
        <v>849</v>
      </c>
      <c r="J122" s="135">
        <f>BK122</f>
        <v>0</v>
      </c>
      <c r="L122" s="132"/>
      <c r="M122" s="136"/>
      <c r="N122" s="137"/>
      <c r="O122" s="137"/>
      <c r="P122" s="138">
        <f>SUM(P123:P173)</f>
        <v>0</v>
      </c>
      <c r="Q122" s="137"/>
      <c r="R122" s="138">
        <f>SUM(R123:R173)</f>
        <v>0</v>
      </c>
      <c r="S122" s="137"/>
      <c r="T122" s="139">
        <f>SUM(T123:T173)</f>
        <v>0</v>
      </c>
      <c r="AR122" s="133" t="s">
        <v>79</v>
      </c>
      <c r="AT122" s="140" t="s">
        <v>70</v>
      </c>
      <c r="AU122" s="140" t="s">
        <v>71</v>
      </c>
      <c r="AY122" s="133" t="s">
        <v>136</v>
      </c>
      <c r="BK122" s="141">
        <f>SUM(BK123:BK173)</f>
        <v>0</v>
      </c>
    </row>
    <row r="123" spans="1:65" s="2" customFormat="1" ht="21.75" customHeight="1">
      <c r="A123" s="26"/>
      <c r="B123" s="144"/>
      <c r="C123" s="145" t="s">
        <v>71</v>
      </c>
      <c r="D123" s="145" t="s">
        <v>141</v>
      </c>
      <c r="E123" s="146" t="s">
        <v>850</v>
      </c>
      <c r="F123" s="147" t="s">
        <v>851</v>
      </c>
      <c r="G123" s="148" t="s">
        <v>231</v>
      </c>
      <c r="H123" s="149">
        <v>3</v>
      </c>
      <c r="I123" s="149"/>
      <c r="J123" s="149"/>
      <c r="K123" s="150"/>
      <c r="L123" s="27"/>
      <c r="M123" s="151" t="s">
        <v>1</v>
      </c>
      <c r="N123" s="152" t="s">
        <v>37</v>
      </c>
      <c r="O123" s="153">
        <v>0</v>
      </c>
      <c r="P123" s="153">
        <f t="shared" ref="P123:P154" si="0">O123*H123</f>
        <v>0</v>
      </c>
      <c r="Q123" s="153">
        <v>0</v>
      </c>
      <c r="R123" s="153">
        <f t="shared" ref="R123:R154" si="1">Q123*H123</f>
        <v>0</v>
      </c>
      <c r="S123" s="153">
        <v>0</v>
      </c>
      <c r="T123" s="154">
        <f t="shared" ref="T123:T154" si="2"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5" t="s">
        <v>145</v>
      </c>
      <c r="AT123" s="155" t="s">
        <v>141</v>
      </c>
      <c r="AU123" s="155" t="s">
        <v>79</v>
      </c>
      <c r="AY123" s="14" t="s">
        <v>136</v>
      </c>
      <c r="BE123" s="156">
        <f t="shared" ref="BE123:BE154" si="3">IF(N123="základná",J123,0)</f>
        <v>0</v>
      </c>
      <c r="BF123" s="156">
        <f t="shared" ref="BF123:BF154" si="4">IF(N123="znížená",J123,0)</f>
        <v>0</v>
      </c>
      <c r="BG123" s="156">
        <f t="shared" ref="BG123:BG154" si="5">IF(N123="zákl. prenesená",J123,0)</f>
        <v>0</v>
      </c>
      <c r="BH123" s="156">
        <f t="shared" ref="BH123:BH154" si="6">IF(N123="zníž. prenesená",J123,0)</f>
        <v>0</v>
      </c>
      <c r="BI123" s="156">
        <f t="shared" ref="BI123:BI154" si="7">IF(N123="nulová",J123,0)</f>
        <v>0</v>
      </c>
      <c r="BJ123" s="14" t="s">
        <v>146</v>
      </c>
      <c r="BK123" s="157">
        <f t="shared" ref="BK123:BK154" si="8">ROUND(I123*H123,3)</f>
        <v>0</v>
      </c>
      <c r="BL123" s="14" t="s">
        <v>145</v>
      </c>
      <c r="BM123" s="155" t="s">
        <v>146</v>
      </c>
    </row>
    <row r="124" spans="1:65" s="2" customFormat="1" ht="16.5" customHeight="1">
      <c r="A124" s="26"/>
      <c r="B124" s="144"/>
      <c r="C124" s="145" t="s">
        <v>71</v>
      </c>
      <c r="D124" s="145" t="s">
        <v>141</v>
      </c>
      <c r="E124" s="146" t="s">
        <v>852</v>
      </c>
      <c r="F124" s="147" t="s">
        <v>853</v>
      </c>
      <c r="G124" s="148" t="s">
        <v>854</v>
      </c>
      <c r="H124" s="149">
        <v>1</v>
      </c>
      <c r="I124" s="149"/>
      <c r="J124" s="149"/>
      <c r="K124" s="150"/>
      <c r="L124" s="27"/>
      <c r="M124" s="151" t="s">
        <v>1</v>
      </c>
      <c r="N124" s="152" t="s">
        <v>37</v>
      </c>
      <c r="O124" s="153">
        <v>0</v>
      </c>
      <c r="P124" s="153">
        <f t="shared" si="0"/>
        <v>0</v>
      </c>
      <c r="Q124" s="153">
        <v>0</v>
      </c>
      <c r="R124" s="153">
        <f t="shared" si="1"/>
        <v>0</v>
      </c>
      <c r="S124" s="153">
        <v>0</v>
      </c>
      <c r="T124" s="154">
        <f t="shared" si="2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5" t="s">
        <v>145</v>
      </c>
      <c r="AT124" s="155" t="s">
        <v>141</v>
      </c>
      <c r="AU124" s="155" t="s">
        <v>79</v>
      </c>
      <c r="AY124" s="14" t="s">
        <v>136</v>
      </c>
      <c r="BE124" s="156">
        <f t="shared" si="3"/>
        <v>0</v>
      </c>
      <c r="BF124" s="156">
        <f t="shared" si="4"/>
        <v>0</v>
      </c>
      <c r="BG124" s="156">
        <f t="shared" si="5"/>
        <v>0</v>
      </c>
      <c r="BH124" s="156">
        <f t="shared" si="6"/>
        <v>0</v>
      </c>
      <c r="BI124" s="156">
        <f t="shared" si="7"/>
        <v>0</v>
      </c>
      <c r="BJ124" s="14" t="s">
        <v>146</v>
      </c>
      <c r="BK124" s="157">
        <f t="shared" si="8"/>
        <v>0</v>
      </c>
      <c r="BL124" s="14" t="s">
        <v>145</v>
      </c>
      <c r="BM124" s="155" t="s">
        <v>145</v>
      </c>
    </row>
    <row r="125" spans="1:65" s="2" customFormat="1" ht="21.75" customHeight="1">
      <c r="A125" s="26"/>
      <c r="B125" s="144"/>
      <c r="C125" s="145" t="s">
        <v>71</v>
      </c>
      <c r="D125" s="145" t="s">
        <v>141</v>
      </c>
      <c r="E125" s="146" t="s">
        <v>859</v>
      </c>
      <c r="F125" s="147" t="s">
        <v>860</v>
      </c>
      <c r="G125" s="148" t="s">
        <v>273</v>
      </c>
      <c r="H125" s="149">
        <v>26</v>
      </c>
      <c r="I125" s="149"/>
      <c r="J125" s="149"/>
      <c r="K125" s="150"/>
      <c r="L125" s="27"/>
      <c r="M125" s="151" t="s">
        <v>1</v>
      </c>
      <c r="N125" s="152" t="s">
        <v>37</v>
      </c>
      <c r="O125" s="153">
        <v>0</v>
      </c>
      <c r="P125" s="153">
        <f t="shared" si="0"/>
        <v>0</v>
      </c>
      <c r="Q125" s="153">
        <v>0</v>
      </c>
      <c r="R125" s="153">
        <f t="shared" si="1"/>
        <v>0</v>
      </c>
      <c r="S125" s="153">
        <v>0</v>
      </c>
      <c r="T125" s="154">
        <f t="shared" si="2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5" t="s">
        <v>145</v>
      </c>
      <c r="AT125" s="155" t="s">
        <v>141</v>
      </c>
      <c r="AU125" s="155" t="s">
        <v>79</v>
      </c>
      <c r="AY125" s="14" t="s">
        <v>136</v>
      </c>
      <c r="BE125" s="156">
        <f t="shared" si="3"/>
        <v>0</v>
      </c>
      <c r="BF125" s="156">
        <f t="shared" si="4"/>
        <v>0</v>
      </c>
      <c r="BG125" s="156">
        <f t="shared" si="5"/>
        <v>0</v>
      </c>
      <c r="BH125" s="156">
        <f t="shared" si="6"/>
        <v>0</v>
      </c>
      <c r="BI125" s="156">
        <f t="shared" si="7"/>
        <v>0</v>
      </c>
      <c r="BJ125" s="14" t="s">
        <v>146</v>
      </c>
      <c r="BK125" s="157">
        <f t="shared" si="8"/>
        <v>0</v>
      </c>
      <c r="BL125" s="14" t="s">
        <v>145</v>
      </c>
      <c r="BM125" s="155" t="s">
        <v>138</v>
      </c>
    </row>
    <row r="126" spans="1:65" s="2" customFormat="1" ht="16.5" customHeight="1">
      <c r="A126" s="26"/>
      <c r="B126" s="144"/>
      <c r="C126" s="145" t="s">
        <v>71</v>
      </c>
      <c r="D126" s="145" t="s">
        <v>141</v>
      </c>
      <c r="E126" s="146" t="s">
        <v>979</v>
      </c>
      <c r="F126" s="147" t="s">
        <v>980</v>
      </c>
      <c r="G126" s="148" t="s">
        <v>854</v>
      </c>
      <c r="H126" s="149">
        <v>1</v>
      </c>
      <c r="I126" s="149"/>
      <c r="J126" s="149"/>
      <c r="K126" s="150"/>
      <c r="L126" s="27"/>
      <c r="M126" s="151" t="s">
        <v>1</v>
      </c>
      <c r="N126" s="152" t="s">
        <v>37</v>
      </c>
      <c r="O126" s="153">
        <v>0</v>
      </c>
      <c r="P126" s="153">
        <f t="shared" si="0"/>
        <v>0</v>
      </c>
      <c r="Q126" s="153">
        <v>0</v>
      </c>
      <c r="R126" s="153">
        <f t="shared" si="1"/>
        <v>0</v>
      </c>
      <c r="S126" s="153">
        <v>0</v>
      </c>
      <c r="T126" s="154">
        <f t="shared" si="2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5" t="s">
        <v>145</v>
      </c>
      <c r="AT126" s="155" t="s">
        <v>141</v>
      </c>
      <c r="AU126" s="155" t="s">
        <v>79</v>
      </c>
      <c r="AY126" s="14" t="s">
        <v>136</v>
      </c>
      <c r="BE126" s="156">
        <f t="shared" si="3"/>
        <v>0</v>
      </c>
      <c r="BF126" s="156">
        <f t="shared" si="4"/>
        <v>0</v>
      </c>
      <c r="BG126" s="156">
        <f t="shared" si="5"/>
        <v>0</v>
      </c>
      <c r="BH126" s="156">
        <f t="shared" si="6"/>
        <v>0</v>
      </c>
      <c r="BI126" s="156">
        <f t="shared" si="7"/>
        <v>0</v>
      </c>
      <c r="BJ126" s="14" t="s">
        <v>146</v>
      </c>
      <c r="BK126" s="157">
        <f t="shared" si="8"/>
        <v>0</v>
      </c>
      <c r="BL126" s="14" t="s">
        <v>145</v>
      </c>
      <c r="BM126" s="155" t="s">
        <v>154</v>
      </c>
    </row>
    <row r="127" spans="1:65" s="2" customFormat="1" ht="21.75" customHeight="1">
      <c r="A127" s="26"/>
      <c r="B127" s="144"/>
      <c r="C127" s="145" t="s">
        <v>71</v>
      </c>
      <c r="D127" s="145" t="s">
        <v>141</v>
      </c>
      <c r="E127" s="146" t="s">
        <v>981</v>
      </c>
      <c r="F127" s="147" t="s">
        <v>982</v>
      </c>
      <c r="G127" s="148" t="s">
        <v>854</v>
      </c>
      <c r="H127" s="149">
        <v>1</v>
      </c>
      <c r="I127" s="149"/>
      <c r="J127" s="149"/>
      <c r="K127" s="150"/>
      <c r="L127" s="27"/>
      <c r="M127" s="151" t="s">
        <v>1</v>
      </c>
      <c r="N127" s="152" t="s">
        <v>37</v>
      </c>
      <c r="O127" s="153">
        <v>0</v>
      </c>
      <c r="P127" s="153">
        <f t="shared" si="0"/>
        <v>0</v>
      </c>
      <c r="Q127" s="153">
        <v>0</v>
      </c>
      <c r="R127" s="153">
        <f t="shared" si="1"/>
        <v>0</v>
      </c>
      <c r="S127" s="153">
        <v>0</v>
      </c>
      <c r="T127" s="154">
        <f t="shared" si="2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5" t="s">
        <v>145</v>
      </c>
      <c r="AT127" s="155" t="s">
        <v>141</v>
      </c>
      <c r="AU127" s="155" t="s">
        <v>79</v>
      </c>
      <c r="AY127" s="14" t="s">
        <v>136</v>
      </c>
      <c r="BE127" s="156">
        <f t="shared" si="3"/>
        <v>0</v>
      </c>
      <c r="BF127" s="156">
        <f t="shared" si="4"/>
        <v>0</v>
      </c>
      <c r="BG127" s="156">
        <f t="shared" si="5"/>
        <v>0</v>
      </c>
      <c r="BH127" s="156">
        <f t="shared" si="6"/>
        <v>0</v>
      </c>
      <c r="BI127" s="156">
        <f t="shared" si="7"/>
        <v>0</v>
      </c>
      <c r="BJ127" s="14" t="s">
        <v>146</v>
      </c>
      <c r="BK127" s="157">
        <f t="shared" si="8"/>
        <v>0</v>
      </c>
      <c r="BL127" s="14" t="s">
        <v>145</v>
      </c>
      <c r="BM127" s="155" t="s">
        <v>155</v>
      </c>
    </row>
    <row r="128" spans="1:65" s="2" customFormat="1" ht="21.75" customHeight="1">
      <c r="A128" s="26"/>
      <c r="B128" s="144"/>
      <c r="C128" s="145" t="s">
        <v>71</v>
      </c>
      <c r="D128" s="145" t="s">
        <v>141</v>
      </c>
      <c r="E128" s="146" t="s">
        <v>983</v>
      </c>
      <c r="F128" s="147" t="s">
        <v>1111</v>
      </c>
      <c r="G128" s="148" t="s">
        <v>231</v>
      </c>
      <c r="H128" s="149">
        <v>2</v>
      </c>
      <c r="I128" s="149"/>
      <c r="J128" s="149"/>
      <c r="K128" s="150"/>
      <c r="L128" s="27"/>
      <c r="M128" s="151" t="s">
        <v>1</v>
      </c>
      <c r="N128" s="152" t="s">
        <v>37</v>
      </c>
      <c r="O128" s="153">
        <v>0</v>
      </c>
      <c r="P128" s="153">
        <f t="shared" si="0"/>
        <v>0</v>
      </c>
      <c r="Q128" s="153">
        <v>0</v>
      </c>
      <c r="R128" s="153">
        <f t="shared" si="1"/>
        <v>0</v>
      </c>
      <c r="S128" s="153">
        <v>0</v>
      </c>
      <c r="T128" s="154">
        <f t="shared" si="2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5" t="s">
        <v>145</v>
      </c>
      <c r="AT128" s="155" t="s">
        <v>141</v>
      </c>
      <c r="AU128" s="155" t="s">
        <v>79</v>
      </c>
      <c r="AY128" s="14" t="s">
        <v>136</v>
      </c>
      <c r="BE128" s="156">
        <f t="shared" si="3"/>
        <v>0</v>
      </c>
      <c r="BF128" s="156">
        <f t="shared" si="4"/>
        <v>0</v>
      </c>
      <c r="BG128" s="156">
        <f t="shared" si="5"/>
        <v>0</v>
      </c>
      <c r="BH128" s="156">
        <f t="shared" si="6"/>
        <v>0</v>
      </c>
      <c r="BI128" s="156">
        <f t="shared" si="7"/>
        <v>0</v>
      </c>
      <c r="BJ128" s="14" t="s">
        <v>146</v>
      </c>
      <c r="BK128" s="157">
        <f t="shared" si="8"/>
        <v>0</v>
      </c>
      <c r="BL128" s="14" t="s">
        <v>145</v>
      </c>
      <c r="BM128" s="155" t="s">
        <v>161</v>
      </c>
    </row>
    <row r="129" spans="1:65" s="2" customFormat="1" ht="21.75" customHeight="1">
      <c r="A129" s="26"/>
      <c r="B129" s="144"/>
      <c r="C129" s="145" t="s">
        <v>71</v>
      </c>
      <c r="D129" s="145" t="s">
        <v>141</v>
      </c>
      <c r="E129" s="146" t="s">
        <v>984</v>
      </c>
      <c r="F129" s="147" t="s">
        <v>1112</v>
      </c>
      <c r="G129" s="148" t="s">
        <v>231</v>
      </c>
      <c r="H129" s="149">
        <v>1</v>
      </c>
      <c r="I129" s="149"/>
      <c r="J129" s="149"/>
      <c r="K129" s="150"/>
      <c r="L129" s="27"/>
      <c r="M129" s="151" t="s">
        <v>1</v>
      </c>
      <c r="N129" s="152" t="s">
        <v>37</v>
      </c>
      <c r="O129" s="153">
        <v>0</v>
      </c>
      <c r="P129" s="153">
        <f t="shared" si="0"/>
        <v>0</v>
      </c>
      <c r="Q129" s="153">
        <v>0</v>
      </c>
      <c r="R129" s="153">
        <f t="shared" si="1"/>
        <v>0</v>
      </c>
      <c r="S129" s="153">
        <v>0</v>
      </c>
      <c r="T129" s="154">
        <f t="shared" si="2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5" t="s">
        <v>145</v>
      </c>
      <c r="AT129" s="155" t="s">
        <v>141</v>
      </c>
      <c r="AU129" s="155" t="s">
        <v>79</v>
      </c>
      <c r="AY129" s="14" t="s">
        <v>136</v>
      </c>
      <c r="BE129" s="156">
        <f t="shared" si="3"/>
        <v>0</v>
      </c>
      <c r="BF129" s="156">
        <f t="shared" si="4"/>
        <v>0</v>
      </c>
      <c r="BG129" s="156">
        <f t="shared" si="5"/>
        <v>0</v>
      </c>
      <c r="BH129" s="156">
        <f t="shared" si="6"/>
        <v>0</v>
      </c>
      <c r="BI129" s="156">
        <f t="shared" si="7"/>
        <v>0</v>
      </c>
      <c r="BJ129" s="14" t="s">
        <v>146</v>
      </c>
      <c r="BK129" s="157">
        <f t="shared" si="8"/>
        <v>0</v>
      </c>
      <c r="BL129" s="14" t="s">
        <v>145</v>
      </c>
      <c r="BM129" s="155" t="s">
        <v>165</v>
      </c>
    </row>
    <row r="130" spans="1:65" s="2" customFormat="1" ht="21.75" customHeight="1">
      <c r="A130" s="26"/>
      <c r="B130" s="144"/>
      <c r="C130" s="145" t="s">
        <v>71</v>
      </c>
      <c r="D130" s="145" t="s">
        <v>141</v>
      </c>
      <c r="E130" s="146" t="s">
        <v>985</v>
      </c>
      <c r="F130" s="147" t="s">
        <v>986</v>
      </c>
      <c r="G130" s="148" t="s">
        <v>231</v>
      </c>
      <c r="H130" s="149">
        <v>1</v>
      </c>
      <c r="I130" s="149"/>
      <c r="J130" s="149"/>
      <c r="K130" s="150"/>
      <c r="L130" s="27"/>
      <c r="M130" s="151" t="s">
        <v>1</v>
      </c>
      <c r="N130" s="152" t="s">
        <v>37</v>
      </c>
      <c r="O130" s="153">
        <v>0</v>
      </c>
      <c r="P130" s="153">
        <f t="shared" si="0"/>
        <v>0</v>
      </c>
      <c r="Q130" s="153">
        <v>0</v>
      </c>
      <c r="R130" s="153">
        <f t="shared" si="1"/>
        <v>0</v>
      </c>
      <c r="S130" s="153">
        <v>0</v>
      </c>
      <c r="T130" s="154">
        <f t="shared" si="2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145</v>
      </c>
      <c r="AT130" s="155" t="s">
        <v>141</v>
      </c>
      <c r="AU130" s="155" t="s">
        <v>79</v>
      </c>
      <c r="AY130" s="14" t="s">
        <v>136</v>
      </c>
      <c r="BE130" s="156">
        <f t="shared" si="3"/>
        <v>0</v>
      </c>
      <c r="BF130" s="156">
        <f t="shared" si="4"/>
        <v>0</v>
      </c>
      <c r="BG130" s="156">
        <f t="shared" si="5"/>
        <v>0</v>
      </c>
      <c r="BH130" s="156">
        <f t="shared" si="6"/>
        <v>0</v>
      </c>
      <c r="BI130" s="156">
        <f t="shared" si="7"/>
        <v>0</v>
      </c>
      <c r="BJ130" s="14" t="s">
        <v>146</v>
      </c>
      <c r="BK130" s="157">
        <f t="shared" si="8"/>
        <v>0</v>
      </c>
      <c r="BL130" s="14" t="s">
        <v>145</v>
      </c>
      <c r="BM130" s="155" t="s">
        <v>170</v>
      </c>
    </row>
    <row r="131" spans="1:65" s="2" customFormat="1" ht="16.5" customHeight="1">
      <c r="A131" s="26"/>
      <c r="B131" s="144"/>
      <c r="C131" s="145" t="s">
        <v>71</v>
      </c>
      <c r="D131" s="145" t="s">
        <v>141</v>
      </c>
      <c r="E131" s="146" t="s">
        <v>868</v>
      </c>
      <c r="F131" s="147" t="s">
        <v>869</v>
      </c>
      <c r="G131" s="148" t="s">
        <v>169</v>
      </c>
      <c r="H131" s="149">
        <v>9000</v>
      </c>
      <c r="I131" s="149"/>
      <c r="J131" s="149"/>
      <c r="K131" s="150"/>
      <c r="L131" s="27"/>
      <c r="M131" s="151" t="s">
        <v>1</v>
      </c>
      <c r="N131" s="152" t="s">
        <v>37</v>
      </c>
      <c r="O131" s="153">
        <v>0</v>
      </c>
      <c r="P131" s="153">
        <f t="shared" si="0"/>
        <v>0</v>
      </c>
      <c r="Q131" s="153">
        <v>0</v>
      </c>
      <c r="R131" s="153">
        <f t="shared" si="1"/>
        <v>0</v>
      </c>
      <c r="S131" s="153">
        <v>0</v>
      </c>
      <c r="T131" s="154">
        <f t="shared" si="2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145</v>
      </c>
      <c r="AT131" s="155" t="s">
        <v>141</v>
      </c>
      <c r="AU131" s="155" t="s">
        <v>79</v>
      </c>
      <c r="AY131" s="14" t="s">
        <v>136</v>
      </c>
      <c r="BE131" s="156">
        <f t="shared" si="3"/>
        <v>0</v>
      </c>
      <c r="BF131" s="156">
        <f t="shared" si="4"/>
        <v>0</v>
      </c>
      <c r="BG131" s="156">
        <f t="shared" si="5"/>
        <v>0</v>
      </c>
      <c r="BH131" s="156">
        <f t="shared" si="6"/>
        <v>0</v>
      </c>
      <c r="BI131" s="156">
        <f t="shared" si="7"/>
        <v>0</v>
      </c>
      <c r="BJ131" s="14" t="s">
        <v>146</v>
      </c>
      <c r="BK131" s="157">
        <f t="shared" si="8"/>
        <v>0</v>
      </c>
      <c r="BL131" s="14" t="s">
        <v>145</v>
      </c>
      <c r="BM131" s="155" t="s">
        <v>174</v>
      </c>
    </row>
    <row r="132" spans="1:65" s="2" customFormat="1" ht="44.25" customHeight="1">
      <c r="A132" s="26"/>
      <c r="B132" s="144"/>
      <c r="C132" s="145" t="s">
        <v>71</v>
      </c>
      <c r="D132" s="145" t="s">
        <v>141</v>
      </c>
      <c r="E132" s="146" t="s">
        <v>870</v>
      </c>
      <c r="F132" s="147" t="s">
        <v>871</v>
      </c>
      <c r="G132" s="148" t="s">
        <v>854</v>
      </c>
      <c r="H132" s="149">
        <v>1</v>
      </c>
      <c r="I132" s="149"/>
      <c r="J132" s="149"/>
      <c r="K132" s="150"/>
      <c r="L132" s="27"/>
      <c r="M132" s="151" t="s">
        <v>1</v>
      </c>
      <c r="N132" s="152" t="s">
        <v>37</v>
      </c>
      <c r="O132" s="153">
        <v>0</v>
      </c>
      <c r="P132" s="153">
        <f t="shared" si="0"/>
        <v>0</v>
      </c>
      <c r="Q132" s="153">
        <v>0</v>
      </c>
      <c r="R132" s="153">
        <f t="shared" si="1"/>
        <v>0</v>
      </c>
      <c r="S132" s="153">
        <v>0</v>
      </c>
      <c r="T132" s="154">
        <f t="shared" si="2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145</v>
      </c>
      <c r="AT132" s="155" t="s">
        <v>141</v>
      </c>
      <c r="AU132" s="155" t="s">
        <v>79</v>
      </c>
      <c r="AY132" s="14" t="s">
        <v>136</v>
      </c>
      <c r="BE132" s="156">
        <f t="shared" si="3"/>
        <v>0</v>
      </c>
      <c r="BF132" s="156">
        <f t="shared" si="4"/>
        <v>0</v>
      </c>
      <c r="BG132" s="156">
        <f t="shared" si="5"/>
        <v>0</v>
      </c>
      <c r="BH132" s="156">
        <f t="shared" si="6"/>
        <v>0</v>
      </c>
      <c r="BI132" s="156">
        <f t="shared" si="7"/>
        <v>0</v>
      </c>
      <c r="BJ132" s="14" t="s">
        <v>146</v>
      </c>
      <c r="BK132" s="157">
        <f t="shared" si="8"/>
        <v>0</v>
      </c>
      <c r="BL132" s="14" t="s">
        <v>145</v>
      </c>
      <c r="BM132" s="155" t="s">
        <v>7</v>
      </c>
    </row>
    <row r="133" spans="1:65" s="2" customFormat="1" ht="16.5" customHeight="1">
      <c r="A133" s="26"/>
      <c r="B133" s="144"/>
      <c r="C133" s="145" t="s">
        <v>71</v>
      </c>
      <c r="D133" s="145" t="s">
        <v>141</v>
      </c>
      <c r="E133" s="146" t="s">
        <v>872</v>
      </c>
      <c r="F133" s="147" t="s">
        <v>1106</v>
      </c>
      <c r="G133" s="148" t="s">
        <v>854</v>
      </c>
      <c r="H133" s="149">
        <v>1</v>
      </c>
      <c r="I133" s="149"/>
      <c r="J133" s="149"/>
      <c r="K133" s="150"/>
      <c r="L133" s="27"/>
      <c r="M133" s="151" t="s">
        <v>1</v>
      </c>
      <c r="N133" s="152" t="s">
        <v>37</v>
      </c>
      <c r="O133" s="153">
        <v>0</v>
      </c>
      <c r="P133" s="153">
        <f t="shared" si="0"/>
        <v>0</v>
      </c>
      <c r="Q133" s="153">
        <v>0</v>
      </c>
      <c r="R133" s="153">
        <f t="shared" si="1"/>
        <v>0</v>
      </c>
      <c r="S133" s="153">
        <v>0</v>
      </c>
      <c r="T133" s="154">
        <f t="shared" si="2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145</v>
      </c>
      <c r="AT133" s="155" t="s">
        <v>141</v>
      </c>
      <c r="AU133" s="155" t="s">
        <v>79</v>
      </c>
      <c r="AY133" s="14" t="s">
        <v>136</v>
      </c>
      <c r="BE133" s="156">
        <f t="shared" si="3"/>
        <v>0</v>
      </c>
      <c r="BF133" s="156">
        <f t="shared" si="4"/>
        <v>0</v>
      </c>
      <c r="BG133" s="156">
        <f t="shared" si="5"/>
        <v>0</v>
      </c>
      <c r="BH133" s="156">
        <f t="shared" si="6"/>
        <v>0</v>
      </c>
      <c r="BI133" s="156">
        <f t="shared" si="7"/>
        <v>0</v>
      </c>
      <c r="BJ133" s="14" t="s">
        <v>146</v>
      </c>
      <c r="BK133" s="157">
        <f t="shared" si="8"/>
        <v>0</v>
      </c>
      <c r="BL133" s="14" t="s">
        <v>145</v>
      </c>
      <c r="BM133" s="155" t="s">
        <v>182</v>
      </c>
    </row>
    <row r="134" spans="1:65" s="2" customFormat="1" ht="16.5" customHeight="1">
      <c r="A134" s="26"/>
      <c r="B134" s="144"/>
      <c r="C134" s="145" t="s">
        <v>71</v>
      </c>
      <c r="D134" s="145" t="s">
        <v>141</v>
      </c>
      <c r="E134" s="146" t="s">
        <v>873</v>
      </c>
      <c r="F134" s="147" t="s">
        <v>1107</v>
      </c>
      <c r="G134" s="148" t="s">
        <v>231</v>
      </c>
      <c r="H134" s="149">
        <v>1</v>
      </c>
      <c r="I134" s="149"/>
      <c r="J134" s="149"/>
      <c r="K134" s="150"/>
      <c r="L134" s="27"/>
      <c r="M134" s="151" t="s">
        <v>1</v>
      </c>
      <c r="N134" s="152" t="s">
        <v>37</v>
      </c>
      <c r="O134" s="153">
        <v>0</v>
      </c>
      <c r="P134" s="153">
        <f t="shared" si="0"/>
        <v>0</v>
      </c>
      <c r="Q134" s="153">
        <v>0</v>
      </c>
      <c r="R134" s="153">
        <f t="shared" si="1"/>
        <v>0</v>
      </c>
      <c r="S134" s="153">
        <v>0</v>
      </c>
      <c r="T134" s="154">
        <f t="shared" si="2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145</v>
      </c>
      <c r="AT134" s="155" t="s">
        <v>141</v>
      </c>
      <c r="AU134" s="155" t="s">
        <v>79</v>
      </c>
      <c r="AY134" s="14" t="s">
        <v>136</v>
      </c>
      <c r="BE134" s="156">
        <f t="shared" si="3"/>
        <v>0</v>
      </c>
      <c r="BF134" s="156">
        <f t="shared" si="4"/>
        <v>0</v>
      </c>
      <c r="BG134" s="156">
        <f t="shared" si="5"/>
        <v>0</v>
      </c>
      <c r="BH134" s="156">
        <f t="shared" si="6"/>
        <v>0</v>
      </c>
      <c r="BI134" s="156">
        <f t="shared" si="7"/>
        <v>0</v>
      </c>
      <c r="BJ134" s="14" t="s">
        <v>146</v>
      </c>
      <c r="BK134" s="157">
        <f t="shared" si="8"/>
        <v>0</v>
      </c>
      <c r="BL134" s="14" t="s">
        <v>145</v>
      </c>
      <c r="BM134" s="155" t="s">
        <v>185</v>
      </c>
    </row>
    <row r="135" spans="1:65" s="2" customFormat="1" ht="21.75" customHeight="1">
      <c r="A135" s="26"/>
      <c r="B135" s="144"/>
      <c r="C135" s="145" t="s">
        <v>71</v>
      </c>
      <c r="D135" s="145" t="s">
        <v>141</v>
      </c>
      <c r="E135" s="146" t="s">
        <v>987</v>
      </c>
      <c r="F135" s="147" t="s">
        <v>1113</v>
      </c>
      <c r="G135" s="148" t="s">
        <v>854</v>
      </c>
      <c r="H135" s="149">
        <v>1</v>
      </c>
      <c r="I135" s="149"/>
      <c r="J135" s="149"/>
      <c r="K135" s="150"/>
      <c r="L135" s="27"/>
      <c r="M135" s="151" t="s">
        <v>1</v>
      </c>
      <c r="N135" s="152" t="s">
        <v>37</v>
      </c>
      <c r="O135" s="153">
        <v>0</v>
      </c>
      <c r="P135" s="153">
        <f t="shared" si="0"/>
        <v>0</v>
      </c>
      <c r="Q135" s="153">
        <v>0</v>
      </c>
      <c r="R135" s="153">
        <f t="shared" si="1"/>
        <v>0</v>
      </c>
      <c r="S135" s="153">
        <v>0</v>
      </c>
      <c r="T135" s="154">
        <f t="shared" si="2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145</v>
      </c>
      <c r="AT135" s="155" t="s">
        <v>141</v>
      </c>
      <c r="AU135" s="155" t="s">
        <v>79</v>
      </c>
      <c r="AY135" s="14" t="s">
        <v>136</v>
      </c>
      <c r="BE135" s="156">
        <f t="shared" si="3"/>
        <v>0</v>
      </c>
      <c r="BF135" s="156">
        <f t="shared" si="4"/>
        <v>0</v>
      </c>
      <c r="BG135" s="156">
        <f t="shared" si="5"/>
        <v>0</v>
      </c>
      <c r="BH135" s="156">
        <f t="shared" si="6"/>
        <v>0</v>
      </c>
      <c r="BI135" s="156">
        <f t="shared" si="7"/>
        <v>0</v>
      </c>
      <c r="BJ135" s="14" t="s">
        <v>146</v>
      </c>
      <c r="BK135" s="157">
        <f t="shared" si="8"/>
        <v>0</v>
      </c>
      <c r="BL135" s="14" t="s">
        <v>145</v>
      </c>
      <c r="BM135" s="155" t="s">
        <v>189</v>
      </c>
    </row>
    <row r="136" spans="1:65" s="2" customFormat="1" ht="16.5" customHeight="1">
      <c r="A136" s="26"/>
      <c r="B136" s="144"/>
      <c r="C136" s="145" t="s">
        <v>71</v>
      </c>
      <c r="D136" s="145" t="s">
        <v>141</v>
      </c>
      <c r="E136" s="146" t="s">
        <v>988</v>
      </c>
      <c r="F136" s="147" t="s">
        <v>989</v>
      </c>
      <c r="G136" s="148" t="s">
        <v>231</v>
      </c>
      <c r="H136" s="149">
        <v>1</v>
      </c>
      <c r="I136" s="149"/>
      <c r="J136" s="149"/>
      <c r="K136" s="150"/>
      <c r="L136" s="27"/>
      <c r="M136" s="151" t="s">
        <v>1</v>
      </c>
      <c r="N136" s="152" t="s">
        <v>37</v>
      </c>
      <c r="O136" s="153">
        <v>0</v>
      </c>
      <c r="P136" s="153">
        <f t="shared" si="0"/>
        <v>0</v>
      </c>
      <c r="Q136" s="153">
        <v>0</v>
      </c>
      <c r="R136" s="153">
        <f t="shared" si="1"/>
        <v>0</v>
      </c>
      <c r="S136" s="153">
        <v>0</v>
      </c>
      <c r="T136" s="154">
        <f t="shared" si="2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145</v>
      </c>
      <c r="AT136" s="155" t="s">
        <v>141</v>
      </c>
      <c r="AU136" s="155" t="s">
        <v>79</v>
      </c>
      <c r="AY136" s="14" t="s">
        <v>136</v>
      </c>
      <c r="BE136" s="156">
        <f t="shared" si="3"/>
        <v>0</v>
      </c>
      <c r="BF136" s="156">
        <f t="shared" si="4"/>
        <v>0</v>
      </c>
      <c r="BG136" s="156">
        <f t="shared" si="5"/>
        <v>0</v>
      </c>
      <c r="BH136" s="156">
        <f t="shared" si="6"/>
        <v>0</v>
      </c>
      <c r="BI136" s="156">
        <f t="shared" si="7"/>
        <v>0</v>
      </c>
      <c r="BJ136" s="14" t="s">
        <v>146</v>
      </c>
      <c r="BK136" s="157">
        <f t="shared" si="8"/>
        <v>0</v>
      </c>
      <c r="BL136" s="14" t="s">
        <v>145</v>
      </c>
      <c r="BM136" s="155" t="s">
        <v>192</v>
      </c>
    </row>
    <row r="137" spans="1:65" s="2" customFormat="1" ht="16.5" customHeight="1">
      <c r="A137" s="26"/>
      <c r="B137" s="144"/>
      <c r="C137" s="145" t="s">
        <v>71</v>
      </c>
      <c r="D137" s="145" t="s">
        <v>141</v>
      </c>
      <c r="E137" s="146" t="s">
        <v>990</v>
      </c>
      <c r="F137" s="147" t="s">
        <v>1114</v>
      </c>
      <c r="G137" s="148" t="s">
        <v>231</v>
      </c>
      <c r="H137" s="149">
        <v>1</v>
      </c>
      <c r="I137" s="149"/>
      <c r="J137" s="149"/>
      <c r="K137" s="150"/>
      <c r="L137" s="27"/>
      <c r="M137" s="151" t="s">
        <v>1</v>
      </c>
      <c r="N137" s="152" t="s">
        <v>37</v>
      </c>
      <c r="O137" s="153">
        <v>0</v>
      </c>
      <c r="P137" s="153">
        <f t="shared" si="0"/>
        <v>0</v>
      </c>
      <c r="Q137" s="153">
        <v>0</v>
      </c>
      <c r="R137" s="153">
        <f t="shared" si="1"/>
        <v>0</v>
      </c>
      <c r="S137" s="153">
        <v>0</v>
      </c>
      <c r="T137" s="154">
        <f t="shared" si="2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145</v>
      </c>
      <c r="AT137" s="155" t="s">
        <v>141</v>
      </c>
      <c r="AU137" s="155" t="s">
        <v>79</v>
      </c>
      <c r="AY137" s="14" t="s">
        <v>136</v>
      </c>
      <c r="BE137" s="156">
        <f t="shared" si="3"/>
        <v>0</v>
      </c>
      <c r="BF137" s="156">
        <f t="shared" si="4"/>
        <v>0</v>
      </c>
      <c r="BG137" s="156">
        <f t="shared" si="5"/>
        <v>0</v>
      </c>
      <c r="BH137" s="156">
        <f t="shared" si="6"/>
        <v>0</v>
      </c>
      <c r="BI137" s="156">
        <f t="shared" si="7"/>
        <v>0</v>
      </c>
      <c r="BJ137" s="14" t="s">
        <v>146</v>
      </c>
      <c r="BK137" s="157">
        <f t="shared" si="8"/>
        <v>0</v>
      </c>
      <c r="BL137" s="14" t="s">
        <v>145</v>
      </c>
      <c r="BM137" s="155" t="s">
        <v>197</v>
      </c>
    </row>
    <row r="138" spans="1:65" s="2" customFormat="1" ht="21.75" customHeight="1">
      <c r="A138" s="26"/>
      <c r="B138" s="144"/>
      <c r="C138" s="145" t="s">
        <v>71</v>
      </c>
      <c r="D138" s="145" t="s">
        <v>141</v>
      </c>
      <c r="E138" s="146" t="s">
        <v>991</v>
      </c>
      <c r="F138" s="147" t="s">
        <v>992</v>
      </c>
      <c r="G138" s="148" t="s">
        <v>854</v>
      </c>
      <c r="H138" s="149">
        <v>1</v>
      </c>
      <c r="I138" s="149"/>
      <c r="J138" s="149"/>
      <c r="K138" s="150"/>
      <c r="L138" s="27"/>
      <c r="M138" s="151" t="s">
        <v>1</v>
      </c>
      <c r="N138" s="152" t="s">
        <v>37</v>
      </c>
      <c r="O138" s="153">
        <v>0</v>
      </c>
      <c r="P138" s="153">
        <f t="shared" si="0"/>
        <v>0</v>
      </c>
      <c r="Q138" s="153">
        <v>0</v>
      </c>
      <c r="R138" s="153">
        <f t="shared" si="1"/>
        <v>0</v>
      </c>
      <c r="S138" s="153">
        <v>0</v>
      </c>
      <c r="T138" s="154">
        <f t="shared" si="2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145</v>
      </c>
      <c r="AT138" s="155" t="s">
        <v>141</v>
      </c>
      <c r="AU138" s="155" t="s">
        <v>79</v>
      </c>
      <c r="AY138" s="14" t="s">
        <v>136</v>
      </c>
      <c r="BE138" s="156">
        <f t="shared" si="3"/>
        <v>0</v>
      </c>
      <c r="BF138" s="156">
        <f t="shared" si="4"/>
        <v>0</v>
      </c>
      <c r="BG138" s="156">
        <f t="shared" si="5"/>
        <v>0</v>
      </c>
      <c r="BH138" s="156">
        <f t="shared" si="6"/>
        <v>0</v>
      </c>
      <c r="BI138" s="156">
        <f t="shared" si="7"/>
        <v>0</v>
      </c>
      <c r="BJ138" s="14" t="s">
        <v>146</v>
      </c>
      <c r="BK138" s="157">
        <f t="shared" si="8"/>
        <v>0</v>
      </c>
      <c r="BL138" s="14" t="s">
        <v>145</v>
      </c>
      <c r="BM138" s="155" t="s">
        <v>200</v>
      </c>
    </row>
    <row r="139" spans="1:65" s="2" customFormat="1" ht="21.75" customHeight="1">
      <c r="A139" s="26"/>
      <c r="B139" s="144"/>
      <c r="C139" s="145" t="s">
        <v>71</v>
      </c>
      <c r="D139" s="145" t="s">
        <v>141</v>
      </c>
      <c r="E139" s="146" t="s">
        <v>993</v>
      </c>
      <c r="F139" s="147" t="s">
        <v>994</v>
      </c>
      <c r="G139" s="148" t="s">
        <v>854</v>
      </c>
      <c r="H139" s="149">
        <v>1</v>
      </c>
      <c r="I139" s="149"/>
      <c r="J139" s="149"/>
      <c r="K139" s="150"/>
      <c r="L139" s="27"/>
      <c r="M139" s="151" t="s">
        <v>1</v>
      </c>
      <c r="N139" s="152" t="s">
        <v>37</v>
      </c>
      <c r="O139" s="153">
        <v>0</v>
      </c>
      <c r="P139" s="153">
        <f t="shared" si="0"/>
        <v>0</v>
      </c>
      <c r="Q139" s="153">
        <v>0</v>
      </c>
      <c r="R139" s="153">
        <f t="shared" si="1"/>
        <v>0</v>
      </c>
      <c r="S139" s="153">
        <v>0</v>
      </c>
      <c r="T139" s="154">
        <f t="shared" si="2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145</v>
      </c>
      <c r="AT139" s="155" t="s">
        <v>141</v>
      </c>
      <c r="AU139" s="155" t="s">
        <v>79</v>
      </c>
      <c r="AY139" s="14" t="s">
        <v>136</v>
      </c>
      <c r="BE139" s="156">
        <f t="shared" si="3"/>
        <v>0</v>
      </c>
      <c r="BF139" s="156">
        <f t="shared" si="4"/>
        <v>0</v>
      </c>
      <c r="BG139" s="156">
        <f t="shared" si="5"/>
        <v>0</v>
      </c>
      <c r="BH139" s="156">
        <f t="shared" si="6"/>
        <v>0</v>
      </c>
      <c r="BI139" s="156">
        <f t="shared" si="7"/>
        <v>0</v>
      </c>
      <c r="BJ139" s="14" t="s">
        <v>146</v>
      </c>
      <c r="BK139" s="157">
        <f t="shared" si="8"/>
        <v>0</v>
      </c>
      <c r="BL139" s="14" t="s">
        <v>145</v>
      </c>
      <c r="BM139" s="155" t="s">
        <v>204</v>
      </c>
    </row>
    <row r="140" spans="1:65" s="2" customFormat="1" ht="16.5" customHeight="1">
      <c r="A140" s="26"/>
      <c r="B140" s="144"/>
      <c r="C140" s="145" t="s">
        <v>71</v>
      </c>
      <c r="D140" s="145" t="s">
        <v>141</v>
      </c>
      <c r="E140" s="146" t="s">
        <v>881</v>
      </c>
      <c r="F140" s="147" t="s">
        <v>882</v>
      </c>
      <c r="G140" s="148" t="s">
        <v>394</v>
      </c>
      <c r="H140" s="149">
        <v>8</v>
      </c>
      <c r="I140" s="149"/>
      <c r="J140" s="149"/>
      <c r="K140" s="150"/>
      <c r="L140" s="27"/>
      <c r="M140" s="151" t="s">
        <v>1</v>
      </c>
      <c r="N140" s="152" t="s">
        <v>37</v>
      </c>
      <c r="O140" s="153">
        <v>0</v>
      </c>
      <c r="P140" s="153">
        <f t="shared" si="0"/>
        <v>0</v>
      </c>
      <c r="Q140" s="153">
        <v>0</v>
      </c>
      <c r="R140" s="153">
        <f t="shared" si="1"/>
        <v>0</v>
      </c>
      <c r="S140" s="153">
        <v>0</v>
      </c>
      <c r="T140" s="154">
        <f t="shared" si="2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145</v>
      </c>
      <c r="AT140" s="155" t="s">
        <v>141</v>
      </c>
      <c r="AU140" s="155" t="s">
        <v>79</v>
      </c>
      <c r="AY140" s="14" t="s">
        <v>136</v>
      </c>
      <c r="BE140" s="156">
        <f t="shared" si="3"/>
        <v>0</v>
      </c>
      <c r="BF140" s="156">
        <f t="shared" si="4"/>
        <v>0</v>
      </c>
      <c r="BG140" s="156">
        <f t="shared" si="5"/>
        <v>0</v>
      </c>
      <c r="BH140" s="156">
        <f t="shared" si="6"/>
        <v>0</v>
      </c>
      <c r="BI140" s="156">
        <f t="shared" si="7"/>
        <v>0</v>
      </c>
      <c r="BJ140" s="14" t="s">
        <v>146</v>
      </c>
      <c r="BK140" s="157">
        <f t="shared" si="8"/>
        <v>0</v>
      </c>
      <c r="BL140" s="14" t="s">
        <v>145</v>
      </c>
      <c r="BM140" s="155" t="s">
        <v>207</v>
      </c>
    </row>
    <row r="141" spans="1:65" s="2" customFormat="1" ht="21.75" customHeight="1">
      <c r="A141" s="26"/>
      <c r="B141" s="144"/>
      <c r="C141" s="145" t="s">
        <v>71</v>
      </c>
      <c r="D141" s="145" t="s">
        <v>141</v>
      </c>
      <c r="E141" s="146" t="s">
        <v>883</v>
      </c>
      <c r="F141" s="147" t="s">
        <v>884</v>
      </c>
      <c r="G141" s="148" t="s">
        <v>394</v>
      </c>
      <c r="H141" s="149">
        <v>50</v>
      </c>
      <c r="I141" s="149"/>
      <c r="J141" s="149"/>
      <c r="K141" s="150"/>
      <c r="L141" s="27"/>
      <c r="M141" s="151" t="s">
        <v>1</v>
      </c>
      <c r="N141" s="152" t="s">
        <v>37</v>
      </c>
      <c r="O141" s="153">
        <v>0</v>
      </c>
      <c r="P141" s="153">
        <f t="shared" si="0"/>
        <v>0</v>
      </c>
      <c r="Q141" s="153">
        <v>0</v>
      </c>
      <c r="R141" s="153">
        <f t="shared" si="1"/>
        <v>0</v>
      </c>
      <c r="S141" s="153">
        <v>0</v>
      </c>
      <c r="T141" s="154">
        <f t="shared" si="2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145</v>
      </c>
      <c r="AT141" s="155" t="s">
        <v>141</v>
      </c>
      <c r="AU141" s="155" t="s">
        <v>79</v>
      </c>
      <c r="AY141" s="14" t="s">
        <v>136</v>
      </c>
      <c r="BE141" s="156">
        <f t="shared" si="3"/>
        <v>0</v>
      </c>
      <c r="BF141" s="156">
        <f t="shared" si="4"/>
        <v>0</v>
      </c>
      <c r="BG141" s="156">
        <f t="shared" si="5"/>
        <v>0</v>
      </c>
      <c r="BH141" s="156">
        <f t="shared" si="6"/>
        <v>0</v>
      </c>
      <c r="BI141" s="156">
        <f t="shared" si="7"/>
        <v>0</v>
      </c>
      <c r="BJ141" s="14" t="s">
        <v>146</v>
      </c>
      <c r="BK141" s="157">
        <f t="shared" si="8"/>
        <v>0</v>
      </c>
      <c r="BL141" s="14" t="s">
        <v>145</v>
      </c>
      <c r="BM141" s="155" t="s">
        <v>211</v>
      </c>
    </row>
    <row r="142" spans="1:65" s="2" customFormat="1" ht="16.5" customHeight="1">
      <c r="A142" s="26"/>
      <c r="B142" s="144"/>
      <c r="C142" s="145" t="s">
        <v>71</v>
      </c>
      <c r="D142" s="145" t="s">
        <v>141</v>
      </c>
      <c r="E142" s="146" t="s">
        <v>885</v>
      </c>
      <c r="F142" s="147" t="s">
        <v>886</v>
      </c>
      <c r="G142" s="148" t="s">
        <v>394</v>
      </c>
      <c r="H142" s="149">
        <v>250</v>
      </c>
      <c r="I142" s="149"/>
      <c r="J142" s="149"/>
      <c r="K142" s="150"/>
      <c r="L142" s="27"/>
      <c r="M142" s="151" t="s">
        <v>1</v>
      </c>
      <c r="N142" s="152" t="s">
        <v>37</v>
      </c>
      <c r="O142" s="153">
        <v>0</v>
      </c>
      <c r="P142" s="153">
        <f t="shared" si="0"/>
        <v>0</v>
      </c>
      <c r="Q142" s="153">
        <v>0</v>
      </c>
      <c r="R142" s="153">
        <f t="shared" si="1"/>
        <v>0</v>
      </c>
      <c r="S142" s="153">
        <v>0</v>
      </c>
      <c r="T142" s="154">
        <f t="shared" si="2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145</v>
      </c>
      <c r="AT142" s="155" t="s">
        <v>141</v>
      </c>
      <c r="AU142" s="155" t="s">
        <v>79</v>
      </c>
      <c r="AY142" s="14" t="s">
        <v>136</v>
      </c>
      <c r="BE142" s="156">
        <f t="shared" si="3"/>
        <v>0</v>
      </c>
      <c r="BF142" s="156">
        <f t="shared" si="4"/>
        <v>0</v>
      </c>
      <c r="BG142" s="156">
        <f t="shared" si="5"/>
        <v>0</v>
      </c>
      <c r="BH142" s="156">
        <f t="shared" si="6"/>
        <v>0</v>
      </c>
      <c r="BI142" s="156">
        <f t="shared" si="7"/>
        <v>0</v>
      </c>
      <c r="BJ142" s="14" t="s">
        <v>146</v>
      </c>
      <c r="BK142" s="157">
        <f t="shared" si="8"/>
        <v>0</v>
      </c>
      <c r="BL142" s="14" t="s">
        <v>145</v>
      </c>
      <c r="BM142" s="155" t="s">
        <v>214</v>
      </c>
    </row>
    <row r="143" spans="1:65" s="2" customFormat="1" ht="21.75" customHeight="1">
      <c r="A143" s="26"/>
      <c r="B143" s="144"/>
      <c r="C143" s="145" t="s">
        <v>71</v>
      </c>
      <c r="D143" s="145" t="s">
        <v>141</v>
      </c>
      <c r="E143" s="146" t="s">
        <v>887</v>
      </c>
      <c r="F143" s="147" t="s">
        <v>888</v>
      </c>
      <c r="G143" s="148" t="s">
        <v>144</v>
      </c>
      <c r="H143" s="149">
        <v>60</v>
      </c>
      <c r="I143" s="149"/>
      <c r="J143" s="149"/>
      <c r="K143" s="150"/>
      <c r="L143" s="27"/>
      <c r="M143" s="151" t="s">
        <v>1</v>
      </c>
      <c r="N143" s="152" t="s">
        <v>37</v>
      </c>
      <c r="O143" s="153">
        <v>0</v>
      </c>
      <c r="P143" s="153">
        <f t="shared" si="0"/>
        <v>0</v>
      </c>
      <c r="Q143" s="153">
        <v>0</v>
      </c>
      <c r="R143" s="153">
        <f t="shared" si="1"/>
        <v>0</v>
      </c>
      <c r="S143" s="153">
        <v>0</v>
      </c>
      <c r="T143" s="154">
        <f t="shared" si="2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145</v>
      </c>
      <c r="AT143" s="155" t="s">
        <v>141</v>
      </c>
      <c r="AU143" s="155" t="s">
        <v>79</v>
      </c>
      <c r="AY143" s="14" t="s">
        <v>136</v>
      </c>
      <c r="BE143" s="156">
        <f t="shared" si="3"/>
        <v>0</v>
      </c>
      <c r="BF143" s="156">
        <f t="shared" si="4"/>
        <v>0</v>
      </c>
      <c r="BG143" s="156">
        <f t="shared" si="5"/>
        <v>0</v>
      </c>
      <c r="BH143" s="156">
        <f t="shared" si="6"/>
        <v>0</v>
      </c>
      <c r="BI143" s="156">
        <f t="shared" si="7"/>
        <v>0</v>
      </c>
      <c r="BJ143" s="14" t="s">
        <v>146</v>
      </c>
      <c r="BK143" s="157">
        <f t="shared" si="8"/>
        <v>0</v>
      </c>
      <c r="BL143" s="14" t="s">
        <v>145</v>
      </c>
      <c r="BM143" s="155" t="s">
        <v>218</v>
      </c>
    </row>
    <row r="144" spans="1:65" s="2" customFormat="1" ht="21.75" customHeight="1">
      <c r="A144" s="26"/>
      <c r="B144" s="144"/>
      <c r="C144" s="145" t="s">
        <v>71</v>
      </c>
      <c r="D144" s="145" t="s">
        <v>141</v>
      </c>
      <c r="E144" s="146" t="s">
        <v>889</v>
      </c>
      <c r="F144" s="147" t="s">
        <v>890</v>
      </c>
      <c r="G144" s="148" t="s">
        <v>891</v>
      </c>
      <c r="H144" s="149">
        <v>24</v>
      </c>
      <c r="I144" s="149"/>
      <c r="J144" s="149"/>
      <c r="K144" s="150"/>
      <c r="L144" s="27"/>
      <c r="M144" s="151" t="s">
        <v>1</v>
      </c>
      <c r="N144" s="152" t="s">
        <v>37</v>
      </c>
      <c r="O144" s="153">
        <v>0</v>
      </c>
      <c r="P144" s="153">
        <f t="shared" si="0"/>
        <v>0</v>
      </c>
      <c r="Q144" s="153">
        <v>0</v>
      </c>
      <c r="R144" s="153">
        <f t="shared" si="1"/>
        <v>0</v>
      </c>
      <c r="S144" s="153">
        <v>0</v>
      </c>
      <c r="T144" s="154">
        <f t="shared" si="2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145</v>
      </c>
      <c r="AT144" s="155" t="s">
        <v>141</v>
      </c>
      <c r="AU144" s="155" t="s">
        <v>79</v>
      </c>
      <c r="AY144" s="14" t="s">
        <v>136</v>
      </c>
      <c r="BE144" s="156">
        <f t="shared" si="3"/>
        <v>0</v>
      </c>
      <c r="BF144" s="156">
        <f t="shared" si="4"/>
        <v>0</v>
      </c>
      <c r="BG144" s="156">
        <f t="shared" si="5"/>
        <v>0</v>
      </c>
      <c r="BH144" s="156">
        <f t="shared" si="6"/>
        <v>0</v>
      </c>
      <c r="BI144" s="156">
        <f t="shared" si="7"/>
        <v>0</v>
      </c>
      <c r="BJ144" s="14" t="s">
        <v>146</v>
      </c>
      <c r="BK144" s="157">
        <f t="shared" si="8"/>
        <v>0</v>
      </c>
      <c r="BL144" s="14" t="s">
        <v>145</v>
      </c>
      <c r="BM144" s="155" t="s">
        <v>223</v>
      </c>
    </row>
    <row r="145" spans="1:65" s="2" customFormat="1" ht="16.5" customHeight="1">
      <c r="A145" s="26"/>
      <c r="B145" s="144"/>
      <c r="C145" s="145" t="s">
        <v>71</v>
      </c>
      <c r="D145" s="145" t="s">
        <v>141</v>
      </c>
      <c r="E145" s="146" t="s">
        <v>995</v>
      </c>
      <c r="F145" s="147" t="s">
        <v>996</v>
      </c>
      <c r="G145" s="148" t="s">
        <v>891</v>
      </c>
      <c r="H145" s="149">
        <v>12</v>
      </c>
      <c r="I145" s="149"/>
      <c r="J145" s="149"/>
      <c r="K145" s="150"/>
      <c r="L145" s="27"/>
      <c r="M145" s="151" t="s">
        <v>1</v>
      </c>
      <c r="N145" s="152" t="s">
        <v>37</v>
      </c>
      <c r="O145" s="153">
        <v>0</v>
      </c>
      <c r="P145" s="153">
        <f t="shared" si="0"/>
        <v>0</v>
      </c>
      <c r="Q145" s="153">
        <v>0</v>
      </c>
      <c r="R145" s="153">
        <f t="shared" si="1"/>
        <v>0</v>
      </c>
      <c r="S145" s="153">
        <v>0</v>
      </c>
      <c r="T145" s="154">
        <f t="shared" si="2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145</v>
      </c>
      <c r="AT145" s="155" t="s">
        <v>141</v>
      </c>
      <c r="AU145" s="155" t="s">
        <v>79</v>
      </c>
      <c r="AY145" s="14" t="s">
        <v>136</v>
      </c>
      <c r="BE145" s="156">
        <f t="shared" si="3"/>
        <v>0</v>
      </c>
      <c r="BF145" s="156">
        <f t="shared" si="4"/>
        <v>0</v>
      </c>
      <c r="BG145" s="156">
        <f t="shared" si="5"/>
        <v>0</v>
      </c>
      <c r="BH145" s="156">
        <f t="shared" si="6"/>
        <v>0</v>
      </c>
      <c r="BI145" s="156">
        <f t="shared" si="7"/>
        <v>0</v>
      </c>
      <c r="BJ145" s="14" t="s">
        <v>146</v>
      </c>
      <c r="BK145" s="157">
        <f t="shared" si="8"/>
        <v>0</v>
      </c>
      <c r="BL145" s="14" t="s">
        <v>145</v>
      </c>
      <c r="BM145" s="155" t="s">
        <v>232</v>
      </c>
    </row>
    <row r="146" spans="1:65" s="2" customFormat="1" ht="16.5" customHeight="1">
      <c r="A146" s="26"/>
      <c r="B146" s="144"/>
      <c r="C146" s="145" t="s">
        <v>71</v>
      </c>
      <c r="D146" s="145" t="s">
        <v>141</v>
      </c>
      <c r="E146" s="146" t="s">
        <v>997</v>
      </c>
      <c r="F146" s="147" t="s">
        <v>998</v>
      </c>
      <c r="G146" s="148" t="s">
        <v>231</v>
      </c>
      <c r="H146" s="149">
        <v>4</v>
      </c>
      <c r="I146" s="149"/>
      <c r="J146" s="149"/>
      <c r="K146" s="150"/>
      <c r="L146" s="27"/>
      <c r="M146" s="151" t="s">
        <v>1</v>
      </c>
      <c r="N146" s="152" t="s">
        <v>37</v>
      </c>
      <c r="O146" s="153">
        <v>0</v>
      </c>
      <c r="P146" s="153">
        <f t="shared" si="0"/>
        <v>0</v>
      </c>
      <c r="Q146" s="153">
        <v>0</v>
      </c>
      <c r="R146" s="153">
        <f t="shared" si="1"/>
        <v>0</v>
      </c>
      <c r="S146" s="153">
        <v>0</v>
      </c>
      <c r="T146" s="154">
        <f t="shared" si="2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145</v>
      </c>
      <c r="AT146" s="155" t="s">
        <v>141</v>
      </c>
      <c r="AU146" s="155" t="s">
        <v>79</v>
      </c>
      <c r="AY146" s="14" t="s">
        <v>136</v>
      </c>
      <c r="BE146" s="156">
        <f t="shared" si="3"/>
        <v>0</v>
      </c>
      <c r="BF146" s="156">
        <f t="shared" si="4"/>
        <v>0</v>
      </c>
      <c r="BG146" s="156">
        <f t="shared" si="5"/>
        <v>0</v>
      </c>
      <c r="BH146" s="156">
        <f t="shared" si="6"/>
        <v>0</v>
      </c>
      <c r="BI146" s="156">
        <f t="shared" si="7"/>
        <v>0</v>
      </c>
      <c r="BJ146" s="14" t="s">
        <v>146</v>
      </c>
      <c r="BK146" s="157">
        <f t="shared" si="8"/>
        <v>0</v>
      </c>
      <c r="BL146" s="14" t="s">
        <v>145</v>
      </c>
      <c r="BM146" s="155" t="s">
        <v>235</v>
      </c>
    </row>
    <row r="147" spans="1:65" s="2" customFormat="1" ht="16.5" customHeight="1">
      <c r="A147" s="26"/>
      <c r="B147" s="144"/>
      <c r="C147" s="145" t="s">
        <v>71</v>
      </c>
      <c r="D147" s="145" t="s">
        <v>141</v>
      </c>
      <c r="E147" s="146" t="s">
        <v>999</v>
      </c>
      <c r="F147" s="147" t="s">
        <v>1000</v>
      </c>
      <c r="G147" s="148" t="s">
        <v>231</v>
      </c>
      <c r="H147" s="149">
        <v>3</v>
      </c>
      <c r="I147" s="149"/>
      <c r="J147" s="149"/>
      <c r="K147" s="150"/>
      <c r="L147" s="27"/>
      <c r="M147" s="151" t="s">
        <v>1</v>
      </c>
      <c r="N147" s="152" t="s">
        <v>37</v>
      </c>
      <c r="O147" s="153">
        <v>0</v>
      </c>
      <c r="P147" s="153">
        <f t="shared" si="0"/>
        <v>0</v>
      </c>
      <c r="Q147" s="153">
        <v>0</v>
      </c>
      <c r="R147" s="153">
        <f t="shared" si="1"/>
        <v>0</v>
      </c>
      <c r="S147" s="153">
        <v>0</v>
      </c>
      <c r="T147" s="154">
        <f t="shared" si="2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145</v>
      </c>
      <c r="AT147" s="155" t="s">
        <v>141</v>
      </c>
      <c r="AU147" s="155" t="s">
        <v>79</v>
      </c>
      <c r="AY147" s="14" t="s">
        <v>136</v>
      </c>
      <c r="BE147" s="156">
        <f t="shared" si="3"/>
        <v>0</v>
      </c>
      <c r="BF147" s="156">
        <f t="shared" si="4"/>
        <v>0</v>
      </c>
      <c r="BG147" s="156">
        <f t="shared" si="5"/>
        <v>0</v>
      </c>
      <c r="BH147" s="156">
        <f t="shared" si="6"/>
        <v>0</v>
      </c>
      <c r="BI147" s="156">
        <f t="shared" si="7"/>
        <v>0</v>
      </c>
      <c r="BJ147" s="14" t="s">
        <v>146</v>
      </c>
      <c r="BK147" s="157">
        <f t="shared" si="8"/>
        <v>0</v>
      </c>
      <c r="BL147" s="14" t="s">
        <v>145</v>
      </c>
      <c r="BM147" s="155" t="s">
        <v>239</v>
      </c>
    </row>
    <row r="148" spans="1:65" s="2" customFormat="1" ht="16.5" customHeight="1">
      <c r="A148" s="26"/>
      <c r="B148" s="144"/>
      <c r="C148" s="145" t="s">
        <v>71</v>
      </c>
      <c r="D148" s="145" t="s">
        <v>141</v>
      </c>
      <c r="E148" s="146" t="s">
        <v>1001</v>
      </c>
      <c r="F148" s="147" t="s">
        <v>1002</v>
      </c>
      <c r="G148" s="148" t="s">
        <v>231</v>
      </c>
      <c r="H148" s="149">
        <v>2</v>
      </c>
      <c r="I148" s="149"/>
      <c r="J148" s="149"/>
      <c r="K148" s="150"/>
      <c r="L148" s="27"/>
      <c r="M148" s="151" t="s">
        <v>1</v>
      </c>
      <c r="N148" s="152" t="s">
        <v>37</v>
      </c>
      <c r="O148" s="153">
        <v>0</v>
      </c>
      <c r="P148" s="153">
        <f t="shared" si="0"/>
        <v>0</v>
      </c>
      <c r="Q148" s="153">
        <v>0</v>
      </c>
      <c r="R148" s="153">
        <f t="shared" si="1"/>
        <v>0</v>
      </c>
      <c r="S148" s="153">
        <v>0</v>
      </c>
      <c r="T148" s="154">
        <f t="shared" si="2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145</v>
      </c>
      <c r="AT148" s="155" t="s">
        <v>141</v>
      </c>
      <c r="AU148" s="155" t="s">
        <v>79</v>
      </c>
      <c r="AY148" s="14" t="s">
        <v>136</v>
      </c>
      <c r="BE148" s="156">
        <f t="shared" si="3"/>
        <v>0</v>
      </c>
      <c r="BF148" s="156">
        <f t="shared" si="4"/>
        <v>0</v>
      </c>
      <c r="BG148" s="156">
        <f t="shared" si="5"/>
        <v>0</v>
      </c>
      <c r="BH148" s="156">
        <f t="shared" si="6"/>
        <v>0</v>
      </c>
      <c r="BI148" s="156">
        <f t="shared" si="7"/>
        <v>0</v>
      </c>
      <c r="BJ148" s="14" t="s">
        <v>146</v>
      </c>
      <c r="BK148" s="157">
        <f t="shared" si="8"/>
        <v>0</v>
      </c>
      <c r="BL148" s="14" t="s">
        <v>145</v>
      </c>
      <c r="BM148" s="155" t="s">
        <v>242</v>
      </c>
    </row>
    <row r="149" spans="1:65" s="2" customFormat="1" ht="16.5" customHeight="1">
      <c r="A149" s="26"/>
      <c r="B149" s="144"/>
      <c r="C149" s="145" t="s">
        <v>71</v>
      </c>
      <c r="D149" s="145" t="s">
        <v>141</v>
      </c>
      <c r="E149" s="146" t="s">
        <v>1003</v>
      </c>
      <c r="F149" s="147" t="s">
        <v>1004</v>
      </c>
      <c r="G149" s="148" t="s">
        <v>231</v>
      </c>
      <c r="H149" s="149">
        <v>2</v>
      </c>
      <c r="I149" s="149"/>
      <c r="J149" s="149"/>
      <c r="K149" s="150"/>
      <c r="L149" s="27"/>
      <c r="M149" s="151" t="s">
        <v>1</v>
      </c>
      <c r="N149" s="152" t="s">
        <v>37</v>
      </c>
      <c r="O149" s="153">
        <v>0</v>
      </c>
      <c r="P149" s="153">
        <f t="shared" si="0"/>
        <v>0</v>
      </c>
      <c r="Q149" s="153">
        <v>0</v>
      </c>
      <c r="R149" s="153">
        <f t="shared" si="1"/>
        <v>0</v>
      </c>
      <c r="S149" s="153">
        <v>0</v>
      </c>
      <c r="T149" s="154">
        <f t="shared" si="2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145</v>
      </c>
      <c r="AT149" s="155" t="s">
        <v>141</v>
      </c>
      <c r="AU149" s="155" t="s">
        <v>79</v>
      </c>
      <c r="AY149" s="14" t="s">
        <v>136</v>
      </c>
      <c r="BE149" s="156">
        <f t="shared" si="3"/>
        <v>0</v>
      </c>
      <c r="BF149" s="156">
        <f t="shared" si="4"/>
        <v>0</v>
      </c>
      <c r="BG149" s="156">
        <f t="shared" si="5"/>
        <v>0</v>
      </c>
      <c r="BH149" s="156">
        <f t="shared" si="6"/>
        <v>0</v>
      </c>
      <c r="BI149" s="156">
        <f t="shared" si="7"/>
        <v>0</v>
      </c>
      <c r="BJ149" s="14" t="s">
        <v>146</v>
      </c>
      <c r="BK149" s="157">
        <f t="shared" si="8"/>
        <v>0</v>
      </c>
      <c r="BL149" s="14" t="s">
        <v>145</v>
      </c>
      <c r="BM149" s="155" t="s">
        <v>246</v>
      </c>
    </row>
    <row r="150" spans="1:65" s="2" customFormat="1" ht="16.5" customHeight="1">
      <c r="A150" s="26"/>
      <c r="B150" s="144"/>
      <c r="C150" s="145" t="s">
        <v>71</v>
      </c>
      <c r="D150" s="145" t="s">
        <v>141</v>
      </c>
      <c r="E150" s="146" t="s">
        <v>1005</v>
      </c>
      <c r="F150" s="147" t="s">
        <v>1006</v>
      </c>
      <c r="G150" s="148" t="s">
        <v>231</v>
      </c>
      <c r="H150" s="149">
        <v>2</v>
      </c>
      <c r="I150" s="149"/>
      <c r="J150" s="149"/>
      <c r="K150" s="150"/>
      <c r="L150" s="27"/>
      <c r="M150" s="151" t="s">
        <v>1</v>
      </c>
      <c r="N150" s="152" t="s">
        <v>37</v>
      </c>
      <c r="O150" s="153">
        <v>0</v>
      </c>
      <c r="P150" s="153">
        <f t="shared" si="0"/>
        <v>0</v>
      </c>
      <c r="Q150" s="153">
        <v>0</v>
      </c>
      <c r="R150" s="153">
        <f t="shared" si="1"/>
        <v>0</v>
      </c>
      <c r="S150" s="153">
        <v>0</v>
      </c>
      <c r="T150" s="154">
        <f t="shared" si="2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145</v>
      </c>
      <c r="AT150" s="155" t="s">
        <v>141</v>
      </c>
      <c r="AU150" s="155" t="s">
        <v>79</v>
      </c>
      <c r="AY150" s="14" t="s">
        <v>136</v>
      </c>
      <c r="BE150" s="156">
        <f t="shared" si="3"/>
        <v>0</v>
      </c>
      <c r="BF150" s="156">
        <f t="shared" si="4"/>
        <v>0</v>
      </c>
      <c r="BG150" s="156">
        <f t="shared" si="5"/>
        <v>0</v>
      </c>
      <c r="BH150" s="156">
        <f t="shared" si="6"/>
        <v>0</v>
      </c>
      <c r="BI150" s="156">
        <f t="shared" si="7"/>
        <v>0</v>
      </c>
      <c r="BJ150" s="14" t="s">
        <v>146</v>
      </c>
      <c r="BK150" s="157">
        <f t="shared" si="8"/>
        <v>0</v>
      </c>
      <c r="BL150" s="14" t="s">
        <v>145</v>
      </c>
      <c r="BM150" s="155" t="s">
        <v>249</v>
      </c>
    </row>
    <row r="151" spans="1:65" s="2" customFormat="1" ht="16.5" customHeight="1">
      <c r="A151" s="26"/>
      <c r="B151" s="144"/>
      <c r="C151" s="145" t="s">
        <v>71</v>
      </c>
      <c r="D151" s="145" t="s">
        <v>141</v>
      </c>
      <c r="E151" s="146" t="s">
        <v>1007</v>
      </c>
      <c r="F151" s="147" t="s">
        <v>1008</v>
      </c>
      <c r="G151" s="148" t="s">
        <v>231</v>
      </c>
      <c r="H151" s="149">
        <v>2</v>
      </c>
      <c r="I151" s="149"/>
      <c r="J151" s="149"/>
      <c r="K151" s="150"/>
      <c r="L151" s="27"/>
      <c r="M151" s="151" t="s">
        <v>1</v>
      </c>
      <c r="N151" s="152" t="s">
        <v>37</v>
      </c>
      <c r="O151" s="153">
        <v>0</v>
      </c>
      <c r="P151" s="153">
        <f t="shared" si="0"/>
        <v>0</v>
      </c>
      <c r="Q151" s="153">
        <v>0</v>
      </c>
      <c r="R151" s="153">
        <f t="shared" si="1"/>
        <v>0</v>
      </c>
      <c r="S151" s="153">
        <v>0</v>
      </c>
      <c r="T151" s="154">
        <f t="shared" si="2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145</v>
      </c>
      <c r="AT151" s="155" t="s">
        <v>141</v>
      </c>
      <c r="AU151" s="155" t="s">
        <v>79</v>
      </c>
      <c r="AY151" s="14" t="s">
        <v>136</v>
      </c>
      <c r="BE151" s="156">
        <f t="shared" si="3"/>
        <v>0</v>
      </c>
      <c r="BF151" s="156">
        <f t="shared" si="4"/>
        <v>0</v>
      </c>
      <c r="BG151" s="156">
        <f t="shared" si="5"/>
        <v>0</v>
      </c>
      <c r="BH151" s="156">
        <f t="shared" si="6"/>
        <v>0</v>
      </c>
      <c r="BI151" s="156">
        <f t="shared" si="7"/>
        <v>0</v>
      </c>
      <c r="BJ151" s="14" t="s">
        <v>146</v>
      </c>
      <c r="BK151" s="157">
        <f t="shared" si="8"/>
        <v>0</v>
      </c>
      <c r="BL151" s="14" t="s">
        <v>145</v>
      </c>
      <c r="BM151" s="155" t="s">
        <v>254</v>
      </c>
    </row>
    <row r="152" spans="1:65" s="2" customFormat="1" ht="16.5" customHeight="1">
      <c r="A152" s="26"/>
      <c r="B152" s="144"/>
      <c r="C152" s="145" t="s">
        <v>71</v>
      </c>
      <c r="D152" s="145" t="s">
        <v>141</v>
      </c>
      <c r="E152" s="146" t="s">
        <v>954</v>
      </c>
      <c r="F152" s="147" t="s">
        <v>955</v>
      </c>
      <c r="G152" s="148" t="s">
        <v>231</v>
      </c>
      <c r="H152" s="149">
        <v>2</v>
      </c>
      <c r="I152" s="149"/>
      <c r="J152" s="149"/>
      <c r="K152" s="150"/>
      <c r="L152" s="27"/>
      <c r="M152" s="151" t="s">
        <v>1</v>
      </c>
      <c r="N152" s="152" t="s">
        <v>37</v>
      </c>
      <c r="O152" s="153">
        <v>0</v>
      </c>
      <c r="P152" s="153">
        <f t="shared" si="0"/>
        <v>0</v>
      </c>
      <c r="Q152" s="153">
        <v>0</v>
      </c>
      <c r="R152" s="153">
        <f t="shared" si="1"/>
        <v>0</v>
      </c>
      <c r="S152" s="153">
        <v>0</v>
      </c>
      <c r="T152" s="154">
        <f t="shared" si="2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145</v>
      </c>
      <c r="AT152" s="155" t="s">
        <v>141</v>
      </c>
      <c r="AU152" s="155" t="s">
        <v>79</v>
      </c>
      <c r="AY152" s="14" t="s">
        <v>136</v>
      </c>
      <c r="BE152" s="156">
        <f t="shared" si="3"/>
        <v>0</v>
      </c>
      <c r="BF152" s="156">
        <f t="shared" si="4"/>
        <v>0</v>
      </c>
      <c r="BG152" s="156">
        <f t="shared" si="5"/>
        <v>0</v>
      </c>
      <c r="BH152" s="156">
        <f t="shared" si="6"/>
        <v>0</v>
      </c>
      <c r="BI152" s="156">
        <f t="shared" si="7"/>
        <v>0</v>
      </c>
      <c r="BJ152" s="14" t="s">
        <v>146</v>
      </c>
      <c r="BK152" s="157">
        <f t="shared" si="8"/>
        <v>0</v>
      </c>
      <c r="BL152" s="14" t="s">
        <v>145</v>
      </c>
      <c r="BM152" s="155" t="s">
        <v>260</v>
      </c>
    </row>
    <row r="153" spans="1:65" s="2" customFormat="1" ht="16.5" customHeight="1">
      <c r="A153" s="26"/>
      <c r="B153" s="144"/>
      <c r="C153" s="145" t="s">
        <v>71</v>
      </c>
      <c r="D153" s="145" t="s">
        <v>141</v>
      </c>
      <c r="E153" s="146" t="s">
        <v>1009</v>
      </c>
      <c r="F153" s="147" t="s">
        <v>1010</v>
      </c>
      <c r="G153" s="148" t="s">
        <v>231</v>
      </c>
      <c r="H153" s="149">
        <v>8</v>
      </c>
      <c r="I153" s="149"/>
      <c r="J153" s="149"/>
      <c r="K153" s="150"/>
      <c r="L153" s="27"/>
      <c r="M153" s="151" t="s">
        <v>1</v>
      </c>
      <c r="N153" s="152" t="s">
        <v>37</v>
      </c>
      <c r="O153" s="153">
        <v>0</v>
      </c>
      <c r="P153" s="153">
        <f t="shared" si="0"/>
        <v>0</v>
      </c>
      <c r="Q153" s="153">
        <v>0</v>
      </c>
      <c r="R153" s="153">
        <f t="shared" si="1"/>
        <v>0</v>
      </c>
      <c r="S153" s="153">
        <v>0</v>
      </c>
      <c r="T153" s="154">
        <f t="shared" si="2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145</v>
      </c>
      <c r="AT153" s="155" t="s">
        <v>141</v>
      </c>
      <c r="AU153" s="155" t="s">
        <v>79</v>
      </c>
      <c r="AY153" s="14" t="s">
        <v>136</v>
      </c>
      <c r="BE153" s="156">
        <f t="shared" si="3"/>
        <v>0</v>
      </c>
      <c r="BF153" s="156">
        <f t="shared" si="4"/>
        <v>0</v>
      </c>
      <c r="BG153" s="156">
        <f t="shared" si="5"/>
        <v>0</v>
      </c>
      <c r="BH153" s="156">
        <f t="shared" si="6"/>
        <v>0</v>
      </c>
      <c r="BI153" s="156">
        <f t="shared" si="7"/>
        <v>0</v>
      </c>
      <c r="BJ153" s="14" t="s">
        <v>146</v>
      </c>
      <c r="BK153" s="157">
        <f t="shared" si="8"/>
        <v>0</v>
      </c>
      <c r="BL153" s="14" t="s">
        <v>145</v>
      </c>
      <c r="BM153" s="155" t="s">
        <v>263</v>
      </c>
    </row>
    <row r="154" spans="1:65" s="2" customFormat="1" ht="16.5" customHeight="1">
      <c r="A154" s="26"/>
      <c r="B154" s="144"/>
      <c r="C154" s="145" t="s">
        <v>71</v>
      </c>
      <c r="D154" s="145" t="s">
        <v>141</v>
      </c>
      <c r="E154" s="146" t="s">
        <v>1011</v>
      </c>
      <c r="F154" s="147" t="s">
        <v>1012</v>
      </c>
      <c r="G154" s="148" t="s">
        <v>231</v>
      </c>
      <c r="H154" s="149">
        <v>1</v>
      </c>
      <c r="I154" s="149"/>
      <c r="J154" s="149"/>
      <c r="K154" s="150"/>
      <c r="L154" s="27"/>
      <c r="M154" s="151" t="s">
        <v>1</v>
      </c>
      <c r="N154" s="152" t="s">
        <v>37</v>
      </c>
      <c r="O154" s="153">
        <v>0</v>
      </c>
      <c r="P154" s="153">
        <f t="shared" si="0"/>
        <v>0</v>
      </c>
      <c r="Q154" s="153">
        <v>0</v>
      </c>
      <c r="R154" s="153">
        <f t="shared" si="1"/>
        <v>0</v>
      </c>
      <c r="S154" s="153">
        <v>0</v>
      </c>
      <c r="T154" s="154">
        <f t="shared" si="2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145</v>
      </c>
      <c r="AT154" s="155" t="s">
        <v>141</v>
      </c>
      <c r="AU154" s="155" t="s">
        <v>79</v>
      </c>
      <c r="AY154" s="14" t="s">
        <v>136</v>
      </c>
      <c r="BE154" s="156">
        <f t="shared" si="3"/>
        <v>0</v>
      </c>
      <c r="BF154" s="156">
        <f t="shared" si="4"/>
        <v>0</v>
      </c>
      <c r="BG154" s="156">
        <f t="shared" si="5"/>
        <v>0</v>
      </c>
      <c r="BH154" s="156">
        <f t="shared" si="6"/>
        <v>0</v>
      </c>
      <c r="BI154" s="156">
        <f t="shared" si="7"/>
        <v>0</v>
      </c>
      <c r="BJ154" s="14" t="s">
        <v>146</v>
      </c>
      <c r="BK154" s="157">
        <f t="shared" si="8"/>
        <v>0</v>
      </c>
      <c r="BL154" s="14" t="s">
        <v>145</v>
      </c>
      <c r="BM154" s="155" t="s">
        <v>274</v>
      </c>
    </row>
    <row r="155" spans="1:65" s="2" customFormat="1" ht="16.5" customHeight="1">
      <c r="A155" s="26"/>
      <c r="B155" s="144"/>
      <c r="C155" s="145" t="s">
        <v>71</v>
      </c>
      <c r="D155" s="145" t="s">
        <v>141</v>
      </c>
      <c r="E155" s="146" t="s">
        <v>1013</v>
      </c>
      <c r="F155" s="147" t="s">
        <v>1014</v>
      </c>
      <c r="G155" s="148" t="s">
        <v>231</v>
      </c>
      <c r="H155" s="149">
        <v>1</v>
      </c>
      <c r="I155" s="149"/>
      <c r="J155" s="149"/>
      <c r="K155" s="150"/>
      <c r="L155" s="27"/>
      <c r="M155" s="151" t="s">
        <v>1</v>
      </c>
      <c r="N155" s="152" t="s">
        <v>37</v>
      </c>
      <c r="O155" s="153">
        <v>0</v>
      </c>
      <c r="P155" s="153">
        <f t="shared" ref="P155:P173" si="9">O155*H155</f>
        <v>0</v>
      </c>
      <c r="Q155" s="153">
        <v>0</v>
      </c>
      <c r="R155" s="153">
        <f t="shared" ref="R155:R173" si="10">Q155*H155</f>
        <v>0</v>
      </c>
      <c r="S155" s="153">
        <v>0</v>
      </c>
      <c r="T155" s="154">
        <f t="shared" ref="T155:T173" si="11"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145</v>
      </c>
      <c r="AT155" s="155" t="s">
        <v>141</v>
      </c>
      <c r="AU155" s="155" t="s">
        <v>79</v>
      </c>
      <c r="AY155" s="14" t="s">
        <v>136</v>
      </c>
      <c r="BE155" s="156">
        <f t="shared" ref="BE155:BE173" si="12">IF(N155="základná",J155,0)</f>
        <v>0</v>
      </c>
      <c r="BF155" s="156">
        <f t="shared" ref="BF155:BF173" si="13">IF(N155="znížená",J155,0)</f>
        <v>0</v>
      </c>
      <c r="BG155" s="156">
        <f t="shared" ref="BG155:BG173" si="14">IF(N155="zákl. prenesená",J155,0)</f>
        <v>0</v>
      </c>
      <c r="BH155" s="156">
        <f t="shared" ref="BH155:BH173" si="15">IF(N155="zníž. prenesená",J155,0)</f>
        <v>0</v>
      </c>
      <c r="BI155" s="156">
        <f t="shared" ref="BI155:BI173" si="16">IF(N155="nulová",J155,0)</f>
        <v>0</v>
      </c>
      <c r="BJ155" s="14" t="s">
        <v>146</v>
      </c>
      <c r="BK155" s="157">
        <f t="shared" ref="BK155:BK173" si="17">ROUND(I155*H155,3)</f>
        <v>0</v>
      </c>
      <c r="BL155" s="14" t="s">
        <v>145</v>
      </c>
      <c r="BM155" s="155" t="s">
        <v>332</v>
      </c>
    </row>
    <row r="156" spans="1:65" s="2" customFormat="1" ht="16.5" customHeight="1">
      <c r="A156" s="26"/>
      <c r="B156" s="144"/>
      <c r="C156" s="145" t="s">
        <v>71</v>
      </c>
      <c r="D156" s="145" t="s">
        <v>141</v>
      </c>
      <c r="E156" s="146" t="s">
        <v>896</v>
      </c>
      <c r="F156" s="147" t="s">
        <v>897</v>
      </c>
      <c r="G156" s="148" t="s">
        <v>231</v>
      </c>
      <c r="H156" s="149">
        <v>1</v>
      </c>
      <c r="I156" s="149"/>
      <c r="J156" s="149"/>
      <c r="K156" s="150"/>
      <c r="L156" s="27"/>
      <c r="M156" s="151" t="s">
        <v>1</v>
      </c>
      <c r="N156" s="152" t="s">
        <v>37</v>
      </c>
      <c r="O156" s="153">
        <v>0</v>
      </c>
      <c r="P156" s="153">
        <f t="shared" si="9"/>
        <v>0</v>
      </c>
      <c r="Q156" s="153">
        <v>0</v>
      </c>
      <c r="R156" s="153">
        <f t="shared" si="10"/>
        <v>0</v>
      </c>
      <c r="S156" s="153">
        <v>0</v>
      </c>
      <c r="T156" s="154">
        <f t="shared" si="11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145</v>
      </c>
      <c r="AT156" s="155" t="s">
        <v>141</v>
      </c>
      <c r="AU156" s="155" t="s">
        <v>79</v>
      </c>
      <c r="AY156" s="14" t="s">
        <v>136</v>
      </c>
      <c r="BE156" s="156">
        <f t="shared" si="12"/>
        <v>0</v>
      </c>
      <c r="BF156" s="156">
        <f t="shared" si="13"/>
        <v>0</v>
      </c>
      <c r="BG156" s="156">
        <f t="shared" si="14"/>
        <v>0</v>
      </c>
      <c r="BH156" s="156">
        <f t="shared" si="15"/>
        <v>0</v>
      </c>
      <c r="BI156" s="156">
        <f t="shared" si="16"/>
        <v>0</v>
      </c>
      <c r="BJ156" s="14" t="s">
        <v>146</v>
      </c>
      <c r="BK156" s="157">
        <f t="shared" si="17"/>
        <v>0</v>
      </c>
      <c r="BL156" s="14" t="s">
        <v>145</v>
      </c>
      <c r="BM156" s="155" t="s">
        <v>335</v>
      </c>
    </row>
    <row r="157" spans="1:65" s="2" customFormat="1" ht="16.5" customHeight="1">
      <c r="A157" s="26"/>
      <c r="B157" s="144"/>
      <c r="C157" s="145" t="s">
        <v>71</v>
      </c>
      <c r="D157" s="145" t="s">
        <v>141</v>
      </c>
      <c r="E157" s="146" t="s">
        <v>995</v>
      </c>
      <c r="F157" s="147" t="s">
        <v>996</v>
      </c>
      <c r="G157" s="148" t="s">
        <v>891</v>
      </c>
      <c r="H157" s="149">
        <v>24</v>
      </c>
      <c r="I157" s="149"/>
      <c r="J157" s="149"/>
      <c r="K157" s="150"/>
      <c r="L157" s="27"/>
      <c r="M157" s="151" t="s">
        <v>1</v>
      </c>
      <c r="N157" s="152" t="s">
        <v>37</v>
      </c>
      <c r="O157" s="153">
        <v>0</v>
      </c>
      <c r="P157" s="153">
        <f t="shared" si="9"/>
        <v>0</v>
      </c>
      <c r="Q157" s="153">
        <v>0</v>
      </c>
      <c r="R157" s="153">
        <f t="shared" si="10"/>
        <v>0</v>
      </c>
      <c r="S157" s="153">
        <v>0</v>
      </c>
      <c r="T157" s="154">
        <f t="shared" si="11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145</v>
      </c>
      <c r="AT157" s="155" t="s">
        <v>141</v>
      </c>
      <c r="AU157" s="155" t="s">
        <v>79</v>
      </c>
      <c r="AY157" s="14" t="s">
        <v>136</v>
      </c>
      <c r="BE157" s="156">
        <f t="shared" si="12"/>
        <v>0</v>
      </c>
      <c r="BF157" s="156">
        <f t="shared" si="13"/>
        <v>0</v>
      </c>
      <c r="BG157" s="156">
        <f t="shared" si="14"/>
        <v>0</v>
      </c>
      <c r="BH157" s="156">
        <f t="shared" si="15"/>
        <v>0</v>
      </c>
      <c r="BI157" s="156">
        <f t="shared" si="16"/>
        <v>0</v>
      </c>
      <c r="BJ157" s="14" t="s">
        <v>146</v>
      </c>
      <c r="BK157" s="157">
        <f t="shared" si="17"/>
        <v>0</v>
      </c>
      <c r="BL157" s="14" t="s">
        <v>145</v>
      </c>
      <c r="BM157" s="155" t="s">
        <v>338</v>
      </c>
    </row>
    <row r="158" spans="1:65" s="2" customFormat="1" ht="16.5" customHeight="1">
      <c r="A158" s="26"/>
      <c r="B158" s="144"/>
      <c r="C158" s="145" t="s">
        <v>71</v>
      </c>
      <c r="D158" s="145" t="s">
        <v>141</v>
      </c>
      <c r="E158" s="146" t="s">
        <v>1015</v>
      </c>
      <c r="F158" s="147" t="s">
        <v>1016</v>
      </c>
      <c r="G158" s="148" t="s">
        <v>231</v>
      </c>
      <c r="H158" s="149">
        <v>4</v>
      </c>
      <c r="I158" s="149"/>
      <c r="J158" s="149"/>
      <c r="K158" s="150"/>
      <c r="L158" s="27"/>
      <c r="M158" s="151" t="s">
        <v>1</v>
      </c>
      <c r="N158" s="152" t="s">
        <v>37</v>
      </c>
      <c r="O158" s="153">
        <v>0</v>
      </c>
      <c r="P158" s="153">
        <f t="shared" si="9"/>
        <v>0</v>
      </c>
      <c r="Q158" s="153">
        <v>0</v>
      </c>
      <c r="R158" s="153">
        <f t="shared" si="10"/>
        <v>0</v>
      </c>
      <c r="S158" s="153">
        <v>0</v>
      </c>
      <c r="T158" s="154">
        <f t="shared" si="11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145</v>
      </c>
      <c r="AT158" s="155" t="s">
        <v>141</v>
      </c>
      <c r="AU158" s="155" t="s">
        <v>79</v>
      </c>
      <c r="AY158" s="14" t="s">
        <v>136</v>
      </c>
      <c r="BE158" s="156">
        <f t="shared" si="12"/>
        <v>0</v>
      </c>
      <c r="BF158" s="156">
        <f t="shared" si="13"/>
        <v>0</v>
      </c>
      <c r="BG158" s="156">
        <f t="shared" si="14"/>
        <v>0</v>
      </c>
      <c r="BH158" s="156">
        <f t="shared" si="15"/>
        <v>0</v>
      </c>
      <c r="BI158" s="156">
        <f t="shared" si="16"/>
        <v>0</v>
      </c>
      <c r="BJ158" s="14" t="s">
        <v>146</v>
      </c>
      <c r="BK158" s="157">
        <f t="shared" si="17"/>
        <v>0</v>
      </c>
      <c r="BL158" s="14" t="s">
        <v>145</v>
      </c>
      <c r="BM158" s="155" t="s">
        <v>341</v>
      </c>
    </row>
    <row r="159" spans="1:65" s="2" customFormat="1" ht="16.5" customHeight="1">
      <c r="A159" s="26"/>
      <c r="B159" s="144"/>
      <c r="C159" s="145" t="s">
        <v>71</v>
      </c>
      <c r="D159" s="145" t="s">
        <v>141</v>
      </c>
      <c r="E159" s="146" t="s">
        <v>952</v>
      </c>
      <c r="F159" s="147" t="s">
        <v>953</v>
      </c>
      <c r="G159" s="148" t="s">
        <v>891</v>
      </c>
      <c r="H159" s="149">
        <v>6</v>
      </c>
      <c r="I159" s="149"/>
      <c r="J159" s="149"/>
      <c r="K159" s="150"/>
      <c r="L159" s="27"/>
      <c r="M159" s="151" t="s">
        <v>1</v>
      </c>
      <c r="N159" s="152" t="s">
        <v>37</v>
      </c>
      <c r="O159" s="153">
        <v>0</v>
      </c>
      <c r="P159" s="153">
        <f t="shared" si="9"/>
        <v>0</v>
      </c>
      <c r="Q159" s="153">
        <v>0</v>
      </c>
      <c r="R159" s="153">
        <f t="shared" si="10"/>
        <v>0</v>
      </c>
      <c r="S159" s="153">
        <v>0</v>
      </c>
      <c r="T159" s="154">
        <f t="shared" si="11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145</v>
      </c>
      <c r="AT159" s="155" t="s">
        <v>141</v>
      </c>
      <c r="AU159" s="155" t="s">
        <v>79</v>
      </c>
      <c r="AY159" s="14" t="s">
        <v>136</v>
      </c>
      <c r="BE159" s="156">
        <f t="shared" si="12"/>
        <v>0</v>
      </c>
      <c r="BF159" s="156">
        <f t="shared" si="13"/>
        <v>0</v>
      </c>
      <c r="BG159" s="156">
        <f t="shared" si="14"/>
        <v>0</v>
      </c>
      <c r="BH159" s="156">
        <f t="shared" si="15"/>
        <v>0</v>
      </c>
      <c r="BI159" s="156">
        <f t="shared" si="16"/>
        <v>0</v>
      </c>
      <c r="BJ159" s="14" t="s">
        <v>146</v>
      </c>
      <c r="BK159" s="157">
        <f t="shared" si="17"/>
        <v>0</v>
      </c>
      <c r="BL159" s="14" t="s">
        <v>145</v>
      </c>
      <c r="BM159" s="155" t="s">
        <v>344</v>
      </c>
    </row>
    <row r="160" spans="1:65" s="2" customFormat="1" ht="16.5" customHeight="1">
      <c r="A160" s="26"/>
      <c r="B160" s="144"/>
      <c r="C160" s="145" t="s">
        <v>71</v>
      </c>
      <c r="D160" s="145" t="s">
        <v>141</v>
      </c>
      <c r="E160" s="146" t="s">
        <v>954</v>
      </c>
      <c r="F160" s="147" t="s">
        <v>955</v>
      </c>
      <c r="G160" s="148" t="s">
        <v>231</v>
      </c>
      <c r="H160" s="149">
        <v>2</v>
      </c>
      <c r="I160" s="149"/>
      <c r="J160" s="149"/>
      <c r="K160" s="150"/>
      <c r="L160" s="27"/>
      <c r="M160" s="151" t="s">
        <v>1</v>
      </c>
      <c r="N160" s="152" t="s">
        <v>37</v>
      </c>
      <c r="O160" s="153">
        <v>0</v>
      </c>
      <c r="P160" s="153">
        <f t="shared" si="9"/>
        <v>0</v>
      </c>
      <c r="Q160" s="153">
        <v>0</v>
      </c>
      <c r="R160" s="153">
        <f t="shared" si="10"/>
        <v>0</v>
      </c>
      <c r="S160" s="153">
        <v>0</v>
      </c>
      <c r="T160" s="154">
        <f t="shared" si="11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145</v>
      </c>
      <c r="AT160" s="155" t="s">
        <v>141</v>
      </c>
      <c r="AU160" s="155" t="s">
        <v>79</v>
      </c>
      <c r="AY160" s="14" t="s">
        <v>136</v>
      </c>
      <c r="BE160" s="156">
        <f t="shared" si="12"/>
        <v>0</v>
      </c>
      <c r="BF160" s="156">
        <f t="shared" si="13"/>
        <v>0</v>
      </c>
      <c r="BG160" s="156">
        <f t="shared" si="14"/>
        <v>0</v>
      </c>
      <c r="BH160" s="156">
        <f t="shared" si="15"/>
        <v>0</v>
      </c>
      <c r="BI160" s="156">
        <f t="shared" si="16"/>
        <v>0</v>
      </c>
      <c r="BJ160" s="14" t="s">
        <v>146</v>
      </c>
      <c r="BK160" s="157">
        <f t="shared" si="17"/>
        <v>0</v>
      </c>
      <c r="BL160" s="14" t="s">
        <v>145</v>
      </c>
      <c r="BM160" s="155" t="s">
        <v>347</v>
      </c>
    </row>
    <row r="161" spans="1:65" s="2" customFormat="1" ht="16.5" customHeight="1">
      <c r="A161" s="26"/>
      <c r="B161" s="144"/>
      <c r="C161" s="145" t="s">
        <v>71</v>
      </c>
      <c r="D161" s="145" t="s">
        <v>141</v>
      </c>
      <c r="E161" s="146" t="s">
        <v>958</v>
      </c>
      <c r="F161" s="147" t="s">
        <v>959</v>
      </c>
      <c r="G161" s="148" t="s">
        <v>231</v>
      </c>
      <c r="H161" s="149">
        <v>4</v>
      </c>
      <c r="I161" s="149"/>
      <c r="J161" s="149"/>
      <c r="K161" s="150"/>
      <c r="L161" s="27"/>
      <c r="M161" s="151" t="s">
        <v>1</v>
      </c>
      <c r="N161" s="152" t="s">
        <v>37</v>
      </c>
      <c r="O161" s="153">
        <v>0</v>
      </c>
      <c r="P161" s="153">
        <f t="shared" si="9"/>
        <v>0</v>
      </c>
      <c r="Q161" s="153">
        <v>0</v>
      </c>
      <c r="R161" s="153">
        <f t="shared" si="10"/>
        <v>0</v>
      </c>
      <c r="S161" s="153">
        <v>0</v>
      </c>
      <c r="T161" s="154">
        <f t="shared" si="11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145</v>
      </c>
      <c r="AT161" s="155" t="s">
        <v>141</v>
      </c>
      <c r="AU161" s="155" t="s">
        <v>79</v>
      </c>
      <c r="AY161" s="14" t="s">
        <v>136</v>
      </c>
      <c r="BE161" s="156">
        <f t="shared" si="12"/>
        <v>0</v>
      </c>
      <c r="BF161" s="156">
        <f t="shared" si="13"/>
        <v>0</v>
      </c>
      <c r="BG161" s="156">
        <f t="shared" si="14"/>
        <v>0</v>
      </c>
      <c r="BH161" s="156">
        <f t="shared" si="15"/>
        <v>0</v>
      </c>
      <c r="BI161" s="156">
        <f t="shared" si="16"/>
        <v>0</v>
      </c>
      <c r="BJ161" s="14" t="s">
        <v>146</v>
      </c>
      <c r="BK161" s="157">
        <f t="shared" si="17"/>
        <v>0</v>
      </c>
      <c r="BL161" s="14" t="s">
        <v>145</v>
      </c>
      <c r="BM161" s="155" t="s">
        <v>350</v>
      </c>
    </row>
    <row r="162" spans="1:65" s="2" customFormat="1" ht="16.5" customHeight="1">
      <c r="A162" s="26"/>
      <c r="B162" s="144"/>
      <c r="C162" s="145" t="s">
        <v>71</v>
      </c>
      <c r="D162" s="145" t="s">
        <v>141</v>
      </c>
      <c r="E162" s="146" t="s">
        <v>960</v>
      </c>
      <c r="F162" s="147" t="s">
        <v>961</v>
      </c>
      <c r="G162" s="148" t="s">
        <v>231</v>
      </c>
      <c r="H162" s="149">
        <v>1</v>
      </c>
      <c r="I162" s="149"/>
      <c r="J162" s="149"/>
      <c r="K162" s="150"/>
      <c r="L162" s="27"/>
      <c r="M162" s="151" t="s">
        <v>1</v>
      </c>
      <c r="N162" s="152" t="s">
        <v>37</v>
      </c>
      <c r="O162" s="153">
        <v>0</v>
      </c>
      <c r="P162" s="153">
        <f t="shared" si="9"/>
        <v>0</v>
      </c>
      <c r="Q162" s="153">
        <v>0</v>
      </c>
      <c r="R162" s="153">
        <f t="shared" si="10"/>
        <v>0</v>
      </c>
      <c r="S162" s="153">
        <v>0</v>
      </c>
      <c r="T162" s="154">
        <f t="shared" si="11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145</v>
      </c>
      <c r="AT162" s="155" t="s">
        <v>141</v>
      </c>
      <c r="AU162" s="155" t="s">
        <v>79</v>
      </c>
      <c r="AY162" s="14" t="s">
        <v>136</v>
      </c>
      <c r="BE162" s="156">
        <f t="shared" si="12"/>
        <v>0</v>
      </c>
      <c r="BF162" s="156">
        <f t="shared" si="13"/>
        <v>0</v>
      </c>
      <c r="BG162" s="156">
        <f t="shared" si="14"/>
        <v>0</v>
      </c>
      <c r="BH162" s="156">
        <f t="shared" si="15"/>
        <v>0</v>
      </c>
      <c r="BI162" s="156">
        <f t="shared" si="16"/>
        <v>0</v>
      </c>
      <c r="BJ162" s="14" t="s">
        <v>146</v>
      </c>
      <c r="BK162" s="157">
        <f t="shared" si="17"/>
        <v>0</v>
      </c>
      <c r="BL162" s="14" t="s">
        <v>145</v>
      </c>
      <c r="BM162" s="155" t="s">
        <v>353</v>
      </c>
    </row>
    <row r="163" spans="1:65" s="2" customFormat="1" ht="16.5" customHeight="1">
      <c r="A163" s="26"/>
      <c r="B163" s="144"/>
      <c r="C163" s="145" t="s">
        <v>71</v>
      </c>
      <c r="D163" s="145" t="s">
        <v>141</v>
      </c>
      <c r="E163" s="146" t="s">
        <v>892</v>
      </c>
      <c r="F163" s="147" t="s">
        <v>893</v>
      </c>
      <c r="G163" s="148" t="s">
        <v>891</v>
      </c>
      <c r="H163" s="149">
        <v>12</v>
      </c>
      <c r="I163" s="149"/>
      <c r="J163" s="149"/>
      <c r="K163" s="150"/>
      <c r="L163" s="27"/>
      <c r="M163" s="151" t="s">
        <v>1</v>
      </c>
      <c r="N163" s="152" t="s">
        <v>37</v>
      </c>
      <c r="O163" s="153">
        <v>0</v>
      </c>
      <c r="P163" s="153">
        <f t="shared" si="9"/>
        <v>0</v>
      </c>
      <c r="Q163" s="153">
        <v>0</v>
      </c>
      <c r="R163" s="153">
        <f t="shared" si="10"/>
        <v>0</v>
      </c>
      <c r="S163" s="153">
        <v>0</v>
      </c>
      <c r="T163" s="154">
        <f t="shared" si="11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145</v>
      </c>
      <c r="AT163" s="155" t="s">
        <v>141</v>
      </c>
      <c r="AU163" s="155" t="s">
        <v>79</v>
      </c>
      <c r="AY163" s="14" t="s">
        <v>136</v>
      </c>
      <c r="BE163" s="156">
        <f t="shared" si="12"/>
        <v>0</v>
      </c>
      <c r="BF163" s="156">
        <f t="shared" si="13"/>
        <v>0</v>
      </c>
      <c r="BG163" s="156">
        <f t="shared" si="14"/>
        <v>0</v>
      </c>
      <c r="BH163" s="156">
        <f t="shared" si="15"/>
        <v>0</v>
      </c>
      <c r="BI163" s="156">
        <f t="shared" si="16"/>
        <v>0</v>
      </c>
      <c r="BJ163" s="14" t="s">
        <v>146</v>
      </c>
      <c r="BK163" s="157">
        <f t="shared" si="17"/>
        <v>0</v>
      </c>
      <c r="BL163" s="14" t="s">
        <v>145</v>
      </c>
      <c r="BM163" s="155" t="s">
        <v>356</v>
      </c>
    </row>
    <row r="164" spans="1:65" s="2" customFormat="1" ht="16.5" customHeight="1">
      <c r="A164" s="26"/>
      <c r="B164" s="144"/>
      <c r="C164" s="145" t="s">
        <v>71</v>
      </c>
      <c r="D164" s="145" t="s">
        <v>141</v>
      </c>
      <c r="E164" s="146" t="s">
        <v>898</v>
      </c>
      <c r="F164" s="147" t="s">
        <v>899</v>
      </c>
      <c r="G164" s="148" t="s">
        <v>231</v>
      </c>
      <c r="H164" s="149">
        <v>6</v>
      </c>
      <c r="I164" s="149"/>
      <c r="J164" s="149"/>
      <c r="K164" s="150"/>
      <c r="L164" s="27"/>
      <c r="M164" s="151" t="s">
        <v>1</v>
      </c>
      <c r="N164" s="152" t="s">
        <v>37</v>
      </c>
      <c r="O164" s="153">
        <v>0</v>
      </c>
      <c r="P164" s="153">
        <f t="shared" si="9"/>
        <v>0</v>
      </c>
      <c r="Q164" s="153">
        <v>0</v>
      </c>
      <c r="R164" s="153">
        <f t="shared" si="10"/>
        <v>0</v>
      </c>
      <c r="S164" s="153">
        <v>0</v>
      </c>
      <c r="T164" s="154">
        <f t="shared" si="11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145</v>
      </c>
      <c r="AT164" s="155" t="s">
        <v>141</v>
      </c>
      <c r="AU164" s="155" t="s">
        <v>79</v>
      </c>
      <c r="AY164" s="14" t="s">
        <v>136</v>
      </c>
      <c r="BE164" s="156">
        <f t="shared" si="12"/>
        <v>0</v>
      </c>
      <c r="BF164" s="156">
        <f t="shared" si="13"/>
        <v>0</v>
      </c>
      <c r="BG164" s="156">
        <f t="shared" si="14"/>
        <v>0</v>
      </c>
      <c r="BH164" s="156">
        <f t="shared" si="15"/>
        <v>0</v>
      </c>
      <c r="BI164" s="156">
        <f t="shared" si="16"/>
        <v>0</v>
      </c>
      <c r="BJ164" s="14" t="s">
        <v>146</v>
      </c>
      <c r="BK164" s="157">
        <f t="shared" si="17"/>
        <v>0</v>
      </c>
      <c r="BL164" s="14" t="s">
        <v>145</v>
      </c>
      <c r="BM164" s="155" t="s">
        <v>359</v>
      </c>
    </row>
    <row r="165" spans="1:65" s="2" customFormat="1" ht="16.5" customHeight="1">
      <c r="A165" s="26"/>
      <c r="B165" s="144"/>
      <c r="C165" s="145" t="s">
        <v>71</v>
      </c>
      <c r="D165" s="145" t="s">
        <v>141</v>
      </c>
      <c r="E165" s="146" t="s">
        <v>962</v>
      </c>
      <c r="F165" s="147" t="s">
        <v>963</v>
      </c>
      <c r="G165" s="148" t="s">
        <v>231</v>
      </c>
      <c r="H165" s="149">
        <v>1</v>
      </c>
      <c r="I165" s="149"/>
      <c r="J165" s="149"/>
      <c r="K165" s="150"/>
      <c r="L165" s="27"/>
      <c r="M165" s="151" t="s">
        <v>1</v>
      </c>
      <c r="N165" s="152" t="s">
        <v>37</v>
      </c>
      <c r="O165" s="153">
        <v>0</v>
      </c>
      <c r="P165" s="153">
        <f t="shared" si="9"/>
        <v>0</v>
      </c>
      <c r="Q165" s="153">
        <v>0</v>
      </c>
      <c r="R165" s="153">
        <f t="shared" si="10"/>
        <v>0</v>
      </c>
      <c r="S165" s="153">
        <v>0</v>
      </c>
      <c r="T165" s="154">
        <f t="shared" si="11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145</v>
      </c>
      <c r="AT165" s="155" t="s">
        <v>141</v>
      </c>
      <c r="AU165" s="155" t="s">
        <v>79</v>
      </c>
      <c r="AY165" s="14" t="s">
        <v>136</v>
      </c>
      <c r="BE165" s="156">
        <f t="shared" si="12"/>
        <v>0</v>
      </c>
      <c r="BF165" s="156">
        <f t="shared" si="13"/>
        <v>0</v>
      </c>
      <c r="BG165" s="156">
        <f t="shared" si="14"/>
        <v>0</v>
      </c>
      <c r="BH165" s="156">
        <f t="shared" si="15"/>
        <v>0</v>
      </c>
      <c r="BI165" s="156">
        <f t="shared" si="16"/>
        <v>0</v>
      </c>
      <c r="BJ165" s="14" t="s">
        <v>146</v>
      </c>
      <c r="BK165" s="157">
        <f t="shared" si="17"/>
        <v>0</v>
      </c>
      <c r="BL165" s="14" t="s">
        <v>145</v>
      </c>
      <c r="BM165" s="155" t="s">
        <v>363</v>
      </c>
    </row>
    <row r="166" spans="1:65" s="2" customFormat="1" ht="16.5" customHeight="1">
      <c r="A166" s="26"/>
      <c r="B166" s="144"/>
      <c r="C166" s="145" t="s">
        <v>71</v>
      </c>
      <c r="D166" s="145" t="s">
        <v>141</v>
      </c>
      <c r="E166" s="146" t="s">
        <v>896</v>
      </c>
      <c r="F166" s="147" t="s">
        <v>897</v>
      </c>
      <c r="G166" s="148" t="s">
        <v>231</v>
      </c>
      <c r="H166" s="149">
        <v>1</v>
      </c>
      <c r="I166" s="149"/>
      <c r="J166" s="149"/>
      <c r="K166" s="150"/>
      <c r="L166" s="27"/>
      <c r="M166" s="151" t="s">
        <v>1</v>
      </c>
      <c r="N166" s="152" t="s">
        <v>37</v>
      </c>
      <c r="O166" s="153">
        <v>0</v>
      </c>
      <c r="P166" s="153">
        <f t="shared" si="9"/>
        <v>0</v>
      </c>
      <c r="Q166" s="153">
        <v>0</v>
      </c>
      <c r="R166" s="153">
        <f t="shared" si="10"/>
        <v>0</v>
      </c>
      <c r="S166" s="153">
        <v>0</v>
      </c>
      <c r="T166" s="154">
        <f t="shared" si="11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145</v>
      </c>
      <c r="AT166" s="155" t="s">
        <v>141</v>
      </c>
      <c r="AU166" s="155" t="s">
        <v>79</v>
      </c>
      <c r="AY166" s="14" t="s">
        <v>136</v>
      </c>
      <c r="BE166" s="156">
        <f t="shared" si="12"/>
        <v>0</v>
      </c>
      <c r="BF166" s="156">
        <f t="shared" si="13"/>
        <v>0</v>
      </c>
      <c r="BG166" s="156">
        <f t="shared" si="14"/>
        <v>0</v>
      </c>
      <c r="BH166" s="156">
        <f t="shared" si="15"/>
        <v>0</v>
      </c>
      <c r="BI166" s="156">
        <f t="shared" si="16"/>
        <v>0</v>
      </c>
      <c r="BJ166" s="14" t="s">
        <v>146</v>
      </c>
      <c r="BK166" s="157">
        <f t="shared" si="17"/>
        <v>0</v>
      </c>
      <c r="BL166" s="14" t="s">
        <v>145</v>
      </c>
      <c r="BM166" s="155" t="s">
        <v>366</v>
      </c>
    </row>
    <row r="167" spans="1:65" s="2" customFormat="1" ht="16.5" customHeight="1">
      <c r="A167" s="26"/>
      <c r="B167" s="144"/>
      <c r="C167" s="145" t="s">
        <v>71</v>
      </c>
      <c r="D167" s="145" t="s">
        <v>141</v>
      </c>
      <c r="E167" s="146" t="s">
        <v>964</v>
      </c>
      <c r="F167" s="147" t="s">
        <v>965</v>
      </c>
      <c r="G167" s="148" t="s">
        <v>891</v>
      </c>
      <c r="H167" s="149">
        <v>18</v>
      </c>
      <c r="I167" s="149"/>
      <c r="J167" s="149"/>
      <c r="K167" s="150"/>
      <c r="L167" s="27"/>
      <c r="M167" s="151" t="s">
        <v>1</v>
      </c>
      <c r="N167" s="152" t="s">
        <v>37</v>
      </c>
      <c r="O167" s="153">
        <v>0</v>
      </c>
      <c r="P167" s="153">
        <f t="shared" si="9"/>
        <v>0</v>
      </c>
      <c r="Q167" s="153">
        <v>0</v>
      </c>
      <c r="R167" s="153">
        <f t="shared" si="10"/>
        <v>0</v>
      </c>
      <c r="S167" s="153">
        <v>0</v>
      </c>
      <c r="T167" s="154">
        <f t="shared" si="11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145</v>
      </c>
      <c r="AT167" s="155" t="s">
        <v>141</v>
      </c>
      <c r="AU167" s="155" t="s">
        <v>79</v>
      </c>
      <c r="AY167" s="14" t="s">
        <v>136</v>
      </c>
      <c r="BE167" s="156">
        <f t="shared" si="12"/>
        <v>0</v>
      </c>
      <c r="BF167" s="156">
        <f t="shared" si="13"/>
        <v>0</v>
      </c>
      <c r="BG167" s="156">
        <f t="shared" si="14"/>
        <v>0</v>
      </c>
      <c r="BH167" s="156">
        <f t="shared" si="15"/>
        <v>0</v>
      </c>
      <c r="BI167" s="156">
        <f t="shared" si="16"/>
        <v>0</v>
      </c>
      <c r="BJ167" s="14" t="s">
        <v>146</v>
      </c>
      <c r="BK167" s="157">
        <f t="shared" si="17"/>
        <v>0</v>
      </c>
      <c r="BL167" s="14" t="s">
        <v>145</v>
      </c>
      <c r="BM167" s="155" t="s">
        <v>370</v>
      </c>
    </row>
    <row r="168" spans="1:65" s="2" customFormat="1" ht="16.5" customHeight="1">
      <c r="A168" s="26"/>
      <c r="B168" s="144"/>
      <c r="C168" s="145" t="s">
        <v>71</v>
      </c>
      <c r="D168" s="145" t="s">
        <v>141</v>
      </c>
      <c r="E168" s="146" t="s">
        <v>966</v>
      </c>
      <c r="F168" s="147" t="s">
        <v>967</v>
      </c>
      <c r="G168" s="148" t="s">
        <v>231</v>
      </c>
      <c r="H168" s="149">
        <v>12</v>
      </c>
      <c r="I168" s="149"/>
      <c r="J168" s="149"/>
      <c r="K168" s="150"/>
      <c r="L168" s="27"/>
      <c r="M168" s="151" t="s">
        <v>1</v>
      </c>
      <c r="N168" s="152" t="s">
        <v>37</v>
      </c>
      <c r="O168" s="153">
        <v>0</v>
      </c>
      <c r="P168" s="153">
        <f t="shared" si="9"/>
        <v>0</v>
      </c>
      <c r="Q168" s="153">
        <v>0</v>
      </c>
      <c r="R168" s="153">
        <f t="shared" si="10"/>
        <v>0</v>
      </c>
      <c r="S168" s="153">
        <v>0</v>
      </c>
      <c r="T168" s="154">
        <f t="shared" si="11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145</v>
      </c>
      <c r="AT168" s="155" t="s">
        <v>141</v>
      </c>
      <c r="AU168" s="155" t="s">
        <v>79</v>
      </c>
      <c r="AY168" s="14" t="s">
        <v>136</v>
      </c>
      <c r="BE168" s="156">
        <f t="shared" si="12"/>
        <v>0</v>
      </c>
      <c r="BF168" s="156">
        <f t="shared" si="13"/>
        <v>0</v>
      </c>
      <c r="BG168" s="156">
        <f t="shared" si="14"/>
        <v>0</v>
      </c>
      <c r="BH168" s="156">
        <f t="shared" si="15"/>
        <v>0</v>
      </c>
      <c r="BI168" s="156">
        <f t="shared" si="16"/>
        <v>0</v>
      </c>
      <c r="BJ168" s="14" t="s">
        <v>146</v>
      </c>
      <c r="BK168" s="157">
        <f t="shared" si="17"/>
        <v>0</v>
      </c>
      <c r="BL168" s="14" t="s">
        <v>145</v>
      </c>
      <c r="BM168" s="155" t="s">
        <v>373</v>
      </c>
    </row>
    <row r="169" spans="1:65" s="2" customFormat="1" ht="16.5" customHeight="1">
      <c r="A169" s="26"/>
      <c r="B169" s="144"/>
      <c r="C169" s="145" t="s">
        <v>71</v>
      </c>
      <c r="D169" s="145" t="s">
        <v>141</v>
      </c>
      <c r="E169" s="146" t="s">
        <v>968</v>
      </c>
      <c r="F169" s="147" t="s">
        <v>969</v>
      </c>
      <c r="G169" s="148" t="s">
        <v>891</v>
      </c>
      <c r="H169" s="149">
        <v>8</v>
      </c>
      <c r="I169" s="149"/>
      <c r="J169" s="149"/>
      <c r="K169" s="150"/>
      <c r="L169" s="27"/>
      <c r="M169" s="151" t="s">
        <v>1</v>
      </c>
      <c r="N169" s="152" t="s">
        <v>37</v>
      </c>
      <c r="O169" s="153">
        <v>0</v>
      </c>
      <c r="P169" s="153">
        <f t="shared" si="9"/>
        <v>0</v>
      </c>
      <c r="Q169" s="153">
        <v>0</v>
      </c>
      <c r="R169" s="153">
        <f t="shared" si="10"/>
        <v>0</v>
      </c>
      <c r="S169" s="153">
        <v>0</v>
      </c>
      <c r="T169" s="154">
        <f t="shared" si="11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145</v>
      </c>
      <c r="AT169" s="155" t="s">
        <v>141</v>
      </c>
      <c r="AU169" s="155" t="s">
        <v>79</v>
      </c>
      <c r="AY169" s="14" t="s">
        <v>136</v>
      </c>
      <c r="BE169" s="156">
        <f t="shared" si="12"/>
        <v>0</v>
      </c>
      <c r="BF169" s="156">
        <f t="shared" si="13"/>
        <v>0</v>
      </c>
      <c r="BG169" s="156">
        <f t="shared" si="14"/>
        <v>0</v>
      </c>
      <c r="BH169" s="156">
        <f t="shared" si="15"/>
        <v>0</v>
      </c>
      <c r="BI169" s="156">
        <f t="shared" si="16"/>
        <v>0</v>
      </c>
      <c r="BJ169" s="14" t="s">
        <v>146</v>
      </c>
      <c r="BK169" s="157">
        <f t="shared" si="17"/>
        <v>0</v>
      </c>
      <c r="BL169" s="14" t="s">
        <v>145</v>
      </c>
      <c r="BM169" s="155" t="s">
        <v>376</v>
      </c>
    </row>
    <row r="170" spans="1:65" s="2" customFormat="1" ht="16.5" customHeight="1">
      <c r="A170" s="26"/>
      <c r="B170" s="144"/>
      <c r="C170" s="145" t="s">
        <v>71</v>
      </c>
      <c r="D170" s="145" t="s">
        <v>141</v>
      </c>
      <c r="E170" s="146" t="s">
        <v>970</v>
      </c>
      <c r="F170" s="147" t="s">
        <v>971</v>
      </c>
      <c r="G170" s="148" t="s">
        <v>231</v>
      </c>
      <c r="H170" s="149">
        <v>16</v>
      </c>
      <c r="I170" s="149"/>
      <c r="J170" s="149"/>
      <c r="K170" s="150"/>
      <c r="L170" s="27"/>
      <c r="M170" s="151" t="s">
        <v>1</v>
      </c>
      <c r="N170" s="152" t="s">
        <v>37</v>
      </c>
      <c r="O170" s="153">
        <v>0</v>
      </c>
      <c r="P170" s="153">
        <f t="shared" si="9"/>
        <v>0</v>
      </c>
      <c r="Q170" s="153">
        <v>0</v>
      </c>
      <c r="R170" s="153">
        <f t="shared" si="10"/>
        <v>0</v>
      </c>
      <c r="S170" s="153">
        <v>0</v>
      </c>
      <c r="T170" s="154">
        <f t="shared" si="11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145</v>
      </c>
      <c r="AT170" s="155" t="s">
        <v>141</v>
      </c>
      <c r="AU170" s="155" t="s">
        <v>79</v>
      </c>
      <c r="AY170" s="14" t="s">
        <v>136</v>
      </c>
      <c r="BE170" s="156">
        <f t="shared" si="12"/>
        <v>0</v>
      </c>
      <c r="BF170" s="156">
        <f t="shared" si="13"/>
        <v>0</v>
      </c>
      <c r="BG170" s="156">
        <f t="shared" si="14"/>
        <v>0</v>
      </c>
      <c r="BH170" s="156">
        <f t="shared" si="15"/>
        <v>0</v>
      </c>
      <c r="BI170" s="156">
        <f t="shared" si="16"/>
        <v>0</v>
      </c>
      <c r="BJ170" s="14" t="s">
        <v>146</v>
      </c>
      <c r="BK170" s="157">
        <f t="shared" si="17"/>
        <v>0</v>
      </c>
      <c r="BL170" s="14" t="s">
        <v>145</v>
      </c>
      <c r="BM170" s="155" t="s">
        <v>383</v>
      </c>
    </row>
    <row r="171" spans="1:65" s="2" customFormat="1" ht="16.5" customHeight="1">
      <c r="A171" s="26"/>
      <c r="B171" s="144"/>
      <c r="C171" s="145" t="s">
        <v>71</v>
      </c>
      <c r="D171" s="145" t="s">
        <v>141</v>
      </c>
      <c r="E171" s="146" t="s">
        <v>1017</v>
      </c>
      <c r="F171" s="147" t="s">
        <v>1018</v>
      </c>
      <c r="G171" s="148" t="s">
        <v>231</v>
      </c>
      <c r="H171" s="149">
        <v>12</v>
      </c>
      <c r="I171" s="149"/>
      <c r="J171" s="149"/>
      <c r="K171" s="150"/>
      <c r="L171" s="27"/>
      <c r="M171" s="151" t="s">
        <v>1</v>
      </c>
      <c r="N171" s="152" t="s">
        <v>37</v>
      </c>
      <c r="O171" s="153">
        <v>0</v>
      </c>
      <c r="P171" s="153">
        <f t="shared" si="9"/>
        <v>0</v>
      </c>
      <c r="Q171" s="153">
        <v>0</v>
      </c>
      <c r="R171" s="153">
        <f t="shared" si="10"/>
        <v>0</v>
      </c>
      <c r="S171" s="153">
        <v>0</v>
      </c>
      <c r="T171" s="154">
        <f t="shared" si="11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145</v>
      </c>
      <c r="AT171" s="155" t="s">
        <v>141</v>
      </c>
      <c r="AU171" s="155" t="s">
        <v>79</v>
      </c>
      <c r="AY171" s="14" t="s">
        <v>136</v>
      </c>
      <c r="BE171" s="156">
        <f t="shared" si="12"/>
        <v>0</v>
      </c>
      <c r="BF171" s="156">
        <f t="shared" si="13"/>
        <v>0</v>
      </c>
      <c r="BG171" s="156">
        <f t="shared" si="14"/>
        <v>0</v>
      </c>
      <c r="BH171" s="156">
        <f t="shared" si="15"/>
        <v>0</v>
      </c>
      <c r="BI171" s="156">
        <f t="shared" si="16"/>
        <v>0</v>
      </c>
      <c r="BJ171" s="14" t="s">
        <v>146</v>
      </c>
      <c r="BK171" s="157">
        <f t="shared" si="17"/>
        <v>0</v>
      </c>
      <c r="BL171" s="14" t="s">
        <v>145</v>
      </c>
      <c r="BM171" s="155" t="s">
        <v>387</v>
      </c>
    </row>
    <row r="172" spans="1:65" s="2" customFormat="1" ht="16.5" customHeight="1">
      <c r="A172" s="26"/>
      <c r="B172" s="144"/>
      <c r="C172" s="145" t="s">
        <v>71</v>
      </c>
      <c r="D172" s="145" t="s">
        <v>141</v>
      </c>
      <c r="E172" s="146" t="s">
        <v>1019</v>
      </c>
      <c r="F172" s="147" t="s">
        <v>1020</v>
      </c>
      <c r="G172" s="148" t="s">
        <v>891</v>
      </c>
      <c r="H172" s="149">
        <v>28</v>
      </c>
      <c r="I172" s="149"/>
      <c r="J172" s="149"/>
      <c r="K172" s="150"/>
      <c r="L172" s="27"/>
      <c r="M172" s="151" t="s">
        <v>1</v>
      </c>
      <c r="N172" s="152" t="s">
        <v>37</v>
      </c>
      <c r="O172" s="153">
        <v>0</v>
      </c>
      <c r="P172" s="153">
        <f t="shared" si="9"/>
        <v>0</v>
      </c>
      <c r="Q172" s="153">
        <v>0</v>
      </c>
      <c r="R172" s="153">
        <f t="shared" si="10"/>
        <v>0</v>
      </c>
      <c r="S172" s="153">
        <v>0</v>
      </c>
      <c r="T172" s="154">
        <f t="shared" si="11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145</v>
      </c>
      <c r="AT172" s="155" t="s">
        <v>141</v>
      </c>
      <c r="AU172" s="155" t="s">
        <v>79</v>
      </c>
      <c r="AY172" s="14" t="s">
        <v>136</v>
      </c>
      <c r="BE172" s="156">
        <f t="shared" si="12"/>
        <v>0</v>
      </c>
      <c r="BF172" s="156">
        <f t="shared" si="13"/>
        <v>0</v>
      </c>
      <c r="BG172" s="156">
        <f t="shared" si="14"/>
        <v>0</v>
      </c>
      <c r="BH172" s="156">
        <f t="shared" si="15"/>
        <v>0</v>
      </c>
      <c r="BI172" s="156">
        <f t="shared" si="16"/>
        <v>0</v>
      </c>
      <c r="BJ172" s="14" t="s">
        <v>146</v>
      </c>
      <c r="BK172" s="157">
        <f t="shared" si="17"/>
        <v>0</v>
      </c>
      <c r="BL172" s="14" t="s">
        <v>145</v>
      </c>
      <c r="BM172" s="155" t="s">
        <v>390</v>
      </c>
    </row>
    <row r="173" spans="1:65" s="2" customFormat="1" ht="16.5" customHeight="1">
      <c r="A173" s="26"/>
      <c r="B173" s="144"/>
      <c r="C173" s="145" t="s">
        <v>71</v>
      </c>
      <c r="D173" s="145" t="s">
        <v>141</v>
      </c>
      <c r="E173" s="146" t="s">
        <v>1021</v>
      </c>
      <c r="F173" s="147" t="s">
        <v>1022</v>
      </c>
      <c r="G173" s="148" t="s">
        <v>231</v>
      </c>
      <c r="H173" s="149">
        <v>12</v>
      </c>
      <c r="I173" s="149"/>
      <c r="J173" s="149"/>
      <c r="K173" s="150"/>
      <c r="L173" s="27"/>
      <c r="M173" s="167" t="s">
        <v>1</v>
      </c>
      <c r="N173" s="168" t="s">
        <v>37</v>
      </c>
      <c r="O173" s="169">
        <v>0</v>
      </c>
      <c r="P173" s="169">
        <f t="shared" si="9"/>
        <v>0</v>
      </c>
      <c r="Q173" s="169">
        <v>0</v>
      </c>
      <c r="R173" s="169">
        <f t="shared" si="10"/>
        <v>0</v>
      </c>
      <c r="S173" s="169">
        <v>0</v>
      </c>
      <c r="T173" s="170">
        <f t="shared" si="11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145</v>
      </c>
      <c r="AT173" s="155" t="s">
        <v>141</v>
      </c>
      <c r="AU173" s="155" t="s">
        <v>79</v>
      </c>
      <c r="AY173" s="14" t="s">
        <v>136</v>
      </c>
      <c r="BE173" s="156">
        <f t="shared" si="12"/>
        <v>0</v>
      </c>
      <c r="BF173" s="156">
        <f t="shared" si="13"/>
        <v>0</v>
      </c>
      <c r="BG173" s="156">
        <f t="shared" si="14"/>
        <v>0</v>
      </c>
      <c r="BH173" s="156">
        <f t="shared" si="15"/>
        <v>0</v>
      </c>
      <c r="BI173" s="156">
        <f t="shared" si="16"/>
        <v>0</v>
      </c>
      <c r="BJ173" s="14" t="s">
        <v>146</v>
      </c>
      <c r="BK173" s="157">
        <f t="shared" si="17"/>
        <v>0</v>
      </c>
      <c r="BL173" s="14" t="s">
        <v>145</v>
      </c>
      <c r="BM173" s="155" t="s">
        <v>395</v>
      </c>
    </row>
    <row r="174" spans="1:65" s="2" customFormat="1" ht="7.05" customHeight="1">
      <c r="A174" s="26"/>
      <c r="B174" s="41"/>
      <c r="C174" s="42"/>
      <c r="D174" s="42"/>
      <c r="E174" s="42"/>
      <c r="F174" s="42"/>
      <c r="G174" s="42"/>
      <c r="H174" s="42"/>
      <c r="I174" s="42"/>
      <c r="J174" s="42"/>
      <c r="K174" s="42"/>
      <c r="L174" s="27"/>
      <c r="M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</row>
  </sheetData>
  <autoFilter ref="C120:K173" xr:uid="{00000000-0009-0000-0000-000006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M132"/>
  <sheetViews>
    <sheetView showGridLines="0" workbookViewId="0">
      <selection activeCell="E9" sqref="E9:H9"/>
    </sheetView>
  </sheetViews>
  <sheetFormatPr defaultColWidth="11.42578125" defaultRowHeight="10.199999999999999"/>
  <cols>
    <col min="1" max="1" width="8.28515625" style="1" customWidth="1"/>
    <col min="2" max="2" width="1.7109375" style="1" customWidth="1"/>
    <col min="3" max="4" width="4.28515625" style="1" customWidth="1"/>
    <col min="5" max="5" width="17.28515625" style="1" customWidth="1"/>
    <col min="6" max="6" width="50.7109375" style="1" customWidth="1"/>
    <col min="7" max="7" width="7" style="1" customWidth="1"/>
    <col min="8" max="8" width="11.42578125" style="1" customWidth="1"/>
    <col min="9" max="10" width="20.28515625" style="1" customWidth="1"/>
    <col min="11" max="11" width="20.28515625" style="1" hidden="1" customWidth="1"/>
    <col min="12" max="12" width="9.28515625" style="1" customWidth="1"/>
    <col min="13" max="13" width="10.7109375" style="1" hidden="1" customWidth="1"/>
    <col min="14" max="14" width="9.28515625" style="1" hidden="1"/>
    <col min="15" max="20" width="14.28515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87"/>
    </row>
    <row r="2" spans="1:46" s="1" customFormat="1" ht="37.049999999999997" customHeight="1">
      <c r="L2" s="20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98</v>
      </c>
    </row>
    <row r="3" spans="1:46" s="1" customFormat="1" ht="7.0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5.05" customHeight="1">
      <c r="B4" s="17"/>
      <c r="D4" s="18" t="s">
        <v>102</v>
      </c>
      <c r="L4" s="17"/>
      <c r="M4" s="88" t="s">
        <v>9</v>
      </c>
      <c r="AT4" s="14" t="s">
        <v>3</v>
      </c>
    </row>
    <row r="5" spans="1:46" s="1" customFormat="1" ht="7.0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6" t="str">
        <f>'Rekapitulácia stavby'!K6</f>
        <v>Obnova Mestskej plávarne Trebišov</v>
      </c>
      <c r="F7" s="207"/>
      <c r="G7" s="207"/>
      <c r="H7" s="207"/>
      <c r="L7" s="17"/>
    </row>
    <row r="8" spans="1:46" s="2" customFormat="1" ht="12" customHeight="1">
      <c r="A8" s="26"/>
      <c r="B8" s="27"/>
      <c r="C8" s="26"/>
      <c r="D8" s="23" t="s">
        <v>103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1" t="s">
        <v>1115</v>
      </c>
      <c r="F9" s="205"/>
      <c r="G9" s="205"/>
      <c r="H9" s="20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 t="str">
        <f>'Rekapitulácia stavby'!AN8</f>
        <v>31. 1. 2020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.0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3" t="str">
        <f>'Rekapitulácia stavby'!E14</f>
        <v xml:space="preserve"> </v>
      </c>
      <c r="F18" s="193"/>
      <c r="G18" s="193"/>
      <c r="H18" s="193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.0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.0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21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.0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30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96" t="s">
        <v>1</v>
      </c>
      <c r="F27" s="196"/>
      <c r="G27" s="196"/>
      <c r="H27" s="196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7.0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.0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55" customHeight="1">
      <c r="A30" s="26"/>
      <c r="B30" s="27"/>
      <c r="C30" s="26"/>
      <c r="D30" s="21" t="s">
        <v>105</v>
      </c>
      <c r="E30" s="26"/>
      <c r="F30" s="26"/>
      <c r="G30" s="26"/>
      <c r="H30" s="26"/>
      <c r="I30" s="26"/>
      <c r="J30" s="92">
        <f>J96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55" customHeight="1">
      <c r="A31" s="26"/>
      <c r="B31" s="27"/>
      <c r="C31" s="26"/>
      <c r="D31" s="93" t="s">
        <v>106</v>
      </c>
      <c r="E31" s="26"/>
      <c r="F31" s="26"/>
      <c r="G31" s="26"/>
      <c r="H31" s="26"/>
      <c r="I31" s="26"/>
      <c r="J31" s="92">
        <f>J100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5" customHeight="1">
      <c r="A32" s="26"/>
      <c r="B32" s="27"/>
      <c r="C32" s="26"/>
      <c r="D32" s="94" t="s">
        <v>31</v>
      </c>
      <c r="E32" s="26"/>
      <c r="F32" s="26"/>
      <c r="G32" s="26"/>
      <c r="H32" s="26"/>
      <c r="I32" s="26"/>
      <c r="J32" s="65">
        <f>ROUND(J30 + J31,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7.0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5" customHeight="1">
      <c r="A34" s="26"/>
      <c r="B34" s="27"/>
      <c r="C34" s="26"/>
      <c r="D34" s="26"/>
      <c r="E34" s="26"/>
      <c r="F34" s="30" t="s">
        <v>33</v>
      </c>
      <c r="G34" s="26"/>
      <c r="H34" s="26"/>
      <c r="I34" s="30" t="s">
        <v>32</v>
      </c>
      <c r="J34" s="30" t="s">
        <v>34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5" customHeight="1">
      <c r="A35" s="26"/>
      <c r="B35" s="27"/>
      <c r="C35" s="26"/>
      <c r="D35" s="95" t="s">
        <v>35</v>
      </c>
      <c r="E35" s="23" t="s">
        <v>36</v>
      </c>
      <c r="F35" s="96">
        <f>ROUND((SUM(BE100:BE101) + SUM(BE121:BE131)),  2)</f>
        <v>0</v>
      </c>
      <c r="G35" s="26"/>
      <c r="H35" s="26"/>
      <c r="I35" s="97">
        <v>0.2</v>
      </c>
      <c r="J35" s="96">
        <f>ROUND(((SUM(BE100:BE101) + SUM(BE121:BE131))*I35),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5" customHeight="1">
      <c r="A36" s="26"/>
      <c r="B36" s="27"/>
      <c r="C36" s="26"/>
      <c r="D36" s="26"/>
      <c r="E36" s="23" t="s">
        <v>37</v>
      </c>
      <c r="F36" s="96">
        <f>ROUND((SUM(BF100:BF101) + SUM(BF121:BF131)),  2)</f>
        <v>0</v>
      </c>
      <c r="G36" s="26"/>
      <c r="H36" s="26"/>
      <c r="I36" s="97">
        <v>0.2</v>
      </c>
      <c r="J36" s="96">
        <f>ROUND(((SUM(BF100:BF101) + SUM(BF121:BF131))*I36),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5" hidden="1" customHeight="1">
      <c r="A37" s="26"/>
      <c r="B37" s="27"/>
      <c r="C37" s="26"/>
      <c r="D37" s="26"/>
      <c r="E37" s="23" t="s">
        <v>38</v>
      </c>
      <c r="F37" s="96">
        <f>ROUND((SUM(BG100:BG101) + SUM(BG121:BG131)),  2)</f>
        <v>0</v>
      </c>
      <c r="G37" s="26"/>
      <c r="H37" s="26"/>
      <c r="I37" s="97">
        <v>0.2</v>
      </c>
      <c r="J37" s="96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55" hidden="1" customHeight="1">
      <c r="A38" s="26"/>
      <c r="B38" s="27"/>
      <c r="C38" s="26"/>
      <c r="D38" s="26"/>
      <c r="E38" s="23" t="s">
        <v>39</v>
      </c>
      <c r="F38" s="96">
        <f>ROUND((SUM(BH100:BH101) + SUM(BH121:BH131)),  2)</f>
        <v>0</v>
      </c>
      <c r="G38" s="26"/>
      <c r="H38" s="26"/>
      <c r="I38" s="97">
        <v>0.2</v>
      </c>
      <c r="J38" s="96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55" hidden="1" customHeight="1">
      <c r="A39" s="26"/>
      <c r="B39" s="27"/>
      <c r="C39" s="26"/>
      <c r="D39" s="26"/>
      <c r="E39" s="23" t="s">
        <v>40</v>
      </c>
      <c r="F39" s="96">
        <f>ROUND((SUM(BI100:BI101) + SUM(BI121:BI131)),  2)</f>
        <v>0</v>
      </c>
      <c r="G39" s="26"/>
      <c r="H39" s="26"/>
      <c r="I39" s="97">
        <v>0</v>
      </c>
      <c r="J39" s="96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7.0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5" customHeight="1">
      <c r="A41" s="26"/>
      <c r="B41" s="27"/>
      <c r="C41" s="98"/>
      <c r="D41" s="99" t="s">
        <v>41</v>
      </c>
      <c r="E41" s="54"/>
      <c r="F41" s="54"/>
      <c r="G41" s="100" t="s">
        <v>42</v>
      </c>
      <c r="H41" s="101" t="s">
        <v>43</v>
      </c>
      <c r="I41" s="54"/>
      <c r="J41" s="102">
        <f>SUM(J32:J39)</f>
        <v>0</v>
      </c>
      <c r="K41" s="103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5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55" customHeight="1">
      <c r="B43" s="17"/>
      <c r="L43" s="17"/>
    </row>
    <row r="44" spans="1:31" s="1" customFormat="1" ht="14.55" customHeight="1">
      <c r="B44" s="17"/>
      <c r="L44" s="17"/>
    </row>
    <row r="45" spans="1:31" s="1" customFormat="1" ht="14.55" customHeight="1">
      <c r="B45" s="17"/>
      <c r="L45" s="17"/>
    </row>
    <row r="46" spans="1:31" s="1" customFormat="1" ht="14.55" customHeight="1">
      <c r="B46" s="17"/>
      <c r="L46" s="17"/>
    </row>
    <row r="47" spans="1:31" s="1" customFormat="1" ht="14.55" customHeight="1">
      <c r="B47" s="17"/>
      <c r="L47" s="17"/>
    </row>
    <row r="48" spans="1:31" s="1" customFormat="1" ht="14.55" customHeight="1">
      <c r="B48" s="17"/>
      <c r="L48" s="17"/>
    </row>
    <row r="49" spans="1:31" s="1" customFormat="1" ht="14.55" customHeight="1">
      <c r="B49" s="17"/>
      <c r="L49" s="17"/>
    </row>
    <row r="50" spans="1:31" s="2" customFormat="1" ht="14.5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39" t="s">
        <v>46</v>
      </c>
      <c r="E61" s="29"/>
      <c r="F61" s="104" t="s">
        <v>47</v>
      </c>
      <c r="G61" s="39" t="s">
        <v>46</v>
      </c>
      <c r="H61" s="29"/>
      <c r="I61" s="29"/>
      <c r="J61" s="105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39" t="s">
        <v>46</v>
      </c>
      <c r="E76" s="29"/>
      <c r="F76" s="104" t="s">
        <v>47</v>
      </c>
      <c r="G76" s="39" t="s">
        <v>46</v>
      </c>
      <c r="H76" s="29"/>
      <c r="I76" s="29"/>
      <c r="J76" s="105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.0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.05" customHeight="1">
      <c r="A82" s="26"/>
      <c r="B82" s="27"/>
      <c r="C82" s="18" t="s">
        <v>107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.0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6" t="str">
        <f>E7</f>
        <v>Obnova Mestskej plávarne Trebišov</v>
      </c>
      <c r="F85" s="207"/>
      <c r="G85" s="207"/>
      <c r="H85" s="20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103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1" t="str">
        <f>E9</f>
        <v xml:space="preserve">07 - Bazenova technologia - Vírivka </v>
      </c>
      <c r="F87" s="205"/>
      <c r="G87" s="205"/>
      <c r="H87" s="20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.0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Trebišov </v>
      </c>
      <c r="G89" s="26"/>
      <c r="H89" s="26"/>
      <c r="I89" s="23" t="s">
        <v>18</v>
      </c>
      <c r="J89" s="49" t="str">
        <f>IF(J12="","",J12)</f>
        <v>31. 1. 2020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.0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3" customHeight="1">
      <c r="A91" s="26"/>
      <c r="B91" s="27"/>
      <c r="C91" s="23" t="s">
        <v>20</v>
      </c>
      <c r="D91" s="26"/>
      <c r="E91" s="26"/>
      <c r="F91" s="21" t="str">
        <f>E15</f>
        <v xml:space="preserve">Mesto Trebišov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3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29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19999999999999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6" t="s">
        <v>108</v>
      </c>
      <c r="D94" s="98"/>
      <c r="E94" s="98"/>
      <c r="F94" s="98"/>
      <c r="G94" s="98"/>
      <c r="H94" s="98"/>
      <c r="I94" s="98"/>
      <c r="J94" s="107" t="s">
        <v>109</v>
      </c>
      <c r="K94" s="98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199999999999999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08" t="s">
        <v>110</v>
      </c>
      <c r="D96" s="26"/>
      <c r="E96" s="26"/>
      <c r="F96" s="26"/>
      <c r="G96" s="26"/>
      <c r="H96" s="26"/>
      <c r="I96" s="26"/>
      <c r="J96" s="65">
        <f>J121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111</v>
      </c>
    </row>
    <row r="97" spans="1:31" s="9" customFormat="1" ht="25.05" customHeight="1">
      <c r="B97" s="109"/>
      <c r="D97" s="110" t="s">
        <v>1023</v>
      </c>
      <c r="E97" s="111"/>
      <c r="F97" s="111"/>
      <c r="G97" s="111"/>
      <c r="H97" s="111"/>
      <c r="I97" s="111"/>
      <c r="J97" s="112">
        <f>J122</f>
        <v>0</v>
      </c>
      <c r="L97" s="109"/>
    </row>
    <row r="98" spans="1:31" s="2" customFormat="1" ht="21.75" customHeight="1">
      <c r="A98" s="26"/>
      <c r="B98" s="27"/>
      <c r="C98" s="26"/>
      <c r="D98" s="26"/>
      <c r="E98" s="26"/>
      <c r="F98" s="26"/>
      <c r="G98" s="26"/>
      <c r="H98" s="26"/>
      <c r="I98" s="26"/>
      <c r="J98" s="26"/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31" s="2" customFormat="1" ht="7.0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s="2" customFormat="1" ht="29.25" customHeight="1">
      <c r="A100" s="26"/>
      <c r="B100" s="27"/>
      <c r="C100" s="108" t="s">
        <v>120</v>
      </c>
      <c r="D100" s="26"/>
      <c r="E100" s="26"/>
      <c r="F100" s="26"/>
      <c r="G100" s="26"/>
      <c r="H100" s="26"/>
      <c r="I100" s="26"/>
      <c r="J100" s="117">
        <v>0</v>
      </c>
      <c r="K100" s="26"/>
      <c r="L100" s="36"/>
      <c r="N100" s="118" t="s">
        <v>35</v>
      </c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s="2" customFormat="1" ht="18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29.25" customHeight="1">
      <c r="A102" s="26"/>
      <c r="B102" s="27"/>
      <c r="C102" s="119" t="s">
        <v>121</v>
      </c>
      <c r="D102" s="98"/>
      <c r="E102" s="98"/>
      <c r="F102" s="98"/>
      <c r="G102" s="98"/>
      <c r="H102" s="98"/>
      <c r="I102" s="98"/>
      <c r="J102" s="120">
        <f>ROUND(J96+J100,2)</f>
        <v>0</v>
      </c>
      <c r="K102" s="98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7.05" customHeight="1">
      <c r="A103" s="26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7" spans="1:31" s="2" customFormat="1" ht="7.05" customHeight="1">
      <c r="A107" s="26"/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5.05" customHeight="1">
      <c r="A108" s="26"/>
      <c r="B108" s="27"/>
      <c r="C108" s="18" t="s">
        <v>122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7.0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12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06" t="str">
        <f>E7</f>
        <v>Obnova Mestskej plávarne Trebišov</v>
      </c>
      <c r="F111" s="207"/>
      <c r="G111" s="207"/>
      <c r="H111" s="207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103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71" t="str">
        <f>E9</f>
        <v xml:space="preserve">07 - Bazenova technologia - Vírivka </v>
      </c>
      <c r="F113" s="205"/>
      <c r="G113" s="205"/>
      <c r="H113" s="205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7.0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16</v>
      </c>
      <c r="D115" s="26"/>
      <c r="E115" s="26"/>
      <c r="F115" s="21" t="str">
        <f>F12</f>
        <v xml:space="preserve">Trebišov </v>
      </c>
      <c r="G115" s="26"/>
      <c r="H115" s="26"/>
      <c r="I115" s="23" t="s">
        <v>18</v>
      </c>
      <c r="J115" s="49" t="str">
        <f>IF(J12="","",J12)</f>
        <v>31. 1. 2020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7.0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3" customHeight="1">
      <c r="A117" s="26"/>
      <c r="B117" s="27"/>
      <c r="C117" s="23" t="s">
        <v>20</v>
      </c>
      <c r="D117" s="26"/>
      <c r="E117" s="26"/>
      <c r="F117" s="21" t="str">
        <f>E15</f>
        <v xml:space="preserve">Mesto Trebišov </v>
      </c>
      <c r="G117" s="26"/>
      <c r="H117" s="26"/>
      <c r="I117" s="23" t="s">
        <v>26</v>
      </c>
      <c r="J117" s="24" t="str">
        <f>E21</f>
        <v xml:space="preserve"> 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3" customHeight="1">
      <c r="A118" s="26"/>
      <c r="B118" s="27"/>
      <c r="C118" s="23" t="s">
        <v>24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29</v>
      </c>
      <c r="J118" s="24" t="str">
        <f>E24</f>
        <v xml:space="preserve"> 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199999999999999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21"/>
      <c r="B120" s="122"/>
      <c r="C120" s="123" t="s">
        <v>123</v>
      </c>
      <c r="D120" s="124" t="s">
        <v>56</v>
      </c>
      <c r="E120" s="124" t="s">
        <v>52</v>
      </c>
      <c r="F120" s="124" t="s">
        <v>53</v>
      </c>
      <c r="G120" s="124" t="s">
        <v>124</v>
      </c>
      <c r="H120" s="124" t="s">
        <v>125</v>
      </c>
      <c r="I120" s="124" t="s">
        <v>126</v>
      </c>
      <c r="J120" s="125" t="s">
        <v>109</v>
      </c>
      <c r="K120" s="126" t="s">
        <v>127</v>
      </c>
      <c r="L120" s="127"/>
      <c r="M120" s="56" t="s">
        <v>1</v>
      </c>
      <c r="N120" s="57" t="s">
        <v>35</v>
      </c>
      <c r="O120" s="57" t="s">
        <v>128</v>
      </c>
      <c r="P120" s="57" t="s">
        <v>129</v>
      </c>
      <c r="Q120" s="57" t="s">
        <v>130</v>
      </c>
      <c r="R120" s="57" t="s">
        <v>131</v>
      </c>
      <c r="S120" s="57" t="s">
        <v>132</v>
      </c>
      <c r="T120" s="58" t="s">
        <v>133</v>
      </c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</row>
    <row r="121" spans="1:65" s="2" customFormat="1" ht="22.8" customHeight="1">
      <c r="A121" s="26"/>
      <c r="B121" s="27"/>
      <c r="C121" s="63" t="s">
        <v>105</v>
      </c>
      <c r="D121" s="26"/>
      <c r="E121" s="26"/>
      <c r="F121" s="26"/>
      <c r="G121" s="26"/>
      <c r="H121" s="26"/>
      <c r="I121" s="26"/>
      <c r="J121" s="128">
        <f>BK121</f>
        <v>0</v>
      </c>
      <c r="K121" s="26"/>
      <c r="L121" s="27"/>
      <c r="M121" s="59"/>
      <c r="N121" s="50"/>
      <c r="O121" s="60"/>
      <c r="P121" s="129">
        <f>P122</f>
        <v>0</v>
      </c>
      <c r="Q121" s="60"/>
      <c r="R121" s="129">
        <f>R122</f>
        <v>0</v>
      </c>
      <c r="S121" s="60"/>
      <c r="T121" s="130">
        <f>T122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70</v>
      </c>
      <c r="AU121" s="14" t="s">
        <v>111</v>
      </c>
      <c r="BK121" s="131">
        <f>BK122</f>
        <v>0</v>
      </c>
    </row>
    <row r="122" spans="1:65" s="12" customFormat="1" ht="25.95" customHeight="1">
      <c r="B122" s="132"/>
      <c r="D122" s="133" t="s">
        <v>70</v>
      </c>
      <c r="E122" s="134" t="s">
        <v>137</v>
      </c>
      <c r="F122" s="134" t="s">
        <v>1</v>
      </c>
      <c r="J122" s="135">
        <f>BK122</f>
        <v>0</v>
      </c>
      <c r="L122" s="132"/>
      <c r="M122" s="136"/>
      <c r="N122" s="137"/>
      <c r="O122" s="137"/>
      <c r="P122" s="138">
        <f>SUM(P123:P131)</f>
        <v>0</v>
      </c>
      <c r="Q122" s="137"/>
      <c r="R122" s="138">
        <f>SUM(R123:R131)</f>
        <v>0</v>
      </c>
      <c r="S122" s="137"/>
      <c r="T122" s="139">
        <f>SUM(T123:T131)</f>
        <v>0</v>
      </c>
      <c r="AR122" s="133" t="s">
        <v>79</v>
      </c>
      <c r="AT122" s="140" t="s">
        <v>70</v>
      </c>
      <c r="AU122" s="140" t="s">
        <v>71</v>
      </c>
      <c r="AY122" s="133" t="s">
        <v>136</v>
      </c>
      <c r="BK122" s="141">
        <f>SUM(BK123:BK131)</f>
        <v>0</v>
      </c>
    </row>
    <row r="123" spans="1:65" s="2" customFormat="1" ht="16.5" customHeight="1">
      <c r="A123" s="26"/>
      <c r="B123" s="144"/>
      <c r="C123" s="145" t="s">
        <v>71</v>
      </c>
      <c r="D123" s="145" t="s">
        <v>141</v>
      </c>
      <c r="E123" s="146" t="s">
        <v>1024</v>
      </c>
      <c r="F123" s="147" t="s">
        <v>1025</v>
      </c>
      <c r="G123" s="148" t="s">
        <v>231</v>
      </c>
      <c r="H123" s="149">
        <v>1</v>
      </c>
      <c r="I123" s="149"/>
      <c r="J123" s="149"/>
      <c r="K123" s="150"/>
      <c r="L123" s="27"/>
      <c r="M123" s="151" t="s">
        <v>1</v>
      </c>
      <c r="N123" s="152" t="s">
        <v>37</v>
      </c>
      <c r="O123" s="153">
        <v>0</v>
      </c>
      <c r="P123" s="153">
        <f t="shared" ref="P123:P131" si="0">O123*H123</f>
        <v>0</v>
      </c>
      <c r="Q123" s="153">
        <v>0</v>
      </c>
      <c r="R123" s="153">
        <f t="shared" ref="R123:R131" si="1">Q123*H123</f>
        <v>0</v>
      </c>
      <c r="S123" s="153">
        <v>0</v>
      </c>
      <c r="T123" s="154">
        <f t="shared" ref="T123:T131" si="2"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5" t="s">
        <v>145</v>
      </c>
      <c r="AT123" s="155" t="s">
        <v>141</v>
      </c>
      <c r="AU123" s="155" t="s">
        <v>79</v>
      </c>
      <c r="AY123" s="14" t="s">
        <v>136</v>
      </c>
      <c r="BE123" s="156">
        <f t="shared" ref="BE123:BE131" si="3">IF(N123="základná",J123,0)</f>
        <v>0</v>
      </c>
      <c r="BF123" s="156">
        <f t="shared" ref="BF123:BF131" si="4">IF(N123="znížená",J123,0)</f>
        <v>0</v>
      </c>
      <c r="BG123" s="156">
        <f t="shared" ref="BG123:BG131" si="5">IF(N123="zákl. prenesená",J123,0)</f>
        <v>0</v>
      </c>
      <c r="BH123" s="156">
        <f t="shared" ref="BH123:BH131" si="6">IF(N123="zníž. prenesená",J123,0)</f>
        <v>0</v>
      </c>
      <c r="BI123" s="156">
        <f t="shared" ref="BI123:BI131" si="7">IF(N123="nulová",J123,0)</f>
        <v>0</v>
      </c>
      <c r="BJ123" s="14" t="s">
        <v>146</v>
      </c>
      <c r="BK123" s="157">
        <f t="shared" ref="BK123:BK131" si="8">ROUND(I123*H123,3)</f>
        <v>0</v>
      </c>
      <c r="BL123" s="14" t="s">
        <v>145</v>
      </c>
      <c r="BM123" s="155" t="s">
        <v>146</v>
      </c>
    </row>
    <row r="124" spans="1:65" s="2" customFormat="1" ht="16.5" customHeight="1">
      <c r="A124" s="26"/>
      <c r="B124" s="144"/>
      <c r="C124" s="145" t="s">
        <v>71</v>
      </c>
      <c r="D124" s="145" t="s">
        <v>141</v>
      </c>
      <c r="E124" s="146" t="s">
        <v>1026</v>
      </c>
      <c r="F124" s="147" t="s">
        <v>1027</v>
      </c>
      <c r="G124" s="148" t="s">
        <v>231</v>
      </c>
      <c r="H124" s="149">
        <v>1</v>
      </c>
      <c r="I124" s="149"/>
      <c r="J124" s="149"/>
      <c r="K124" s="150"/>
      <c r="L124" s="27"/>
      <c r="M124" s="151" t="s">
        <v>1</v>
      </c>
      <c r="N124" s="152" t="s">
        <v>37</v>
      </c>
      <c r="O124" s="153">
        <v>0</v>
      </c>
      <c r="P124" s="153">
        <f t="shared" si="0"/>
        <v>0</v>
      </c>
      <c r="Q124" s="153">
        <v>0</v>
      </c>
      <c r="R124" s="153">
        <f t="shared" si="1"/>
        <v>0</v>
      </c>
      <c r="S124" s="153">
        <v>0</v>
      </c>
      <c r="T124" s="154">
        <f t="shared" si="2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5" t="s">
        <v>145</v>
      </c>
      <c r="AT124" s="155" t="s">
        <v>141</v>
      </c>
      <c r="AU124" s="155" t="s">
        <v>79</v>
      </c>
      <c r="AY124" s="14" t="s">
        <v>136</v>
      </c>
      <c r="BE124" s="156">
        <f t="shared" si="3"/>
        <v>0</v>
      </c>
      <c r="BF124" s="156">
        <f t="shared" si="4"/>
        <v>0</v>
      </c>
      <c r="BG124" s="156">
        <f t="shared" si="5"/>
        <v>0</v>
      </c>
      <c r="BH124" s="156">
        <f t="shared" si="6"/>
        <v>0</v>
      </c>
      <c r="BI124" s="156">
        <f t="shared" si="7"/>
        <v>0</v>
      </c>
      <c r="BJ124" s="14" t="s">
        <v>146</v>
      </c>
      <c r="BK124" s="157">
        <f t="shared" si="8"/>
        <v>0</v>
      </c>
      <c r="BL124" s="14" t="s">
        <v>145</v>
      </c>
      <c r="BM124" s="155" t="s">
        <v>145</v>
      </c>
    </row>
    <row r="125" spans="1:65" s="2" customFormat="1" ht="21.75" customHeight="1">
      <c r="A125" s="26"/>
      <c r="B125" s="144"/>
      <c r="C125" s="145" t="s">
        <v>71</v>
      </c>
      <c r="D125" s="145" t="s">
        <v>141</v>
      </c>
      <c r="E125" s="146" t="s">
        <v>1028</v>
      </c>
      <c r="F125" s="147" t="s">
        <v>1029</v>
      </c>
      <c r="G125" s="148" t="s">
        <v>273</v>
      </c>
      <c r="H125" s="149">
        <v>6</v>
      </c>
      <c r="I125" s="149"/>
      <c r="J125" s="149"/>
      <c r="K125" s="150"/>
      <c r="L125" s="27"/>
      <c r="M125" s="151" t="s">
        <v>1</v>
      </c>
      <c r="N125" s="152" t="s">
        <v>37</v>
      </c>
      <c r="O125" s="153">
        <v>0</v>
      </c>
      <c r="P125" s="153">
        <f t="shared" si="0"/>
        <v>0</v>
      </c>
      <c r="Q125" s="153">
        <v>0</v>
      </c>
      <c r="R125" s="153">
        <f t="shared" si="1"/>
        <v>0</v>
      </c>
      <c r="S125" s="153">
        <v>0</v>
      </c>
      <c r="T125" s="154">
        <f t="shared" si="2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5" t="s">
        <v>145</v>
      </c>
      <c r="AT125" s="155" t="s">
        <v>141</v>
      </c>
      <c r="AU125" s="155" t="s">
        <v>79</v>
      </c>
      <c r="AY125" s="14" t="s">
        <v>136</v>
      </c>
      <c r="BE125" s="156">
        <f t="shared" si="3"/>
        <v>0</v>
      </c>
      <c r="BF125" s="156">
        <f t="shared" si="4"/>
        <v>0</v>
      </c>
      <c r="BG125" s="156">
        <f t="shared" si="5"/>
        <v>0</v>
      </c>
      <c r="BH125" s="156">
        <f t="shared" si="6"/>
        <v>0</v>
      </c>
      <c r="BI125" s="156">
        <f t="shared" si="7"/>
        <v>0</v>
      </c>
      <c r="BJ125" s="14" t="s">
        <v>146</v>
      </c>
      <c r="BK125" s="157">
        <f t="shared" si="8"/>
        <v>0</v>
      </c>
      <c r="BL125" s="14" t="s">
        <v>145</v>
      </c>
      <c r="BM125" s="155" t="s">
        <v>138</v>
      </c>
    </row>
    <row r="126" spans="1:65" s="2" customFormat="1" ht="21.75" customHeight="1">
      <c r="A126" s="26"/>
      <c r="B126" s="144"/>
      <c r="C126" s="145" t="s">
        <v>71</v>
      </c>
      <c r="D126" s="145" t="s">
        <v>141</v>
      </c>
      <c r="E126" s="146" t="s">
        <v>987</v>
      </c>
      <c r="F126" s="147" t="s">
        <v>1113</v>
      </c>
      <c r="G126" s="148" t="s">
        <v>854</v>
      </c>
      <c r="H126" s="149">
        <v>1</v>
      </c>
      <c r="I126" s="149"/>
      <c r="J126" s="149"/>
      <c r="K126" s="150"/>
      <c r="L126" s="27"/>
      <c r="M126" s="151" t="s">
        <v>1</v>
      </c>
      <c r="N126" s="152" t="s">
        <v>37</v>
      </c>
      <c r="O126" s="153">
        <v>0</v>
      </c>
      <c r="P126" s="153">
        <f t="shared" si="0"/>
        <v>0</v>
      </c>
      <c r="Q126" s="153">
        <v>0</v>
      </c>
      <c r="R126" s="153">
        <f t="shared" si="1"/>
        <v>0</v>
      </c>
      <c r="S126" s="153">
        <v>0</v>
      </c>
      <c r="T126" s="154">
        <f t="shared" si="2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5" t="s">
        <v>145</v>
      </c>
      <c r="AT126" s="155" t="s">
        <v>141</v>
      </c>
      <c r="AU126" s="155" t="s">
        <v>79</v>
      </c>
      <c r="AY126" s="14" t="s">
        <v>136</v>
      </c>
      <c r="BE126" s="156">
        <f t="shared" si="3"/>
        <v>0</v>
      </c>
      <c r="BF126" s="156">
        <f t="shared" si="4"/>
        <v>0</v>
      </c>
      <c r="BG126" s="156">
        <f t="shared" si="5"/>
        <v>0</v>
      </c>
      <c r="BH126" s="156">
        <f t="shared" si="6"/>
        <v>0</v>
      </c>
      <c r="BI126" s="156">
        <f t="shared" si="7"/>
        <v>0</v>
      </c>
      <c r="BJ126" s="14" t="s">
        <v>146</v>
      </c>
      <c r="BK126" s="157">
        <f t="shared" si="8"/>
        <v>0</v>
      </c>
      <c r="BL126" s="14" t="s">
        <v>145</v>
      </c>
      <c r="BM126" s="155" t="s">
        <v>154</v>
      </c>
    </row>
    <row r="127" spans="1:65" s="2" customFormat="1" ht="16.5" customHeight="1">
      <c r="A127" s="26"/>
      <c r="B127" s="144"/>
      <c r="C127" s="145" t="s">
        <v>71</v>
      </c>
      <c r="D127" s="145" t="s">
        <v>141</v>
      </c>
      <c r="E127" s="146" t="s">
        <v>988</v>
      </c>
      <c r="F127" s="147" t="s">
        <v>1116</v>
      </c>
      <c r="G127" s="148" t="s">
        <v>231</v>
      </c>
      <c r="H127" s="149">
        <v>1</v>
      </c>
      <c r="I127" s="149"/>
      <c r="J127" s="149"/>
      <c r="K127" s="150"/>
      <c r="L127" s="27"/>
      <c r="M127" s="151" t="s">
        <v>1</v>
      </c>
      <c r="N127" s="152" t="s">
        <v>37</v>
      </c>
      <c r="O127" s="153">
        <v>0</v>
      </c>
      <c r="P127" s="153">
        <f t="shared" si="0"/>
        <v>0</v>
      </c>
      <c r="Q127" s="153">
        <v>0</v>
      </c>
      <c r="R127" s="153">
        <f t="shared" si="1"/>
        <v>0</v>
      </c>
      <c r="S127" s="153">
        <v>0</v>
      </c>
      <c r="T127" s="154">
        <f t="shared" si="2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5" t="s">
        <v>145</v>
      </c>
      <c r="AT127" s="155" t="s">
        <v>141</v>
      </c>
      <c r="AU127" s="155" t="s">
        <v>79</v>
      </c>
      <c r="AY127" s="14" t="s">
        <v>136</v>
      </c>
      <c r="BE127" s="156">
        <f t="shared" si="3"/>
        <v>0</v>
      </c>
      <c r="BF127" s="156">
        <f t="shared" si="4"/>
        <v>0</v>
      </c>
      <c r="BG127" s="156">
        <f t="shared" si="5"/>
        <v>0</v>
      </c>
      <c r="BH127" s="156">
        <f t="shared" si="6"/>
        <v>0</v>
      </c>
      <c r="BI127" s="156">
        <f t="shared" si="7"/>
        <v>0</v>
      </c>
      <c r="BJ127" s="14" t="s">
        <v>146</v>
      </c>
      <c r="BK127" s="157">
        <f t="shared" si="8"/>
        <v>0</v>
      </c>
      <c r="BL127" s="14" t="s">
        <v>145</v>
      </c>
      <c r="BM127" s="155" t="s">
        <v>155</v>
      </c>
    </row>
    <row r="128" spans="1:65" s="2" customFormat="1" ht="21.75" customHeight="1">
      <c r="A128" s="26"/>
      <c r="B128" s="144"/>
      <c r="C128" s="145" t="s">
        <v>71</v>
      </c>
      <c r="D128" s="145" t="s">
        <v>141</v>
      </c>
      <c r="E128" s="146" t="s">
        <v>991</v>
      </c>
      <c r="F128" s="147" t="s">
        <v>992</v>
      </c>
      <c r="G128" s="148" t="s">
        <v>854</v>
      </c>
      <c r="H128" s="149">
        <v>0</v>
      </c>
      <c r="I128" s="149"/>
      <c r="J128" s="149"/>
      <c r="K128" s="150"/>
      <c r="L128" s="27"/>
      <c r="M128" s="151" t="s">
        <v>1</v>
      </c>
      <c r="N128" s="152" t="s">
        <v>37</v>
      </c>
      <c r="O128" s="153">
        <v>0</v>
      </c>
      <c r="P128" s="153">
        <f t="shared" si="0"/>
        <v>0</v>
      </c>
      <c r="Q128" s="153">
        <v>0</v>
      </c>
      <c r="R128" s="153">
        <f t="shared" si="1"/>
        <v>0</v>
      </c>
      <c r="S128" s="153">
        <v>0</v>
      </c>
      <c r="T128" s="154">
        <f t="shared" si="2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5" t="s">
        <v>145</v>
      </c>
      <c r="AT128" s="155" t="s">
        <v>141</v>
      </c>
      <c r="AU128" s="155" t="s">
        <v>79</v>
      </c>
      <c r="AY128" s="14" t="s">
        <v>136</v>
      </c>
      <c r="BE128" s="156">
        <f t="shared" si="3"/>
        <v>0</v>
      </c>
      <c r="BF128" s="156">
        <f t="shared" si="4"/>
        <v>0</v>
      </c>
      <c r="BG128" s="156">
        <f t="shared" si="5"/>
        <v>0</v>
      </c>
      <c r="BH128" s="156">
        <f t="shared" si="6"/>
        <v>0</v>
      </c>
      <c r="BI128" s="156">
        <f t="shared" si="7"/>
        <v>0</v>
      </c>
      <c r="BJ128" s="14" t="s">
        <v>146</v>
      </c>
      <c r="BK128" s="157">
        <f t="shared" si="8"/>
        <v>0</v>
      </c>
      <c r="BL128" s="14" t="s">
        <v>145</v>
      </c>
      <c r="BM128" s="155" t="s">
        <v>161</v>
      </c>
    </row>
    <row r="129" spans="1:65" s="2" customFormat="1" ht="21.75" customHeight="1">
      <c r="A129" s="26"/>
      <c r="B129" s="144"/>
      <c r="C129" s="145" t="s">
        <v>71</v>
      </c>
      <c r="D129" s="145" t="s">
        <v>141</v>
      </c>
      <c r="E129" s="146" t="s">
        <v>1030</v>
      </c>
      <c r="F129" s="147" t="s">
        <v>994</v>
      </c>
      <c r="G129" s="148" t="s">
        <v>854</v>
      </c>
      <c r="H129" s="149">
        <v>1</v>
      </c>
      <c r="I129" s="149"/>
      <c r="J129" s="149"/>
      <c r="K129" s="150"/>
      <c r="L129" s="27"/>
      <c r="M129" s="151" t="s">
        <v>1</v>
      </c>
      <c r="N129" s="152" t="s">
        <v>37</v>
      </c>
      <c r="O129" s="153">
        <v>0</v>
      </c>
      <c r="P129" s="153">
        <f t="shared" si="0"/>
        <v>0</v>
      </c>
      <c r="Q129" s="153">
        <v>0</v>
      </c>
      <c r="R129" s="153">
        <f t="shared" si="1"/>
        <v>0</v>
      </c>
      <c r="S129" s="153">
        <v>0</v>
      </c>
      <c r="T129" s="154">
        <f t="shared" si="2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5" t="s">
        <v>145</v>
      </c>
      <c r="AT129" s="155" t="s">
        <v>141</v>
      </c>
      <c r="AU129" s="155" t="s">
        <v>79</v>
      </c>
      <c r="AY129" s="14" t="s">
        <v>136</v>
      </c>
      <c r="BE129" s="156">
        <f t="shared" si="3"/>
        <v>0</v>
      </c>
      <c r="BF129" s="156">
        <f t="shared" si="4"/>
        <v>0</v>
      </c>
      <c r="BG129" s="156">
        <f t="shared" si="5"/>
        <v>0</v>
      </c>
      <c r="BH129" s="156">
        <f t="shared" si="6"/>
        <v>0</v>
      </c>
      <c r="BI129" s="156">
        <f t="shared" si="7"/>
        <v>0</v>
      </c>
      <c r="BJ129" s="14" t="s">
        <v>146</v>
      </c>
      <c r="BK129" s="157">
        <f t="shared" si="8"/>
        <v>0</v>
      </c>
      <c r="BL129" s="14" t="s">
        <v>145</v>
      </c>
      <c r="BM129" s="155" t="s">
        <v>165</v>
      </c>
    </row>
    <row r="130" spans="1:65" s="2" customFormat="1" ht="16.5" customHeight="1">
      <c r="A130" s="26"/>
      <c r="B130" s="144"/>
      <c r="C130" s="145" t="s">
        <v>71</v>
      </c>
      <c r="D130" s="145" t="s">
        <v>141</v>
      </c>
      <c r="E130" s="146" t="s">
        <v>881</v>
      </c>
      <c r="F130" s="147" t="s">
        <v>882</v>
      </c>
      <c r="G130" s="148" t="s">
        <v>394</v>
      </c>
      <c r="H130" s="149">
        <v>8</v>
      </c>
      <c r="I130" s="149"/>
      <c r="J130" s="149"/>
      <c r="K130" s="150"/>
      <c r="L130" s="27"/>
      <c r="M130" s="151" t="s">
        <v>1</v>
      </c>
      <c r="N130" s="152" t="s">
        <v>37</v>
      </c>
      <c r="O130" s="153">
        <v>0</v>
      </c>
      <c r="P130" s="153">
        <f t="shared" si="0"/>
        <v>0</v>
      </c>
      <c r="Q130" s="153">
        <v>0</v>
      </c>
      <c r="R130" s="153">
        <f t="shared" si="1"/>
        <v>0</v>
      </c>
      <c r="S130" s="153">
        <v>0</v>
      </c>
      <c r="T130" s="154">
        <f t="shared" si="2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145</v>
      </c>
      <c r="AT130" s="155" t="s">
        <v>141</v>
      </c>
      <c r="AU130" s="155" t="s">
        <v>79</v>
      </c>
      <c r="AY130" s="14" t="s">
        <v>136</v>
      </c>
      <c r="BE130" s="156">
        <f t="shared" si="3"/>
        <v>0</v>
      </c>
      <c r="BF130" s="156">
        <f t="shared" si="4"/>
        <v>0</v>
      </c>
      <c r="BG130" s="156">
        <f t="shared" si="5"/>
        <v>0</v>
      </c>
      <c r="BH130" s="156">
        <f t="shared" si="6"/>
        <v>0</v>
      </c>
      <c r="BI130" s="156">
        <f t="shared" si="7"/>
        <v>0</v>
      </c>
      <c r="BJ130" s="14" t="s">
        <v>146</v>
      </c>
      <c r="BK130" s="157">
        <f t="shared" si="8"/>
        <v>0</v>
      </c>
      <c r="BL130" s="14" t="s">
        <v>145</v>
      </c>
      <c r="BM130" s="155" t="s">
        <v>170</v>
      </c>
    </row>
    <row r="131" spans="1:65" s="2" customFormat="1" ht="16.5" customHeight="1">
      <c r="A131" s="26"/>
      <c r="B131" s="144"/>
      <c r="C131" s="145" t="s">
        <v>71</v>
      </c>
      <c r="D131" s="145" t="s">
        <v>141</v>
      </c>
      <c r="E131" s="146" t="s">
        <v>885</v>
      </c>
      <c r="F131" s="147" t="s">
        <v>886</v>
      </c>
      <c r="G131" s="148" t="s">
        <v>394</v>
      </c>
      <c r="H131" s="149">
        <v>90</v>
      </c>
      <c r="I131" s="149"/>
      <c r="J131" s="149"/>
      <c r="K131" s="150"/>
      <c r="L131" s="27"/>
      <c r="M131" s="167" t="s">
        <v>1</v>
      </c>
      <c r="N131" s="168" t="s">
        <v>37</v>
      </c>
      <c r="O131" s="169">
        <v>0</v>
      </c>
      <c r="P131" s="169">
        <f t="shared" si="0"/>
        <v>0</v>
      </c>
      <c r="Q131" s="169">
        <v>0</v>
      </c>
      <c r="R131" s="169">
        <f t="shared" si="1"/>
        <v>0</v>
      </c>
      <c r="S131" s="169">
        <v>0</v>
      </c>
      <c r="T131" s="170">
        <f t="shared" si="2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145</v>
      </c>
      <c r="AT131" s="155" t="s">
        <v>141</v>
      </c>
      <c r="AU131" s="155" t="s">
        <v>79</v>
      </c>
      <c r="AY131" s="14" t="s">
        <v>136</v>
      </c>
      <c r="BE131" s="156">
        <f t="shared" si="3"/>
        <v>0</v>
      </c>
      <c r="BF131" s="156">
        <f t="shared" si="4"/>
        <v>0</v>
      </c>
      <c r="BG131" s="156">
        <f t="shared" si="5"/>
        <v>0</v>
      </c>
      <c r="BH131" s="156">
        <f t="shared" si="6"/>
        <v>0</v>
      </c>
      <c r="BI131" s="156">
        <f t="shared" si="7"/>
        <v>0</v>
      </c>
      <c r="BJ131" s="14" t="s">
        <v>146</v>
      </c>
      <c r="BK131" s="157">
        <f t="shared" si="8"/>
        <v>0</v>
      </c>
      <c r="BL131" s="14" t="s">
        <v>145</v>
      </c>
      <c r="BM131" s="155" t="s">
        <v>174</v>
      </c>
    </row>
    <row r="132" spans="1:65" s="2" customFormat="1" ht="7.05" customHeight="1">
      <c r="A132" s="26"/>
      <c r="B132" s="41"/>
      <c r="C132" s="42"/>
      <c r="D132" s="42"/>
      <c r="E132" s="42"/>
      <c r="F132" s="42"/>
      <c r="G132" s="42"/>
      <c r="H132" s="42"/>
      <c r="I132" s="42"/>
      <c r="J132" s="42"/>
      <c r="K132" s="42"/>
      <c r="L132" s="27"/>
      <c r="M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</sheetData>
  <autoFilter ref="C120:K131" xr:uid="{00000000-0009-0000-0000-000007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M132"/>
  <sheetViews>
    <sheetView showGridLines="0" workbookViewId="0">
      <selection activeCell="E9" sqref="E9:H9"/>
    </sheetView>
  </sheetViews>
  <sheetFormatPr defaultColWidth="11.42578125" defaultRowHeight="10.199999999999999"/>
  <cols>
    <col min="1" max="1" width="8.28515625" style="1" customWidth="1"/>
    <col min="2" max="2" width="1.7109375" style="1" customWidth="1"/>
    <col min="3" max="4" width="4.28515625" style="1" customWidth="1"/>
    <col min="5" max="5" width="17.28515625" style="1" customWidth="1"/>
    <col min="6" max="6" width="50.7109375" style="1" customWidth="1"/>
    <col min="7" max="7" width="7" style="1" customWidth="1"/>
    <col min="8" max="8" width="11.42578125" style="1" customWidth="1"/>
    <col min="9" max="10" width="20.28515625" style="1" customWidth="1"/>
    <col min="11" max="11" width="20.28515625" style="1" hidden="1" customWidth="1"/>
    <col min="12" max="12" width="9.28515625" style="1" customWidth="1"/>
    <col min="13" max="13" width="10.7109375" style="1" hidden="1" customWidth="1"/>
    <col min="14" max="14" width="9.28515625" style="1" hidden="1"/>
    <col min="15" max="20" width="14.28515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87"/>
    </row>
    <row r="2" spans="1:46" s="1" customFormat="1" ht="37.049999999999997" customHeight="1">
      <c r="L2" s="200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101</v>
      </c>
    </row>
    <row r="3" spans="1:46" s="1" customFormat="1" ht="7.0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5.05" customHeight="1">
      <c r="B4" s="17"/>
      <c r="D4" s="18" t="s">
        <v>102</v>
      </c>
      <c r="L4" s="17"/>
      <c r="M4" s="88" t="s">
        <v>9</v>
      </c>
      <c r="AT4" s="14" t="s">
        <v>3</v>
      </c>
    </row>
    <row r="5" spans="1:46" s="1" customFormat="1" ht="7.0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6" t="str">
        <f>'Rekapitulácia stavby'!K6</f>
        <v>Obnova Mestskej plávarne Trebišov</v>
      </c>
      <c r="F7" s="207"/>
      <c r="G7" s="207"/>
      <c r="H7" s="207"/>
      <c r="L7" s="17"/>
    </row>
    <row r="8" spans="1:46" s="2" customFormat="1" ht="12" customHeight="1">
      <c r="A8" s="26"/>
      <c r="B8" s="27"/>
      <c r="C8" s="26"/>
      <c r="D8" s="23" t="s">
        <v>103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1" t="s">
        <v>1031</v>
      </c>
      <c r="F9" s="205"/>
      <c r="G9" s="205"/>
      <c r="H9" s="20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 t="str">
        <f>'Rekapitulácia stavby'!AN8</f>
        <v>31. 1. 2020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.0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3" t="str">
        <f>'Rekapitulácia stavby'!E14</f>
        <v xml:space="preserve"> </v>
      </c>
      <c r="F18" s="193"/>
      <c r="G18" s="193"/>
      <c r="H18" s="193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.0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.0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21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.0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30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96" t="s">
        <v>1</v>
      </c>
      <c r="F27" s="196"/>
      <c r="G27" s="196"/>
      <c r="H27" s="196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7.0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.0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55" customHeight="1">
      <c r="A30" s="26"/>
      <c r="B30" s="27"/>
      <c r="C30" s="26"/>
      <c r="D30" s="21" t="s">
        <v>105</v>
      </c>
      <c r="E30" s="26"/>
      <c r="F30" s="26"/>
      <c r="G30" s="26"/>
      <c r="H30" s="26"/>
      <c r="I30" s="26"/>
      <c r="J30" s="92">
        <f>J96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55" customHeight="1">
      <c r="A31" s="26"/>
      <c r="B31" s="27"/>
      <c r="C31" s="26"/>
      <c r="D31" s="93" t="s">
        <v>106</v>
      </c>
      <c r="E31" s="26"/>
      <c r="F31" s="26"/>
      <c r="G31" s="26"/>
      <c r="H31" s="26"/>
      <c r="I31" s="26"/>
      <c r="J31" s="92">
        <f>J100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5" customHeight="1">
      <c r="A32" s="26"/>
      <c r="B32" s="27"/>
      <c r="C32" s="26"/>
      <c r="D32" s="94" t="s">
        <v>31</v>
      </c>
      <c r="E32" s="26"/>
      <c r="F32" s="26"/>
      <c r="G32" s="26"/>
      <c r="H32" s="26"/>
      <c r="I32" s="26"/>
      <c r="J32" s="65">
        <f>ROUND(J30 + J31,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7.0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5" customHeight="1">
      <c r="A34" s="26"/>
      <c r="B34" s="27"/>
      <c r="C34" s="26"/>
      <c r="D34" s="26"/>
      <c r="E34" s="26"/>
      <c r="F34" s="30" t="s">
        <v>33</v>
      </c>
      <c r="G34" s="26"/>
      <c r="H34" s="26"/>
      <c r="I34" s="30" t="s">
        <v>32</v>
      </c>
      <c r="J34" s="30" t="s">
        <v>34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5" customHeight="1">
      <c r="A35" s="26"/>
      <c r="B35" s="27"/>
      <c r="C35" s="26"/>
      <c r="D35" s="95" t="s">
        <v>35</v>
      </c>
      <c r="E35" s="23" t="s">
        <v>36</v>
      </c>
      <c r="F35" s="96">
        <f>ROUND((SUM(BE100:BE101) + SUM(BE121:BE131)),  2)</f>
        <v>0</v>
      </c>
      <c r="G35" s="26"/>
      <c r="H35" s="26"/>
      <c r="I35" s="97">
        <v>0.2</v>
      </c>
      <c r="J35" s="96">
        <f>ROUND(((SUM(BE100:BE101) + SUM(BE121:BE131))*I35),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5" customHeight="1">
      <c r="A36" s="26"/>
      <c r="B36" s="27"/>
      <c r="C36" s="26"/>
      <c r="D36" s="26"/>
      <c r="E36" s="23" t="s">
        <v>37</v>
      </c>
      <c r="F36" s="96">
        <f>ROUND((SUM(BF100:BF101) + SUM(BF121:BF131)),  2)</f>
        <v>0</v>
      </c>
      <c r="G36" s="26"/>
      <c r="H36" s="26"/>
      <c r="I36" s="97">
        <v>0.2</v>
      </c>
      <c r="J36" s="96">
        <f>ROUND(((SUM(BF100:BF101) + SUM(BF121:BF131))*I36),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5" hidden="1" customHeight="1">
      <c r="A37" s="26"/>
      <c r="B37" s="27"/>
      <c r="C37" s="26"/>
      <c r="D37" s="26"/>
      <c r="E37" s="23" t="s">
        <v>38</v>
      </c>
      <c r="F37" s="96">
        <f>ROUND((SUM(BG100:BG101) + SUM(BG121:BG131)),  2)</f>
        <v>0</v>
      </c>
      <c r="G37" s="26"/>
      <c r="H37" s="26"/>
      <c r="I37" s="97">
        <v>0.2</v>
      </c>
      <c r="J37" s="96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55" hidden="1" customHeight="1">
      <c r="A38" s="26"/>
      <c r="B38" s="27"/>
      <c r="C38" s="26"/>
      <c r="D38" s="26"/>
      <c r="E38" s="23" t="s">
        <v>39</v>
      </c>
      <c r="F38" s="96">
        <f>ROUND((SUM(BH100:BH101) + SUM(BH121:BH131)),  2)</f>
        <v>0</v>
      </c>
      <c r="G38" s="26"/>
      <c r="H38" s="26"/>
      <c r="I38" s="97">
        <v>0.2</v>
      </c>
      <c r="J38" s="96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55" hidden="1" customHeight="1">
      <c r="A39" s="26"/>
      <c r="B39" s="27"/>
      <c r="C39" s="26"/>
      <c r="D39" s="26"/>
      <c r="E39" s="23" t="s">
        <v>40</v>
      </c>
      <c r="F39" s="96">
        <f>ROUND((SUM(BI100:BI101) + SUM(BI121:BI131)),  2)</f>
        <v>0</v>
      </c>
      <c r="G39" s="26"/>
      <c r="H39" s="26"/>
      <c r="I39" s="97">
        <v>0</v>
      </c>
      <c r="J39" s="96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7.0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5" customHeight="1">
      <c r="A41" s="26"/>
      <c r="B41" s="27"/>
      <c r="C41" s="98"/>
      <c r="D41" s="99" t="s">
        <v>41</v>
      </c>
      <c r="E41" s="54"/>
      <c r="F41" s="54"/>
      <c r="G41" s="100" t="s">
        <v>42</v>
      </c>
      <c r="H41" s="101" t="s">
        <v>43</v>
      </c>
      <c r="I41" s="54"/>
      <c r="J41" s="102">
        <f>SUM(J32:J39)</f>
        <v>0</v>
      </c>
      <c r="K41" s="103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5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55" customHeight="1">
      <c r="B43" s="17"/>
      <c r="L43" s="17"/>
    </row>
    <row r="44" spans="1:31" s="1" customFormat="1" ht="14.55" customHeight="1">
      <c r="B44" s="17"/>
      <c r="L44" s="17"/>
    </row>
    <row r="45" spans="1:31" s="1" customFormat="1" ht="14.55" customHeight="1">
      <c r="B45" s="17"/>
      <c r="L45" s="17"/>
    </row>
    <row r="46" spans="1:31" s="1" customFormat="1" ht="14.55" customHeight="1">
      <c r="B46" s="17"/>
      <c r="L46" s="17"/>
    </row>
    <row r="47" spans="1:31" s="1" customFormat="1" ht="14.55" customHeight="1">
      <c r="B47" s="17"/>
      <c r="L47" s="17"/>
    </row>
    <row r="48" spans="1:31" s="1" customFormat="1" ht="14.55" customHeight="1">
      <c r="B48" s="17"/>
      <c r="L48" s="17"/>
    </row>
    <row r="49" spans="1:31" s="1" customFormat="1" ht="14.55" customHeight="1">
      <c r="B49" s="17"/>
      <c r="L49" s="17"/>
    </row>
    <row r="50" spans="1:31" s="2" customFormat="1" ht="14.5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39" t="s">
        <v>46</v>
      </c>
      <c r="E61" s="29"/>
      <c r="F61" s="104" t="s">
        <v>47</v>
      </c>
      <c r="G61" s="39" t="s">
        <v>46</v>
      </c>
      <c r="H61" s="29"/>
      <c r="I61" s="29"/>
      <c r="J61" s="105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39" t="s">
        <v>46</v>
      </c>
      <c r="E76" s="29"/>
      <c r="F76" s="104" t="s">
        <v>47</v>
      </c>
      <c r="G76" s="39" t="s">
        <v>46</v>
      </c>
      <c r="H76" s="29"/>
      <c r="I76" s="29"/>
      <c r="J76" s="105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.0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.05" customHeight="1">
      <c r="A82" s="26"/>
      <c r="B82" s="27"/>
      <c r="C82" s="18" t="s">
        <v>107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.0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6" t="str">
        <f>E7</f>
        <v>Obnova Mestskej plávarne Trebišov</v>
      </c>
      <c r="F85" s="207"/>
      <c r="G85" s="207"/>
      <c r="H85" s="20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103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1" t="str">
        <f>E9</f>
        <v xml:space="preserve">08 - Bazenova technologia - Ochladzovací bazen </v>
      </c>
      <c r="F87" s="205"/>
      <c r="G87" s="205"/>
      <c r="H87" s="20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.0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 xml:space="preserve">Trebišov </v>
      </c>
      <c r="G89" s="26"/>
      <c r="H89" s="26"/>
      <c r="I89" s="23" t="s">
        <v>18</v>
      </c>
      <c r="J89" s="49" t="str">
        <f>IF(J12="","",J12)</f>
        <v>31. 1. 2020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.0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3" customHeight="1">
      <c r="A91" s="26"/>
      <c r="B91" s="27"/>
      <c r="C91" s="23" t="s">
        <v>20</v>
      </c>
      <c r="D91" s="26"/>
      <c r="E91" s="26"/>
      <c r="F91" s="21" t="str">
        <f>E15</f>
        <v xml:space="preserve">Mesto Trebišov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3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29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19999999999999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6" t="s">
        <v>108</v>
      </c>
      <c r="D94" s="98"/>
      <c r="E94" s="98"/>
      <c r="F94" s="98"/>
      <c r="G94" s="98"/>
      <c r="H94" s="98"/>
      <c r="I94" s="98"/>
      <c r="J94" s="107" t="s">
        <v>109</v>
      </c>
      <c r="K94" s="98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199999999999999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08" t="s">
        <v>110</v>
      </c>
      <c r="D96" s="26"/>
      <c r="E96" s="26"/>
      <c r="F96" s="26"/>
      <c r="G96" s="26"/>
      <c r="H96" s="26"/>
      <c r="I96" s="26"/>
      <c r="J96" s="65">
        <f>J121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111</v>
      </c>
    </row>
    <row r="97" spans="1:31" s="9" customFormat="1" ht="25.05" customHeight="1">
      <c r="B97" s="109"/>
      <c r="D97" s="110" t="s">
        <v>848</v>
      </c>
      <c r="E97" s="111"/>
      <c r="F97" s="111"/>
      <c r="G97" s="111"/>
      <c r="H97" s="111"/>
      <c r="I97" s="111"/>
      <c r="J97" s="112">
        <f>J122</f>
        <v>0</v>
      </c>
      <c r="L97" s="109"/>
    </row>
    <row r="98" spans="1:31" s="2" customFormat="1" ht="21.75" customHeight="1">
      <c r="A98" s="26"/>
      <c r="B98" s="27"/>
      <c r="C98" s="26"/>
      <c r="D98" s="26"/>
      <c r="E98" s="26"/>
      <c r="F98" s="26"/>
      <c r="G98" s="26"/>
      <c r="H98" s="26"/>
      <c r="I98" s="26"/>
      <c r="J98" s="26"/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31" s="2" customFormat="1" ht="7.0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s="2" customFormat="1" ht="29.25" customHeight="1">
      <c r="A100" s="26"/>
      <c r="B100" s="27"/>
      <c r="C100" s="108" t="s">
        <v>120</v>
      </c>
      <c r="D100" s="26"/>
      <c r="E100" s="26"/>
      <c r="F100" s="26"/>
      <c r="G100" s="26"/>
      <c r="H100" s="26"/>
      <c r="I100" s="26"/>
      <c r="J100" s="117">
        <v>0</v>
      </c>
      <c r="K100" s="26"/>
      <c r="L100" s="36"/>
      <c r="N100" s="118" t="s">
        <v>35</v>
      </c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s="2" customFormat="1" ht="18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29.25" customHeight="1">
      <c r="A102" s="26"/>
      <c r="B102" s="27"/>
      <c r="C102" s="119" t="s">
        <v>121</v>
      </c>
      <c r="D102" s="98"/>
      <c r="E102" s="98"/>
      <c r="F102" s="98"/>
      <c r="G102" s="98"/>
      <c r="H102" s="98"/>
      <c r="I102" s="98"/>
      <c r="J102" s="120">
        <f>ROUND(J96+J100,2)</f>
        <v>0</v>
      </c>
      <c r="K102" s="98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7.05" customHeight="1">
      <c r="A103" s="26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7" spans="1:31" s="2" customFormat="1" ht="7.05" customHeight="1">
      <c r="A107" s="26"/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5.05" customHeight="1">
      <c r="A108" s="26"/>
      <c r="B108" s="27"/>
      <c r="C108" s="18" t="s">
        <v>122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7.0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12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06" t="str">
        <f>E7</f>
        <v>Obnova Mestskej plávarne Trebišov</v>
      </c>
      <c r="F111" s="207"/>
      <c r="G111" s="207"/>
      <c r="H111" s="207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103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71" t="str">
        <f>E9</f>
        <v xml:space="preserve">08 - Bazenova technologia - Ochladzovací bazen </v>
      </c>
      <c r="F113" s="205"/>
      <c r="G113" s="205"/>
      <c r="H113" s="205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7.0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16</v>
      </c>
      <c r="D115" s="26"/>
      <c r="E115" s="26"/>
      <c r="F115" s="21" t="str">
        <f>F12</f>
        <v xml:space="preserve">Trebišov </v>
      </c>
      <c r="G115" s="26"/>
      <c r="H115" s="26"/>
      <c r="I115" s="23" t="s">
        <v>18</v>
      </c>
      <c r="J115" s="49" t="str">
        <f>IF(J12="","",J12)</f>
        <v>31. 1. 2020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7.0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3" customHeight="1">
      <c r="A117" s="26"/>
      <c r="B117" s="27"/>
      <c r="C117" s="23" t="s">
        <v>20</v>
      </c>
      <c r="D117" s="26"/>
      <c r="E117" s="26"/>
      <c r="F117" s="21" t="str">
        <f>E15</f>
        <v xml:space="preserve">Mesto Trebišov </v>
      </c>
      <c r="G117" s="26"/>
      <c r="H117" s="26"/>
      <c r="I117" s="23" t="s">
        <v>26</v>
      </c>
      <c r="J117" s="24" t="str">
        <f>E21</f>
        <v xml:space="preserve"> 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3" customHeight="1">
      <c r="A118" s="26"/>
      <c r="B118" s="27"/>
      <c r="C118" s="23" t="s">
        <v>24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29</v>
      </c>
      <c r="J118" s="24" t="str">
        <f>E24</f>
        <v xml:space="preserve"> 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199999999999999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21"/>
      <c r="B120" s="122"/>
      <c r="C120" s="123" t="s">
        <v>123</v>
      </c>
      <c r="D120" s="124" t="s">
        <v>56</v>
      </c>
      <c r="E120" s="124" t="s">
        <v>52</v>
      </c>
      <c r="F120" s="124" t="s">
        <v>53</v>
      </c>
      <c r="G120" s="124" t="s">
        <v>124</v>
      </c>
      <c r="H120" s="124" t="s">
        <v>125</v>
      </c>
      <c r="I120" s="124" t="s">
        <v>126</v>
      </c>
      <c r="J120" s="125" t="s">
        <v>109</v>
      </c>
      <c r="K120" s="126" t="s">
        <v>127</v>
      </c>
      <c r="L120" s="127"/>
      <c r="M120" s="56" t="s">
        <v>1</v>
      </c>
      <c r="N120" s="57" t="s">
        <v>35</v>
      </c>
      <c r="O120" s="57" t="s">
        <v>128</v>
      </c>
      <c r="P120" s="57" t="s">
        <v>129</v>
      </c>
      <c r="Q120" s="57" t="s">
        <v>130</v>
      </c>
      <c r="R120" s="57" t="s">
        <v>131</v>
      </c>
      <c r="S120" s="57" t="s">
        <v>132</v>
      </c>
      <c r="T120" s="58" t="s">
        <v>133</v>
      </c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</row>
    <row r="121" spans="1:65" s="2" customFormat="1" ht="22.8" customHeight="1">
      <c r="A121" s="26"/>
      <c r="B121" s="27"/>
      <c r="C121" s="63" t="s">
        <v>105</v>
      </c>
      <c r="D121" s="26"/>
      <c r="E121" s="26"/>
      <c r="F121" s="26"/>
      <c r="G121" s="26"/>
      <c r="H121" s="26"/>
      <c r="I121" s="26"/>
      <c r="J121" s="128">
        <f>BK121</f>
        <v>0</v>
      </c>
      <c r="K121" s="26"/>
      <c r="L121" s="27"/>
      <c r="M121" s="59"/>
      <c r="N121" s="50"/>
      <c r="O121" s="60"/>
      <c r="P121" s="129">
        <f>P122</f>
        <v>0</v>
      </c>
      <c r="Q121" s="60"/>
      <c r="R121" s="129">
        <f>R122</f>
        <v>0</v>
      </c>
      <c r="S121" s="60"/>
      <c r="T121" s="130">
        <f>T122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70</v>
      </c>
      <c r="AU121" s="14" t="s">
        <v>111</v>
      </c>
      <c r="BK121" s="131">
        <f>BK122</f>
        <v>0</v>
      </c>
    </row>
    <row r="122" spans="1:65" s="12" customFormat="1" ht="25.95" customHeight="1">
      <c r="B122" s="132"/>
      <c r="D122" s="133" t="s">
        <v>70</v>
      </c>
      <c r="E122" s="134" t="s">
        <v>137</v>
      </c>
      <c r="F122" s="134" t="s">
        <v>849</v>
      </c>
      <c r="J122" s="135">
        <f>BK122</f>
        <v>0</v>
      </c>
      <c r="L122" s="132"/>
      <c r="M122" s="136"/>
      <c r="N122" s="137"/>
      <c r="O122" s="137"/>
      <c r="P122" s="138">
        <f>SUM(P123:P131)</f>
        <v>0</v>
      </c>
      <c r="Q122" s="137"/>
      <c r="R122" s="138">
        <f>SUM(R123:R131)</f>
        <v>0</v>
      </c>
      <c r="S122" s="137"/>
      <c r="T122" s="139">
        <f>SUM(T123:T131)</f>
        <v>0</v>
      </c>
      <c r="AR122" s="133" t="s">
        <v>79</v>
      </c>
      <c r="AT122" s="140" t="s">
        <v>70</v>
      </c>
      <c r="AU122" s="140" t="s">
        <v>71</v>
      </c>
      <c r="AY122" s="133" t="s">
        <v>136</v>
      </c>
      <c r="BK122" s="141">
        <f>SUM(BK123:BK131)</f>
        <v>0</v>
      </c>
    </row>
    <row r="123" spans="1:65" s="2" customFormat="1" ht="16.5" customHeight="1">
      <c r="A123" s="26"/>
      <c r="B123" s="144"/>
      <c r="C123" s="145" t="s">
        <v>71</v>
      </c>
      <c r="D123" s="145" t="s">
        <v>141</v>
      </c>
      <c r="E123" s="146" t="s">
        <v>1032</v>
      </c>
      <c r="F123" s="147" t="s">
        <v>1033</v>
      </c>
      <c r="G123" s="148" t="s">
        <v>144</v>
      </c>
      <c r="H123" s="149">
        <v>25</v>
      </c>
      <c r="I123" s="149"/>
      <c r="J123" s="149">
        <f t="shared" ref="J123:J131" si="0">ROUND(I123*H123,3)</f>
        <v>0</v>
      </c>
      <c r="K123" s="150"/>
      <c r="L123" s="27"/>
      <c r="M123" s="151" t="s">
        <v>1</v>
      </c>
      <c r="N123" s="152" t="s">
        <v>37</v>
      </c>
      <c r="O123" s="153">
        <v>0</v>
      </c>
      <c r="P123" s="153">
        <f t="shared" ref="P123:P131" si="1">O123*H123</f>
        <v>0</v>
      </c>
      <c r="Q123" s="153">
        <v>0</v>
      </c>
      <c r="R123" s="153">
        <f t="shared" ref="R123:R131" si="2">Q123*H123</f>
        <v>0</v>
      </c>
      <c r="S123" s="153">
        <v>0</v>
      </c>
      <c r="T123" s="154">
        <f t="shared" ref="T123:T131" si="3"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5" t="s">
        <v>145</v>
      </c>
      <c r="AT123" s="155" t="s">
        <v>141</v>
      </c>
      <c r="AU123" s="155" t="s">
        <v>79</v>
      </c>
      <c r="AY123" s="14" t="s">
        <v>136</v>
      </c>
      <c r="BE123" s="156">
        <f t="shared" ref="BE123:BE131" si="4">IF(N123="základná",J123,0)</f>
        <v>0</v>
      </c>
      <c r="BF123" s="156">
        <f t="shared" ref="BF123:BF131" si="5">IF(N123="znížená",J123,0)</f>
        <v>0</v>
      </c>
      <c r="BG123" s="156">
        <f t="shared" ref="BG123:BG131" si="6">IF(N123="zákl. prenesená",J123,0)</f>
        <v>0</v>
      </c>
      <c r="BH123" s="156">
        <f t="shared" ref="BH123:BH131" si="7">IF(N123="zníž. prenesená",J123,0)</f>
        <v>0</v>
      </c>
      <c r="BI123" s="156">
        <f t="shared" ref="BI123:BI131" si="8">IF(N123="nulová",J123,0)</f>
        <v>0</v>
      </c>
      <c r="BJ123" s="14" t="s">
        <v>146</v>
      </c>
      <c r="BK123" s="157">
        <f t="shared" ref="BK123:BK131" si="9">ROUND(I123*H123,3)</f>
        <v>0</v>
      </c>
      <c r="BL123" s="14" t="s">
        <v>145</v>
      </c>
      <c r="BM123" s="155" t="s">
        <v>146</v>
      </c>
    </row>
    <row r="124" spans="1:65" s="2" customFormat="1" ht="21.75" customHeight="1">
      <c r="A124" s="26"/>
      <c r="B124" s="144"/>
      <c r="C124" s="145" t="s">
        <v>71</v>
      </c>
      <c r="D124" s="145" t="s">
        <v>141</v>
      </c>
      <c r="E124" s="146" t="s">
        <v>1034</v>
      </c>
      <c r="F124" s="147" t="s">
        <v>1035</v>
      </c>
      <c r="G124" s="148" t="s">
        <v>891</v>
      </c>
      <c r="H124" s="149">
        <v>11</v>
      </c>
      <c r="I124" s="149"/>
      <c r="J124" s="149">
        <f t="shared" si="0"/>
        <v>0</v>
      </c>
      <c r="K124" s="150"/>
      <c r="L124" s="27"/>
      <c r="M124" s="151" t="s">
        <v>1</v>
      </c>
      <c r="N124" s="152" t="s">
        <v>37</v>
      </c>
      <c r="O124" s="153">
        <v>0</v>
      </c>
      <c r="P124" s="153">
        <f t="shared" si="1"/>
        <v>0</v>
      </c>
      <c r="Q124" s="153">
        <v>0</v>
      </c>
      <c r="R124" s="153">
        <f t="shared" si="2"/>
        <v>0</v>
      </c>
      <c r="S124" s="153">
        <v>0</v>
      </c>
      <c r="T124" s="154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5" t="s">
        <v>145</v>
      </c>
      <c r="AT124" s="155" t="s">
        <v>141</v>
      </c>
      <c r="AU124" s="155" t="s">
        <v>79</v>
      </c>
      <c r="AY124" s="14" t="s">
        <v>136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14" t="s">
        <v>146</v>
      </c>
      <c r="BK124" s="157">
        <f t="shared" si="9"/>
        <v>0</v>
      </c>
      <c r="BL124" s="14" t="s">
        <v>145</v>
      </c>
      <c r="BM124" s="155" t="s">
        <v>145</v>
      </c>
    </row>
    <row r="125" spans="1:65" s="2" customFormat="1" ht="21.75" customHeight="1">
      <c r="A125" s="26"/>
      <c r="B125" s="144"/>
      <c r="C125" s="145" t="s">
        <v>71</v>
      </c>
      <c r="D125" s="145" t="s">
        <v>141</v>
      </c>
      <c r="E125" s="146" t="s">
        <v>850</v>
      </c>
      <c r="F125" s="147" t="s">
        <v>851</v>
      </c>
      <c r="G125" s="148" t="s">
        <v>231</v>
      </c>
      <c r="H125" s="149">
        <v>1</v>
      </c>
      <c r="I125" s="149"/>
      <c r="J125" s="149">
        <f t="shared" si="0"/>
        <v>0</v>
      </c>
      <c r="K125" s="150"/>
      <c r="L125" s="27"/>
      <c r="M125" s="151" t="s">
        <v>1</v>
      </c>
      <c r="N125" s="152" t="s">
        <v>37</v>
      </c>
      <c r="O125" s="153">
        <v>0</v>
      </c>
      <c r="P125" s="153">
        <f t="shared" si="1"/>
        <v>0</v>
      </c>
      <c r="Q125" s="153">
        <v>0</v>
      </c>
      <c r="R125" s="153">
        <f t="shared" si="2"/>
        <v>0</v>
      </c>
      <c r="S125" s="153">
        <v>0</v>
      </c>
      <c r="T125" s="154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5" t="s">
        <v>145</v>
      </c>
      <c r="AT125" s="155" t="s">
        <v>141</v>
      </c>
      <c r="AU125" s="155" t="s">
        <v>79</v>
      </c>
      <c r="AY125" s="14" t="s">
        <v>136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14" t="s">
        <v>146</v>
      </c>
      <c r="BK125" s="157">
        <f t="shared" si="9"/>
        <v>0</v>
      </c>
      <c r="BL125" s="14" t="s">
        <v>145</v>
      </c>
      <c r="BM125" s="155" t="s">
        <v>138</v>
      </c>
    </row>
    <row r="126" spans="1:65" s="2" customFormat="1" ht="16.5" customHeight="1">
      <c r="A126" s="26"/>
      <c r="B126" s="144"/>
      <c r="C126" s="145" t="s">
        <v>71</v>
      </c>
      <c r="D126" s="145" t="s">
        <v>141</v>
      </c>
      <c r="E126" s="146" t="s">
        <v>1036</v>
      </c>
      <c r="F126" s="147" t="s">
        <v>1117</v>
      </c>
      <c r="G126" s="148" t="s">
        <v>231</v>
      </c>
      <c r="H126" s="149">
        <v>1</v>
      </c>
      <c r="I126" s="149"/>
      <c r="J126" s="149">
        <f t="shared" si="0"/>
        <v>0</v>
      </c>
      <c r="K126" s="150"/>
      <c r="L126" s="27"/>
      <c r="M126" s="151" t="s">
        <v>1</v>
      </c>
      <c r="N126" s="152" t="s">
        <v>37</v>
      </c>
      <c r="O126" s="153">
        <v>0</v>
      </c>
      <c r="P126" s="153">
        <f t="shared" si="1"/>
        <v>0</v>
      </c>
      <c r="Q126" s="153">
        <v>0</v>
      </c>
      <c r="R126" s="153">
        <f t="shared" si="2"/>
        <v>0</v>
      </c>
      <c r="S126" s="153">
        <v>0</v>
      </c>
      <c r="T126" s="154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5" t="s">
        <v>145</v>
      </c>
      <c r="AT126" s="155" t="s">
        <v>141</v>
      </c>
      <c r="AU126" s="155" t="s">
        <v>79</v>
      </c>
      <c r="AY126" s="14" t="s">
        <v>136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4" t="s">
        <v>146</v>
      </c>
      <c r="BK126" s="157">
        <f t="shared" si="9"/>
        <v>0</v>
      </c>
      <c r="BL126" s="14" t="s">
        <v>145</v>
      </c>
      <c r="BM126" s="155" t="s">
        <v>154</v>
      </c>
    </row>
    <row r="127" spans="1:65" s="2" customFormat="1" ht="16.5" customHeight="1">
      <c r="A127" s="26"/>
      <c r="B127" s="144"/>
      <c r="C127" s="145" t="s">
        <v>71</v>
      </c>
      <c r="D127" s="145" t="s">
        <v>141</v>
      </c>
      <c r="E127" s="146" t="s">
        <v>1037</v>
      </c>
      <c r="F127" s="147" t="s">
        <v>1038</v>
      </c>
      <c r="G127" s="148" t="s">
        <v>231</v>
      </c>
      <c r="H127" s="149">
        <v>1</v>
      </c>
      <c r="I127" s="149"/>
      <c r="J127" s="149">
        <f t="shared" si="0"/>
        <v>0</v>
      </c>
      <c r="K127" s="150"/>
      <c r="L127" s="27"/>
      <c r="M127" s="151" t="s">
        <v>1</v>
      </c>
      <c r="N127" s="152" t="s">
        <v>37</v>
      </c>
      <c r="O127" s="153">
        <v>0</v>
      </c>
      <c r="P127" s="153">
        <f t="shared" si="1"/>
        <v>0</v>
      </c>
      <c r="Q127" s="153">
        <v>0</v>
      </c>
      <c r="R127" s="153">
        <f t="shared" si="2"/>
        <v>0</v>
      </c>
      <c r="S127" s="153">
        <v>0</v>
      </c>
      <c r="T127" s="154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5" t="s">
        <v>145</v>
      </c>
      <c r="AT127" s="155" t="s">
        <v>141</v>
      </c>
      <c r="AU127" s="155" t="s">
        <v>79</v>
      </c>
      <c r="AY127" s="14" t="s">
        <v>136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4" t="s">
        <v>146</v>
      </c>
      <c r="BK127" s="157">
        <f t="shared" si="9"/>
        <v>0</v>
      </c>
      <c r="BL127" s="14" t="s">
        <v>145</v>
      </c>
      <c r="BM127" s="155" t="s">
        <v>155</v>
      </c>
    </row>
    <row r="128" spans="1:65" s="2" customFormat="1" ht="16.5" customHeight="1">
      <c r="A128" s="26"/>
      <c r="B128" s="144"/>
      <c r="C128" s="145" t="s">
        <v>71</v>
      </c>
      <c r="D128" s="145" t="s">
        <v>141</v>
      </c>
      <c r="E128" s="146" t="s">
        <v>1039</v>
      </c>
      <c r="F128" s="147" t="s">
        <v>1040</v>
      </c>
      <c r="G128" s="148" t="s">
        <v>231</v>
      </c>
      <c r="H128" s="149">
        <v>2</v>
      </c>
      <c r="I128" s="149"/>
      <c r="J128" s="149">
        <f t="shared" si="0"/>
        <v>0</v>
      </c>
      <c r="K128" s="150"/>
      <c r="L128" s="27"/>
      <c r="M128" s="151" t="s">
        <v>1</v>
      </c>
      <c r="N128" s="152" t="s">
        <v>37</v>
      </c>
      <c r="O128" s="153">
        <v>0</v>
      </c>
      <c r="P128" s="153">
        <f t="shared" si="1"/>
        <v>0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5" t="s">
        <v>145</v>
      </c>
      <c r="AT128" s="155" t="s">
        <v>141</v>
      </c>
      <c r="AU128" s="155" t="s">
        <v>79</v>
      </c>
      <c r="AY128" s="14" t="s">
        <v>136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4" t="s">
        <v>146</v>
      </c>
      <c r="BK128" s="157">
        <f t="shared" si="9"/>
        <v>0</v>
      </c>
      <c r="BL128" s="14" t="s">
        <v>145</v>
      </c>
      <c r="BM128" s="155" t="s">
        <v>161</v>
      </c>
    </row>
    <row r="129" spans="1:65" s="2" customFormat="1" ht="25.8" customHeight="1">
      <c r="A129" s="26"/>
      <c r="B129" s="144"/>
      <c r="C129" s="145" t="s">
        <v>71</v>
      </c>
      <c r="D129" s="145" t="s">
        <v>141</v>
      </c>
      <c r="E129" s="146" t="s">
        <v>1041</v>
      </c>
      <c r="F129" s="147" t="s">
        <v>1042</v>
      </c>
      <c r="G129" s="148" t="s">
        <v>1043</v>
      </c>
      <c r="H129" s="149">
        <v>1</v>
      </c>
      <c r="I129" s="149"/>
      <c r="J129" s="149">
        <f t="shared" si="0"/>
        <v>0</v>
      </c>
      <c r="K129" s="150"/>
      <c r="L129" s="27"/>
      <c r="M129" s="151" t="s">
        <v>1</v>
      </c>
      <c r="N129" s="152" t="s">
        <v>37</v>
      </c>
      <c r="O129" s="153">
        <v>0</v>
      </c>
      <c r="P129" s="153">
        <f t="shared" si="1"/>
        <v>0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5" t="s">
        <v>145</v>
      </c>
      <c r="AT129" s="155" t="s">
        <v>141</v>
      </c>
      <c r="AU129" s="155" t="s">
        <v>79</v>
      </c>
      <c r="AY129" s="14" t="s">
        <v>136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4" t="s">
        <v>146</v>
      </c>
      <c r="BK129" s="157">
        <f t="shared" si="9"/>
        <v>0</v>
      </c>
      <c r="BL129" s="14" t="s">
        <v>145</v>
      </c>
      <c r="BM129" s="155" t="s">
        <v>165</v>
      </c>
    </row>
    <row r="130" spans="1:65" s="2" customFormat="1" ht="21.75" customHeight="1">
      <c r="A130" s="26"/>
      <c r="B130" s="144"/>
      <c r="C130" s="145" t="s">
        <v>71</v>
      </c>
      <c r="D130" s="145" t="s">
        <v>141</v>
      </c>
      <c r="E130" s="146" t="s">
        <v>1044</v>
      </c>
      <c r="F130" s="147" t="s">
        <v>1045</v>
      </c>
      <c r="G130" s="148" t="s">
        <v>394</v>
      </c>
      <c r="H130" s="149">
        <v>10</v>
      </c>
      <c r="I130" s="149"/>
      <c r="J130" s="149">
        <f t="shared" si="0"/>
        <v>0</v>
      </c>
      <c r="K130" s="150"/>
      <c r="L130" s="27"/>
      <c r="M130" s="151" t="s">
        <v>1</v>
      </c>
      <c r="N130" s="152" t="s">
        <v>37</v>
      </c>
      <c r="O130" s="153">
        <v>0</v>
      </c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145</v>
      </c>
      <c r="AT130" s="155" t="s">
        <v>141</v>
      </c>
      <c r="AU130" s="155" t="s">
        <v>79</v>
      </c>
      <c r="AY130" s="14" t="s">
        <v>136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4" t="s">
        <v>146</v>
      </c>
      <c r="BK130" s="157">
        <f t="shared" si="9"/>
        <v>0</v>
      </c>
      <c r="BL130" s="14" t="s">
        <v>145</v>
      </c>
      <c r="BM130" s="155" t="s">
        <v>170</v>
      </c>
    </row>
    <row r="131" spans="1:65" s="2" customFormat="1" ht="21.75" customHeight="1">
      <c r="A131" s="26"/>
      <c r="B131" s="144"/>
      <c r="C131" s="145" t="s">
        <v>71</v>
      </c>
      <c r="D131" s="145" t="s">
        <v>141</v>
      </c>
      <c r="E131" s="146" t="s">
        <v>887</v>
      </c>
      <c r="F131" s="147" t="s">
        <v>888</v>
      </c>
      <c r="G131" s="148" t="s">
        <v>144</v>
      </c>
      <c r="H131" s="149">
        <v>25</v>
      </c>
      <c r="I131" s="149"/>
      <c r="J131" s="149">
        <f t="shared" si="0"/>
        <v>0</v>
      </c>
      <c r="K131" s="150"/>
      <c r="L131" s="27"/>
      <c r="M131" s="167" t="s">
        <v>1</v>
      </c>
      <c r="N131" s="168" t="s">
        <v>37</v>
      </c>
      <c r="O131" s="169">
        <v>0</v>
      </c>
      <c r="P131" s="169">
        <f t="shared" si="1"/>
        <v>0</v>
      </c>
      <c r="Q131" s="169">
        <v>0</v>
      </c>
      <c r="R131" s="169">
        <f t="shared" si="2"/>
        <v>0</v>
      </c>
      <c r="S131" s="169">
        <v>0</v>
      </c>
      <c r="T131" s="170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145</v>
      </c>
      <c r="AT131" s="155" t="s">
        <v>141</v>
      </c>
      <c r="AU131" s="155" t="s">
        <v>79</v>
      </c>
      <c r="AY131" s="14" t="s">
        <v>136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4" t="s">
        <v>146</v>
      </c>
      <c r="BK131" s="157">
        <f t="shared" si="9"/>
        <v>0</v>
      </c>
      <c r="BL131" s="14" t="s">
        <v>145</v>
      </c>
      <c r="BM131" s="155" t="s">
        <v>174</v>
      </c>
    </row>
    <row r="132" spans="1:65" s="2" customFormat="1" ht="7.05" customHeight="1">
      <c r="A132" s="26"/>
      <c r="B132" s="41"/>
      <c r="C132" s="42"/>
      <c r="D132" s="42"/>
      <c r="E132" s="42"/>
      <c r="F132" s="42"/>
      <c r="G132" s="42"/>
      <c r="H132" s="42"/>
      <c r="I132" s="42"/>
      <c r="J132" s="42"/>
      <c r="K132" s="42"/>
      <c r="L132" s="27"/>
      <c r="M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</sheetData>
  <autoFilter ref="C120:K131" xr:uid="{00000000-0009-0000-0000-000008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18</vt:i4>
      </vt:variant>
    </vt:vector>
  </HeadingPairs>
  <TitlesOfParts>
    <vt:vector size="27" baseType="lpstr">
      <vt:lpstr>Rekapitulácia stavby</vt:lpstr>
      <vt:lpstr>01 - 0101.13 - 13. Dopoče...</vt:lpstr>
      <vt:lpstr>02 - Bazenova technológia...</vt:lpstr>
      <vt:lpstr>03 - Bazenova technologia...</vt:lpstr>
      <vt:lpstr>04 - Bazenova technologia...</vt:lpstr>
      <vt:lpstr>05 - Bezenova technologia...</vt:lpstr>
      <vt:lpstr>06 - Bazenova technologia...</vt:lpstr>
      <vt:lpstr>07 - Bazenova technologia...</vt:lpstr>
      <vt:lpstr>08 - Bazenova technologia...</vt:lpstr>
      <vt:lpstr>'01 - 0101.13 - 13. Dopoče...'!Názvy_tlače</vt:lpstr>
      <vt:lpstr>'02 - Bazenova technológia...'!Názvy_tlače</vt:lpstr>
      <vt:lpstr>'03 - Bazenova technologia...'!Názvy_tlače</vt:lpstr>
      <vt:lpstr>'04 - Bazenova technologia...'!Názvy_tlače</vt:lpstr>
      <vt:lpstr>'05 - Bezenova technologia...'!Názvy_tlače</vt:lpstr>
      <vt:lpstr>'06 - Bazenova technologia...'!Názvy_tlače</vt:lpstr>
      <vt:lpstr>'07 - Bazenova technologia...'!Názvy_tlače</vt:lpstr>
      <vt:lpstr>'08 - Bazenova technologia...'!Názvy_tlače</vt:lpstr>
      <vt:lpstr>'Rekapitulácia stavby'!Názvy_tlače</vt:lpstr>
      <vt:lpstr>'01 - 0101.13 - 13. Dopoče...'!Oblasť_tlače</vt:lpstr>
      <vt:lpstr>'02 - Bazenova technológia...'!Oblasť_tlače</vt:lpstr>
      <vt:lpstr>'03 - Bazenova technologia...'!Oblasť_tlače</vt:lpstr>
      <vt:lpstr>'04 - Bazenova technologia...'!Oblasť_tlače</vt:lpstr>
      <vt:lpstr>'05 - Bezenova technologia...'!Oblasť_tlače</vt:lpstr>
      <vt:lpstr>'06 - Bazenova technologia...'!Oblasť_tlače</vt:lpstr>
      <vt:lpstr>'07 - Bazenova technologia...'!Oblasť_tlače</vt:lpstr>
      <vt:lpstr>'08 - Bazenova technologia...'!Oblasť_tlače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Anna-FSPC\Anna</dc:creator>
  <cp:lastModifiedBy>Alena Macková</cp:lastModifiedBy>
  <dcterms:created xsi:type="dcterms:W3CDTF">2020-01-31T10:27:29Z</dcterms:created>
  <dcterms:modified xsi:type="dcterms:W3CDTF">2020-02-14T10:17:32Z</dcterms:modified>
</cp:coreProperties>
</file>