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360" yWindow="270" windowWidth="18735" windowHeight="12210"/>
  </bookViews>
  <sheets>
    <sheet name="Pokyny pro vyplnění" sheetId="11" r:id="rId1"/>
    <sheet name="Stavba" sheetId="1" r:id="rId2"/>
    <sheet name="VzorPolozky" sheetId="10" state="hidden" r:id="rId3"/>
    <sheet name="Rozpočet Pol" sheetId="12" r:id="rId4"/>
  </sheets>
  <externalReferences>
    <externalReference r:id="rId5"/>
  </externalReferences>
  <definedNames>
    <definedName name="CelkemDPHVypocet" localSheetId="1">Stavba!$H$40</definedName>
    <definedName name="CenaCelkem">Stavba!$G$29</definedName>
    <definedName name="CenaCelkemBezDPH">Stavba!$G$28</definedName>
    <definedName name="CenaCelkemVypocet" localSheetId="1">Stavba!$I$40</definedName>
    <definedName name="cisloobjektu">Stavba!$C$3</definedName>
    <definedName name="CisloRozpoctu">'[1]Krycí list'!$C$2</definedName>
    <definedName name="CisloStavby" localSheetId="1">Stavba!$C$2</definedName>
    <definedName name="cislostavby">'[1]Krycí list'!$A$7</definedName>
    <definedName name="CisloStavebnihoRozpoctu">Stavba!$D$4</definedName>
    <definedName name="dadresa">Stavba!$D$12:$G$12</definedName>
    <definedName name="DIČ" localSheetId="1">Stavba!$I$12</definedName>
    <definedName name="dmisto">Stavba!$D$13:$G$13</definedName>
    <definedName name="DPHSni">Stavba!$G$24</definedName>
    <definedName name="DPHZakl">Stavba!$G$26</definedName>
    <definedName name="dpsc" localSheetId="1">Stavba!$C$13</definedName>
    <definedName name="IČO" localSheetId="1">Stavba!$I$11</definedName>
    <definedName name="Mena">Stavba!$J$29</definedName>
    <definedName name="MistoStavby">Stavba!$D$4</definedName>
    <definedName name="nazevobjektu">Stavba!$D$3</definedName>
    <definedName name="NazevRozpoctu">'[1]Krycí list'!$D$2</definedName>
    <definedName name="NazevStavby" localSheetId="1">Stavba!$D$2</definedName>
    <definedName name="nazevstavby">'[1]Krycí list'!$C$7</definedName>
    <definedName name="NazevStavebnihoRozpoctu">Stavba!$E$4</definedName>
    <definedName name="oadresa">Stavba!$D$6</definedName>
    <definedName name="Objednatel" localSheetId="1">Stavba!$D$5</definedName>
    <definedName name="Objekt" localSheetId="1">Stavba!$B$38</definedName>
    <definedName name="_xlnm.Print_Area" localSheetId="3">'Rozpočet Pol'!$A$1:$U$130</definedName>
    <definedName name="_xlnm.Print_Area" localSheetId="1">Stavba!$A$1:$J$54</definedName>
    <definedName name="odic" localSheetId="1">Stavba!$I$6</definedName>
    <definedName name="oico" localSheetId="1">Stavba!$I$5</definedName>
    <definedName name="omisto" localSheetId="1">Stavba!$D$7</definedName>
    <definedName name="onazev" localSheetId="1">Stavba!$D$6</definedName>
    <definedName name="opsc" localSheetId="1">Stavba!$C$7</definedName>
    <definedName name="padresa">Stavba!$D$9</definedName>
    <definedName name="pdic">Stavba!$I$9</definedName>
    <definedName name="pico">Stavba!$I$8</definedName>
    <definedName name="pmisto">Stavba!$D$10</definedName>
    <definedName name="PocetMJ">#REF!</definedName>
    <definedName name="PoptavkaID">Stavba!$A$1</definedName>
    <definedName name="pPSC">Stavba!$C$10</definedName>
    <definedName name="Projektant">Stavba!$D$8</definedName>
    <definedName name="SazbaDPH1" localSheetId="1">Stavba!$E$23</definedName>
    <definedName name="SazbaDPH1">'[1]Krycí list'!$C$30</definedName>
    <definedName name="SazbaDPH2" localSheetId="1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1" hidden="1">Stavba!$A:$A</definedName>
    <definedName name="Z_B7E7C763_C459_487D_8ABA_5CFDDFBD5A84_.wvu.PrintArea" localSheetId="1" hidden="1">Stavba!$B$1:$J$36</definedName>
    <definedName name="ZakladDPHSni">Stavba!$G$23</definedName>
    <definedName name="ZakladDPHSniVypocet" localSheetId="1">Stavba!$F$40</definedName>
    <definedName name="ZakladDPHZakl">Stavba!$G$25</definedName>
    <definedName name="ZakladDPHZaklVypocet" localSheetId="1">Stavba!$G$40</definedName>
    <definedName name="Zaokrouhleni">Stavba!$G$27</definedName>
    <definedName name="Zhotovitel">Stavba!$D$11:$G$11</definedName>
  </definedNames>
  <calcPr calcId="125725" fullCalcOnLoad="1"/>
  <customWorkbookViews>
    <customWorkbookView name="Radim" guid="{B7E7C763-C459-487D-8ABA-5CFDDFBD5A84}" maximized="1" xWindow="-8" yWindow="-8" windowWidth="1296" windowHeight="1040" activeSheetId="1"/>
  </customWorkbookViews>
</workbook>
</file>

<file path=xl/calcChain.xml><?xml version="1.0" encoding="utf-8"?>
<calcChain xmlns="http://schemas.openxmlformats.org/spreadsheetml/2006/main">
  <c r="I53" i="1"/>
  <c r="I19" s="1"/>
  <c r="I52"/>
  <c r="I51"/>
  <c r="I50"/>
  <c r="I49"/>
  <c r="I48"/>
  <c r="AC120" i="12"/>
  <c r="F39" i="1" s="1"/>
  <c r="BA108" i="12"/>
  <c r="BA71"/>
  <c r="BA66"/>
  <c r="BA53"/>
  <c r="BA48"/>
  <c r="BA44"/>
  <c r="BA41"/>
  <c r="BA38"/>
  <c r="BA33"/>
  <c r="BA30"/>
  <c r="BA27"/>
  <c r="BA22"/>
  <c r="BA19"/>
  <c r="BA16"/>
  <c r="BA13"/>
  <c r="BA10"/>
  <c r="G9"/>
  <c r="M9" s="1"/>
  <c r="I9"/>
  <c r="I8" s="1"/>
  <c r="K9"/>
  <c r="O9"/>
  <c r="Q9"/>
  <c r="Q8" s="1"/>
  <c r="U9"/>
  <c r="G12"/>
  <c r="M12" s="1"/>
  <c r="I12"/>
  <c r="K12"/>
  <c r="K8" s="1"/>
  <c r="O12"/>
  <c r="O8" s="1"/>
  <c r="Q12"/>
  <c r="U12"/>
  <c r="G15"/>
  <c r="I15"/>
  <c r="K15"/>
  <c r="M15"/>
  <c r="O15"/>
  <c r="Q15"/>
  <c r="U15"/>
  <c r="G18"/>
  <c r="M18" s="1"/>
  <c r="I18"/>
  <c r="K18"/>
  <c r="O18"/>
  <c r="Q18"/>
  <c r="U18"/>
  <c r="G21"/>
  <c r="I21"/>
  <c r="K21"/>
  <c r="M21"/>
  <c r="O21"/>
  <c r="Q21"/>
  <c r="U21"/>
  <c r="G24"/>
  <c r="M24" s="1"/>
  <c r="I24"/>
  <c r="K24"/>
  <c r="O24"/>
  <c r="Q24"/>
  <c r="U24"/>
  <c r="U8" s="1"/>
  <c r="G26"/>
  <c r="I26"/>
  <c r="K26"/>
  <c r="M26"/>
  <c r="O26"/>
  <c r="Q26"/>
  <c r="U26"/>
  <c r="G29"/>
  <c r="M29" s="1"/>
  <c r="I29"/>
  <c r="K29"/>
  <c r="O29"/>
  <c r="Q29"/>
  <c r="U29"/>
  <c r="G32"/>
  <c r="I32"/>
  <c r="K32"/>
  <c r="M32"/>
  <c r="O32"/>
  <c r="Q32"/>
  <c r="U32"/>
  <c r="G35"/>
  <c r="M35" s="1"/>
  <c r="I35"/>
  <c r="K35"/>
  <c r="O35"/>
  <c r="Q35"/>
  <c r="U35"/>
  <c r="G37"/>
  <c r="I37"/>
  <c r="K37"/>
  <c r="M37"/>
  <c r="O37"/>
  <c r="Q37"/>
  <c r="U37"/>
  <c r="G40"/>
  <c r="M40" s="1"/>
  <c r="I40"/>
  <c r="K40"/>
  <c r="O40"/>
  <c r="Q40"/>
  <c r="U40"/>
  <c r="G43"/>
  <c r="I43"/>
  <c r="K43"/>
  <c r="M43"/>
  <c r="O43"/>
  <c r="Q43"/>
  <c r="U43"/>
  <c r="G47"/>
  <c r="I47"/>
  <c r="I46" s="1"/>
  <c r="K47"/>
  <c r="M47"/>
  <c r="O47"/>
  <c r="Q47"/>
  <c r="Q46" s="1"/>
  <c r="U47"/>
  <c r="G50"/>
  <c r="G46" s="1"/>
  <c r="I50"/>
  <c r="K50"/>
  <c r="K46" s="1"/>
  <c r="O50"/>
  <c r="Q50"/>
  <c r="U50"/>
  <c r="U46" s="1"/>
  <c r="G52"/>
  <c r="I52"/>
  <c r="K52"/>
  <c r="M52"/>
  <c r="O52"/>
  <c r="Q52"/>
  <c r="U52"/>
  <c r="G57"/>
  <c r="M57" s="1"/>
  <c r="I57"/>
  <c r="K57"/>
  <c r="O57"/>
  <c r="Q57"/>
  <c r="U57"/>
  <c r="G61"/>
  <c r="I61"/>
  <c r="K61"/>
  <c r="M61"/>
  <c r="O61"/>
  <c r="Q61"/>
  <c r="U61"/>
  <c r="G65"/>
  <c r="M65" s="1"/>
  <c r="I65"/>
  <c r="K65"/>
  <c r="O65"/>
  <c r="O46" s="1"/>
  <c r="Q65"/>
  <c r="U65"/>
  <c r="G68"/>
  <c r="I68"/>
  <c r="K68"/>
  <c r="M68"/>
  <c r="O68"/>
  <c r="Q68"/>
  <c r="U68"/>
  <c r="G70"/>
  <c r="M70" s="1"/>
  <c r="I70"/>
  <c r="K70"/>
  <c r="O70"/>
  <c r="Q70"/>
  <c r="U70"/>
  <c r="G74"/>
  <c r="G73" s="1"/>
  <c r="I74"/>
  <c r="K74"/>
  <c r="K73" s="1"/>
  <c r="O74"/>
  <c r="O73" s="1"/>
  <c r="Q74"/>
  <c r="U74"/>
  <c r="U73" s="1"/>
  <c r="G76"/>
  <c r="I76"/>
  <c r="K76"/>
  <c r="M76"/>
  <c r="O76"/>
  <c r="Q76"/>
  <c r="Q73" s="1"/>
  <c r="U76"/>
  <c r="G79"/>
  <c r="M79" s="1"/>
  <c r="I79"/>
  <c r="K79"/>
  <c r="O79"/>
  <c r="Q79"/>
  <c r="U79"/>
  <c r="G82"/>
  <c r="I82"/>
  <c r="K82"/>
  <c r="M82"/>
  <c r="O82"/>
  <c r="Q82"/>
  <c r="U82"/>
  <c r="G86"/>
  <c r="M86" s="1"/>
  <c r="I86"/>
  <c r="K86"/>
  <c r="O86"/>
  <c r="Q86"/>
  <c r="U86"/>
  <c r="G90"/>
  <c r="I90"/>
  <c r="I73" s="1"/>
  <c r="K90"/>
  <c r="M90"/>
  <c r="O90"/>
  <c r="Q90"/>
  <c r="U90"/>
  <c r="G92"/>
  <c r="M92" s="1"/>
  <c r="I92"/>
  <c r="K92"/>
  <c r="O92"/>
  <c r="Q92"/>
  <c r="U92"/>
  <c r="G94"/>
  <c r="I94"/>
  <c r="K94"/>
  <c r="M94"/>
  <c r="O94"/>
  <c r="Q94"/>
  <c r="U94"/>
  <c r="O96"/>
  <c r="U96"/>
  <c r="G97"/>
  <c r="I97"/>
  <c r="I96" s="1"/>
  <c r="K97"/>
  <c r="M97"/>
  <c r="O97"/>
  <c r="Q97"/>
  <c r="Q96" s="1"/>
  <c r="U97"/>
  <c r="G99"/>
  <c r="G96" s="1"/>
  <c r="I99"/>
  <c r="K99"/>
  <c r="K96" s="1"/>
  <c r="O99"/>
  <c r="Q99"/>
  <c r="U99"/>
  <c r="G101"/>
  <c r="I101"/>
  <c r="K101"/>
  <c r="M101"/>
  <c r="O101"/>
  <c r="Q101"/>
  <c r="U101"/>
  <c r="G103"/>
  <c r="K103"/>
  <c r="O103"/>
  <c r="U103"/>
  <c r="G104"/>
  <c r="I104"/>
  <c r="I103" s="1"/>
  <c r="K104"/>
  <c r="M104"/>
  <c r="M103" s="1"/>
  <c r="O104"/>
  <c r="Q104"/>
  <c r="Q103" s="1"/>
  <c r="U104"/>
  <c r="G106"/>
  <c r="K106"/>
  <c r="O106"/>
  <c r="U106"/>
  <c r="G107"/>
  <c r="I107"/>
  <c r="I106" s="1"/>
  <c r="K107"/>
  <c r="M107"/>
  <c r="M106" s="1"/>
  <c r="O107"/>
  <c r="Q107"/>
  <c r="Q106" s="1"/>
  <c r="U107"/>
  <c r="G111"/>
  <c r="I111"/>
  <c r="I110" s="1"/>
  <c r="K111"/>
  <c r="M111"/>
  <c r="O111"/>
  <c r="Q111"/>
  <c r="Q110" s="1"/>
  <c r="U111"/>
  <c r="G112"/>
  <c r="G110" s="1"/>
  <c r="I112"/>
  <c r="K112"/>
  <c r="O112"/>
  <c r="Q112"/>
  <c r="U112"/>
  <c r="U110" s="1"/>
  <c r="G113"/>
  <c r="I113"/>
  <c r="K113"/>
  <c r="M113"/>
  <c r="O113"/>
  <c r="Q113"/>
  <c r="U113"/>
  <c r="G114"/>
  <c r="M114" s="1"/>
  <c r="I114"/>
  <c r="K114"/>
  <c r="O114"/>
  <c r="O110" s="1"/>
  <c r="Q114"/>
  <c r="U114"/>
  <c r="G115"/>
  <c r="I115"/>
  <c r="K115"/>
  <c r="M115"/>
  <c r="O115"/>
  <c r="Q115"/>
  <c r="U115"/>
  <c r="G116"/>
  <c r="M116" s="1"/>
  <c r="I116"/>
  <c r="K116"/>
  <c r="K110" s="1"/>
  <c r="O116"/>
  <c r="Q116"/>
  <c r="U116"/>
  <c r="G117"/>
  <c r="I117"/>
  <c r="K117"/>
  <c r="M117"/>
  <c r="O117"/>
  <c r="Q117"/>
  <c r="U117"/>
  <c r="G118"/>
  <c r="M118" s="1"/>
  <c r="I118"/>
  <c r="K118"/>
  <c r="O118"/>
  <c r="Q118"/>
  <c r="U118"/>
  <c r="I20" i="1"/>
  <c r="I18"/>
  <c r="I17"/>
  <c r="G27"/>
  <c r="J28"/>
  <c r="J26"/>
  <c r="G38"/>
  <c r="F38"/>
  <c r="J23"/>
  <c r="J24"/>
  <c r="J25"/>
  <c r="J27"/>
  <c r="E24"/>
  <c r="E26"/>
  <c r="F40" l="1"/>
  <c r="G23" s="1"/>
  <c r="G24" s="1"/>
  <c r="AD120" i="12"/>
  <c r="G39" i="1" s="1"/>
  <c r="G40" s="1"/>
  <c r="G25" s="1"/>
  <c r="G26" s="1"/>
  <c r="M110" i="12"/>
  <c r="M8"/>
  <c r="G8"/>
  <c r="M99"/>
  <c r="M96" s="1"/>
  <c r="M50"/>
  <c r="M46" s="1"/>
  <c r="M112"/>
  <c r="M74"/>
  <c r="M73" s="1"/>
  <c r="G29" i="1" l="1"/>
  <c r="G28"/>
  <c r="I39"/>
  <c r="I40" s="1"/>
  <c r="J39" s="1"/>
  <c r="J40" s="1"/>
  <c r="H39"/>
  <c r="H40" s="1"/>
  <c r="G120" i="12"/>
  <c r="I47" i="1"/>
  <c r="I16" l="1"/>
  <c r="I21" s="1"/>
  <c r="I54"/>
</calcChain>
</file>

<file path=xl/comments1.xml><?xml version="1.0" encoding="utf-8"?>
<comments xmlns="http://schemas.openxmlformats.org/spreadsheetml/2006/main">
  <authors>
    <author>Radim Štěpánek</author>
  </authors>
  <commentList>
    <comment ref="D11" authorId="0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C13" authorId="0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D13" authorId="0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</commentList>
</comments>
</file>

<file path=xl/sharedStrings.xml><?xml version="1.0" encoding="utf-8"?>
<sst xmlns="http://schemas.openxmlformats.org/spreadsheetml/2006/main" count="462" uniqueCount="245">
  <si>
    <t>%</t>
  </si>
  <si>
    <t>Cena celkem</t>
  </si>
  <si>
    <t>Za zhotovitele</t>
  </si>
  <si>
    <t>Za objednatele</t>
  </si>
  <si>
    <t>Zaokrouhlení</t>
  </si>
  <si>
    <t>Název</t>
  </si>
  <si>
    <t xml:space="preserve">Položkový rozpočet </t>
  </si>
  <si>
    <t>O:</t>
  </si>
  <si>
    <t>R:</t>
  </si>
  <si>
    <t>dne</t>
  </si>
  <si>
    <t>v</t>
  </si>
  <si>
    <t>Základ pro sníženou DPH</t>
  </si>
  <si>
    <t xml:space="preserve">Snížená DPH </t>
  </si>
  <si>
    <t>Základ pro základní DPH</t>
  </si>
  <si>
    <t xml:space="preserve">Základní DPH </t>
  </si>
  <si>
    <t>Rekapitulace dílčích částí</t>
  </si>
  <si>
    <t>Číslo</t>
  </si>
  <si>
    <t>DPH celkem</t>
  </si>
  <si>
    <t>Zhotovitel:</t>
  </si>
  <si>
    <t>Projektant:</t>
  </si>
  <si>
    <t>Vypracoval:</t>
  </si>
  <si>
    <t>Objednatel:</t>
  </si>
  <si>
    <t>Cena celkem bez DPH</t>
  </si>
  <si>
    <t>HSV</t>
  </si>
  <si>
    <t>PSV</t>
  </si>
  <si>
    <t>MON</t>
  </si>
  <si>
    <t>Vedlejší náklady</t>
  </si>
  <si>
    <t>Ostatní náklady</t>
  </si>
  <si>
    <t>Celkem</t>
  </si>
  <si>
    <t>Dodávka</t>
  </si>
  <si>
    <t>Montáž</t>
  </si>
  <si>
    <t>Rozpis ceny</t>
  </si>
  <si>
    <t>Rekapitulace daní</t>
  </si>
  <si>
    <t>IČ:</t>
  </si>
  <si>
    <t>DIČ:</t>
  </si>
  <si>
    <t>Cena celkem s DPH</t>
  </si>
  <si>
    <t>#RTSROZP#</t>
  </si>
  <si>
    <t>#CASTI&gt;&gt;</t>
  </si>
  <si>
    <t>Pokyny pro vyplnění</t>
  </si>
  <si>
    <t>Ve všech listech tohoto souboru můžete měnit pouze buňky s modrým pozadím. Jedná se o tyto údaje : 
- údaje o firmě
- jednotkové ceny položek zadané na maximálně dvě desetinná místa</t>
  </si>
  <si>
    <t>Zakázka:</t>
  </si>
  <si>
    <t>Z:</t>
  </si>
  <si>
    <t>Bystřice pod Hostýnem, ul. Vsetínská</t>
  </si>
  <si>
    <t>Rozpočet:</t>
  </si>
  <si>
    <t>Misto</t>
  </si>
  <si>
    <t>Ing. Tomáš Olša</t>
  </si>
  <si>
    <t>Chodník a přechod pro chodce na ul. Vsetínská v Bystřici pod Hostýnem</t>
  </si>
  <si>
    <t>Město Bystřice pod Hostýnem</t>
  </si>
  <si>
    <t>Masarykovo nám. 137</t>
  </si>
  <si>
    <t>Bystřice pod Hostýnem</t>
  </si>
  <si>
    <t>76861</t>
  </si>
  <si>
    <t>00287113</t>
  </si>
  <si>
    <t>CZ00287113</t>
  </si>
  <si>
    <t>Rozpočet</t>
  </si>
  <si>
    <t>Celkem za stavbu</t>
  </si>
  <si>
    <t>CZK</t>
  </si>
  <si>
    <t>Rekapitulace dílů</t>
  </si>
  <si>
    <t>Typ dílu</t>
  </si>
  <si>
    <t>1</t>
  </si>
  <si>
    <t>Zemní práce</t>
  </si>
  <si>
    <t>5</t>
  </si>
  <si>
    <t>Komunikace</t>
  </si>
  <si>
    <t>91</t>
  </si>
  <si>
    <t>Doplňující práce na komunikaci</t>
  </si>
  <si>
    <t>97</t>
  </si>
  <si>
    <t>Prorážení otvorů</t>
  </si>
  <si>
    <t>99</t>
  </si>
  <si>
    <t>Staveništní přesun hmot</t>
  </si>
  <si>
    <t>M21</t>
  </si>
  <si>
    <t>Elektromontáže</t>
  </si>
  <si>
    <t>VN</t>
  </si>
  <si>
    <t>ON</t>
  </si>
  <si>
    <t>S:</t>
  </si>
  <si>
    <t>#TypZaznamu#</t>
  </si>
  <si>
    <t>STA</t>
  </si>
  <si>
    <t>OBJ</t>
  </si>
  <si>
    <t>ROZ</t>
  </si>
  <si>
    <t>C:</t>
  </si>
  <si>
    <t>CAS_STR</t>
  </si>
  <si>
    <t>P.č.</t>
  </si>
  <si>
    <t>Číslo položky</t>
  </si>
  <si>
    <t>Název položky</t>
  </si>
  <si>
    <t>MJ</t>
  </si>
  <si>
    <t>množství</t>
  </si>
  <si>
    <t>cena / MJ</t>
  </si>
  <si>
    <t>Dodávka celk.</t>
  </si>
  <si>
    <t>Montáž celk.</t>
  </si>
  <si>
    <t>DPH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</si>
  <si>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</si>
  <si>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</si>
  <si>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</si>
  <si>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</si>
  <si>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</si>
  <si>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</si>
  <si>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</t>
  </si>
  <si>
    <t>Nhod / MJ</t>
  </si>
  <si>
    <t>Nhod celk.</t>
  </si>
  <si>
    <t>Díl:</t>
  </si>
  <si>
    <t>DIL</t>
  </si>
  <si>
    <t>113201011RAA</t>
  </si>
  <si>
    <t>Vytrhání obrubníků silničních, včetně naložení a odvozu na skládku do 1 km</t>
  </si>
  <si>
    <t>m</t>
  </si>
  <si>
    <t>POL2_0</t>
  </si>
  <si>
    <t>S vybouráním lože.</t>
  </si>
  <si>
    <t>POP</t>
  </si>
  <si>
    <t>9+28</t>
  </si>
  <si>
    <t>VV</t>
  </si>
  <si>
    <t>121100002RAA</t>
  </si>
  <si>
    <t>Sejmutí zeminy a uložení na deponii, zpětný přesun, rozprostření v tl. 20 cm</t>
  </si>
  <si>
    <t>m3</t>
  </si>
  <si>
    <t>Popř. lesní půdy s naložením, vodorovným přemístěním a složením na hromady nebo se zpětným přemístěním a rozprostřením.</t>
  </si>
  <si>
    <t>předpoklad 10 cm:(20+129+2+12+80)*0,1</t>
  </si>
  <si>
    <t>122100010RAA</t>
  </si>
  <si>
    <t>Odkopávky nezapažené v hornině 1-4, naložení, odvoz 1 km, uložení</t>
  </si>
  <si>
    <t>Nezapažené s naložením na dopravní prostředek, odvozem a uložením na skládku, bez poplatku za skládku.</t>
  </si>
  <si>
    <t>výkop po hranu zemní pláně:88*0,14</t>
  </si>
  <si>
    <t>122201109R00</t>
  </si>
  <si>
    <t>Příplatek za lepivost - odkopávky v hor. 3</t>
  </si>
  <si>
    <t>POL1_0</t>
  </si>
  <si>
    <t>Odkopávky a prokopávky nezapažené s přehozením výkopku na vzdálenost do 3 m nebo s naložením na dopravní prostředek.</t>
  </si>
  <si>
    <t>výkop po hranu zemní pláně:12,32</t>
  </si>
  <si>
    <t>162100010RAA</t>
  </si>
  <si>
    <t>Vodorovné přemístění výkopku, příplatek za každý další 1 km</t>
  </si>
  <si>
    <t>Příplatek za vodorovné přemístění výkopku přes vymezenou dopravní vzdálenost uvedenou u jednotlivých položek.</t>
  </si>
  <si>
    <t>skládka Bystřice pod Hostýnem (cca 3 km):12,32*2</t>
  </si>
  <si>
    <t>199000005R00</t>
  </si>
  <si>
    <t>Poplatek za skládku zeminy 1- 4</t>
  </si>
  <si>
    <t>t</t>
  </si>
  <si>
    <t>12,32*1750/1000</t>
  </si>
  <si>
    <t>výkop při nevyhovující únosnosti podloží:88*0,12</t>
  </si>
  <si>
    <t>výkop při nevyhovující únosnosti podloží:10,56</t>
  </si>
  <si>
    <t>výkop při nevyhovující únosnosti podloží:10,56*1750/1000</t>
  </si>
  <si>
    <t>181101102R00</t>
  </si>
  <si>
    <t>Úprava pláně v zářezech v hor. 1-4, se zhutněním</t>
  </si>
  <si>
    <t>m2</t>
  </si>
  <si>
    <t>Vyrovnáním výškových rozdílů.</t>
  </si>
  <si>
    <t>80</t>
  </si>
  <si>
    <t>182001131R00</t>
  </si>
  <si>
    <t>Plošná úprava terénu, nerovnosti do 20 cm v rovině</t>
  </si>
  <si>
    <t>Plošná úprava terénu s urovnáním povrchu, bez doplnění ornice, v hornině 1 až 4.</t>
  </si>
  <si>
    <t>úprava okolních ploch:20+129+2+12</t>
  </si>
  <si>
    <t>180400020RA0</t>
  </si>
  <si>
    <t>Založení trávníku parkového, rovina, dodání osiva</t>
  </si>
  <si>
    <t>Založení trávníku v rovině nebo ve svahu do 1 : 5.</t>
  </si>
  <si>
    <t>zatravnění okolních ploch:20+129+2+12</t>
  </si>
  <si>
    <t>567122111R00</t>
  </si>
  <si>
    <t>Podklad z kameniva zpev.cementem SC C8/10 tl.12 cm</t>
  </si>
  <si>
    <t>Bez dilatačních spár, s rozprostřením a zhutněním.</t>
  </si>
  <si>
    <t>při nevyhovující únosnosti podloží:80</t>
  </si>
  <si>
    <t>564851111RT2</t>
  </si>
  <si>
    <t>Podklad ze štěrkodrti po zhutnění tloušťky 15 cm, štěrkodrť frakce 0-32 mm</t>
  </si>
  <si>
    <t>podkladní vrstva:80</t>
  </si>
  <si>
    <t>596215020R00</t>
  </si>
  <si>
    <t>Kladení zámkové dlažby tl. 6 cm do drtě tl. 3 cm</t>
  </si>
  <si>
    <t>S provedením lože z kameniva drceného, s vyplněním spár, s dvojitým hutněním vibrováním, a se smetením přebytečného materiálu na krajnici. S dodáním hmot pro lože a výplň spár.</t>
  </si>
  <si>
    <t>úsek 1:28+1</t>
  </si>
  <si>
    <t>úsek 2:34+5</t>
  </si>
  <si>
    <t>úsek 3:8+4</t>
  </si>
  <si>
    <t>59245110R</t>
  </si>
  <si>
    <t>Dlažba sklad. 20x10x6 cm přírodní</t>
  </si>
  <si>
    <t>POL3_0</t>
  </si>
  <si>
    <t>úsek 1:28</t>
  </si>
  <si>
    <t>úsek 2:31+1+2</t>
  </si>
  <si>
    <t>úsek 3:4+4</t>
  </si>
  <si>
    <t>592451151R</t>
  </si>
  <si>
    <t>Dlažba SLP skladba 20x10x6 cm červená, dlažba pro nevidomé</t>
  </si>
  <si>
    <t>úsek 1:1</t>
  </si>
  <si>
    <t>úsek 2:1+4</t>
  </si>
  <si>
    <t>úsek 3:4</t>
  </si>
  <si>
    <t>596100041RA0</t>
  </si>
  <si>
    <t>Chodník z dlažby betonové, podklad štěrkopísek</t>
  </si>
  <si>
    <t>S provedením potřebných zemních prací, ve skladbách podle popisu, s dodávkou a osazením obrubníků.</t>
  </si>
  <si>
    <t>předláždění stávajících chodníků:6</t>
  </si>
  <si>
    <t>572952112R00</t>
  </si>
  <si>
    <t>Vyspravení krytu po překopu asf.betonem tl.do 7 cm</t>
  </si>
  <si>
    <t>napojení na stávající vozovky:5+9+1</t>
  </si>
  <si>
    <t>599121111R00</t>
  </si>
  <si>
    <t>Zálivka - modifikovaná asfaltová</t>
  </si>
  <si>
    <t>Hloubky do 50 mm, s vyčištěním spár.</t>
  </si>
  <si>
    <t>napojení na stávající vozovky:(45+5+10)*0,05</t>
  </si>
  <si>
    <t>919735112R00</t>
  </si>
  <si>
    <t>Řezání stávajícího živičného krytu tl. 5 - 10 cm</t>
  </si>
  <si>
    <t>napojení na stávající vozovky:45+5+10</t>
  </si>
  <si>
    <t>917862111RT7</t>
  </si>
  <si>
    <t>Osazení stojat. obrub.bet. s opěrou,lože z C 16/20, včetně obrubníku 100/15/25</t>
  </si>
  <si>
    <t>úsek 1:16</t>
  </si>
  <si>
    <t>úsek 2:28+1</t>
  </si>
  <si>
    <t>917862111RV4</t>
  </si>
  <si>
    <t>Osazení stojat. obrub.bet. s opěrou,lože z C 16/20, vč.obrub.nájezd.náběh.1000/150/150-250</t>
  </si>
  <si>
    <t>úsek 1:2</t>
  </si>
  <si>
    <t>úsek 2:3</t>
  </si>
  <si>
    <t>917862111RV3</t>
  </si>
  <si>
    <t>Osazení stojat. obrub.bet. s opěrou,lože z C 16/20, včetně obrubníku nájezdového 1000/150/150</t>
  </si>
  <si>
    <t>úsek 2:2+3</t>
  </si>
  <si>
    <t>úsek 3:3</t>
  </si>
  <si>
    <t>917862111RT5</t>
  </si>
  <si>
    <t>Osazení stojat. obrub.bet. s opěrou,lože z C 16/20, včetně obrubníku 100/8/25</t>
  </si>
  <si>
    <t>úsek 2:20+22</t>
  </si>
  <si>
    <t>úsek 3:3+3</t>
  </si>
  <si>
    <t>914001125R00</t>
  </si>
  <si>
    <t>Osazení svislé dopr.značky na sloupek nebo konzolu</t>
  </si>
  <si>
    <t>kus</t>
  </si>
  <si>
    <t>IP 6:2</t>
  </si>
  <si>
    <t>40445045.AR</t>
  </si>
  <si>
    <t>Značka dopr inf IP 4b-7,10a,b 500/500 fól1,HIG10</t>
  </si>
  <si>
    <t>915701111R00</t>
  </si>
  <si>
    <t>Zřízení vodorovného značení z nátěr.hmot tl.do 3mm</t>
  </si>
  <si>
    <t>V 7a:9</t>
  </si>
  <si>
    <t>979082213R00</t>
  </si>
  <si>
    <t>Vodorovná doprava suti a vybouraných hmot, po suchu do 1 km</t>
  </si>
  <si>
    <t>skládka Bystřice pod Hostýnem (cca 3 km):9,99</t>
  </si>
  <si>
    <t>979082219R00</t>
  </si>
  <si>
    <t>Příplatek za dopravu suti po suchu za další 1 km</t>
  </si>
  <si>
    <t>979990103R00</t>
  </si>
  <si>
    <t>Poplatek za skládku suti - beton do 30x30 cm</t>
  </si>
  <si>
    <t>vybourané obruby:9,99</t>
  </si>
  <si>
    <t>998223011R00</t>
  </si>
  <si>
    <t>Přesun hmot, pozemní komunikace, kryt dlážděný</t>
  </si>
  <si>
    <t>0,00489+73,69866+29,32583+14,10402</t>
  </si>
  <si>
    <t>210500010RAD</t>
  </si>
  <si>
    <t>Venkovní osvětlení, stožár parkový, stožár ocelový výška 6 m, včetně kabeláže</t>
  </si>
  <si>
    <t>Ruční výkop jámy v hornině 3, pro stožár o objemu do 2 m3, včetně odstranění mozaiky nebo rozrušení živičného povrchu, zakrytí jámy deskou a zajištění proti posunutí, základ z prostého betonu včetně dopravy směsi k základu a betonáže, zhotovení azbestocementového pouzdra mimo osu kabelu, uložení podkladového plechu na vybetonované dno, uložení, vyrovnání a zabetonování pouzdra, vytvoření kabelových prostupů, zabezpečení pouzdra proti zasypání a úrazu osob, osvětlovací stožár ocelový včetně výložníku, stožárová patice litinová pro stožáry, elektrovýzbroj stožárů pro dva okruhy, hloubení kabelové rýhy 50 x 70 cm ručně nebo strojně bez ohledu na druh použitého mechanizačního prostředku, u strojních výkopů včetně přípravných, pomocných a vytyčovacích prací v průměrných podmínkách a se započítáním podílu prací v jiných než běžných podmínkách, s jedním výhozem až do vzdálenosti 3 m za okraj rýhy nebo s případným naložením do dopravního vozíku přistaveného k okraji rýhy, v hornině 3, zřízení kabelového lože z kopaného písku bez zakrytí, dodání kopaného písku, přísun písku do rýhy, pokrytí dna rýhy souvislou urovnanou vrstvou písku tloušťky 10 cm nad kabelem, dodávka a položení kabelu druhu dle popisu, do 1000 V, volně, zakrytí kabelu výstražnou folií z PVC s rozvinutím a uložením a včetně dodávky fólie, ruční zához nezapažené kabelové rýhy s případným rozpojováním výkopku a s jedním přehozem až do vzdálenosti 3 m nebo se shozením z vozidel, bez pěchování zeminy, úprava terénu, odkopání terénních nerovností až do hloubky 10 cm, zásyp materiálem získaným odkopávkou, koncovky eprosinové, svítidlo výbojkové 446 05 70 - 70 W SHC parkové, uzemňovací vedení v zemi včetně svorek, propojení a izolace spojů, silový kabel do 1 kV volně uložený CYKY-M 3 x 1,5 a 4 x 10, upravení povrchu pouzdrového základu včetně zhotovení spádové betonové desky.</t>
  </si>
  <si>
    <t>osvětlení přechodu:2</t>
  </si>
  <si>
    <t>005111020R</t>
  </si>
  <si>
    <t>Vytyčení stavby</t>
  </si>
  <si>
    <t>Soubor</t>
  </si>
  <si>
    <t>005111021R</t>
  </si>
  <si>
    <t>Vytyčení inženýrských sítí</t>
  </si>
  <si>
    <t>005121010R</t>
  </si>
  <si>
    <t>Vybudování zařízení staveniště</t>
  </si>
  <si>
    <t>005121030R</t>
  </si>
  <si>
    <t>Odstranění zařízení staveniště</t>
  </si>
  <si>
    <t>005211030R</t>
  </si>
  <si>
    <t xml:space="preserve">Dočasná dopravní opatření </t>
  </si>
  <si>
    <t>004111010R</t>
  </si>
  <si>
    <t>Průzkumné práce, laboratorní zkoušky, zkoušky únosnosti</t>
  </si>
  <si>
    <t>005241010R</t>
  </si>
  <si>
    <t xml:space="preserve">Dokumentace skutečného provedení </t>
  </si>
  <si>
    <t>005241020R</t>
  </si>
  <si>
    <t xml:space="preserve">Geodetické zaměření skutečného provedení  </t>
  </si>
  <si>
    <t/>
  </si>
  <si>
    <t>SUM</t>
  </si>
  <si>
    <t>POPUZIV</t>
  </si>
  <si>
    <t>END</t>
  </si>
  <si>
    <t>Soupis prací</t>
  </si>
</sst>
</file>

<file path=xl/styles.xml><?xml version="1.0" encoding="utf-8"?>
<styleSheet xmlns="http://schemas.openxmlformats.org/spreadsheetml/2006/main">
  <numFmts count="1">
    <numFmt numFmtId="172" formatCode="#,##0.00000"/>
  </numFmts>
  <fonts count="20">
    <font>
      <sz val="10"/>
      <name val="Arial CE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sz val="9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2"/>
      <name val="Arial CE"/>
      <charset val="238"/>
    </font>
    <font>
      <sz val="9"/>
      <name val="Arial CE"/>
      <charset val="238"/>
    </font>
    <font>
      <b/>
      <sz val="10"/>
      <name val="Arial CE"/>
      <charset val="238"/>
    </font>
    <font>
      <sz val="12"/>
      <name val="Arial CE"/>
      <charset val="238"/>
    </font>
    <font>
      <sz val="7"/>
      <name val="Arial CE"/>
      <charset val="238"/>
    </font>
    <font>
      <b/>
      <sz val="11"/>
      <name val="Arial CE"/>
      <charset val="238"/>
    </font>
    <font>
      <b/>
      <sz val="13"/>
      <name val="Arial CE"/>
      <charset val="238"/>
    </font>
    <font>
      <sz val="11"/>
      <name val="Arial CE"/>
      <charset val="238"/>
    </font>
    <font>
      <sz val="9"/>
      <color indexed="81"/>
      <name val="Tahoma"/>
      <family val="2"/>
      <charset val="238"/>
    </font>
    <font>
      <b/>
      <sz val="9"/>
      <name val="Arial CE"/>
      <charset val="238"/>
    </font>
    <font>
      <sz val="8"/>
      <name val="Arial CE"/>
      <charset val="238"/>
    </font>
    <font>
      <sz val="8"/>
      <color indexed="17"/>
      <name val="Arial CE"/>
      <charset val="238"/>
    </font>
    <font>
      <sz val="8"/>
      <color indexed="12"/>
      <name val="Arial CE"/>
      <charset val="238"/>
    </font>
    <font>
      <sz val="8"/>
      <color indexed="9"/>
      <name val="Arial CE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CC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77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0" xfId="0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49" fontId="0" fillId="0" borderId="0" xfId="0" applyNumberFormat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0" fillId="0" borderId="2" xfId="0" applyBorder="1" applyAlignment="1"/>
    <xf numFmtId="0" fontId="0" fillId="0" borderId="2" xfId="0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4" xfId="0" applyBorder="1"/>
    <xf numFmtId="0" fontId="0" fillId="0" borderId="4" xfId="0" applyBorder="1" applyAlignment="1"/>
    <xf numFmtId="0" fontId="0" fillId="0" borderId="5" xfId="0" applyBorder="1" applyAlignment="1">
      <alignment horizontal="right"/>
    </xf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4" fontId="0" fillId="0" borderId="0" xfId="0" applyNumberFormat="1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1" fontId="0" fillId="0" borderId="0" xfId="0" applyNumberFormat="1" applyBorder="1" applyAlignment="1">
      <alignment horizontal="left" vertical="center"/>
    </xf>
    <xf numFmtId="0" fontId="0" fillId="0" borderId="1" xfId="0" applyBorder="1" applyAlignment="1">
      <alignment horizontal="right"/>
    </xf>
    <xf numFmtId="0" fontId="8" fillId="0" borderId="6" xfId="0" applyFont="1" applyBorder="1"/>
    <xf numFmtId="0" fontId="8" fillId="0" borderId="0" xfId="0" applyFont="1" applyBorder="1" applyAlignment="1">
      <alignment vertical="center"/>
    </xf>
    <xf numFmtId="0" fontId="8" fillId="0" borderId="6" xfId="0" applyFont="1" applyBorder="1" applyAlignment="1">
      <alignment horizontal="right" vertical="center"/>
    </xf>
    <xf numFmtId="0" fontId="0" fillId="0" borderId="0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  <xf numFmtId="0" fontId="8" fillId="0" borderId="1" xfId="0" applyFont="1" applyBorder="1"/>
    <xf numFmtId="0" fontId="8" fillId="0" borderId="0" xfId="0" applyFont="1" applyBorder="1"/>
    <xf numFmtId="0" fontId="8" fillId="0" borderId="6" xfId="0" applyFont="1" applyBorder="1" applyAlignment="1"/>
    <xf numFmtId="0" fontId="8" fillId="0" borderId="0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0" fontId="8" fillId="0" borderId="0" xfId="0" applyFont="1" applyFill="1" applyBorder="1" applyAlignment="1">
      <alignment horizontal="left" vertical="center"/>
    </xf>
    <xf numFmtId="0" fontId="0" fillId="0" borderId="6" xfId="0" applyFont="1" applyBorder="1" applyAlignment="1">
      <alignment vertical="center"/>
    </xf>
    <xf numFmtId="0" fontId="8" fillId="0" borderId="0" xfId="0" applyFont="1"/>
    <xf numFmtId="0" fontId="8" fillId="0" borderId="2" xfId="0" applyFont="1" applyBorder="1" applyAlignment="1">
      <alignment horizontal="right"/>
    </xf>
    <xf numFmtId="0" fontId="8" fillId="0" borderId="6" xfId="0" applyFont="1" applyBorder="1" applyAlignment="1">
      <alignment vertical="top"/>
    </xf>
    <xf numFmtId="14" fontId="8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horizontal="left" vertical="center" indent="1"/>
    </xf>
    <xf numFmtId="1" fontId="8" fillId="0" borderId="10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 indent="1"/>
    </xf>
    <xf numFmtId="0" fontId="0" fillId="0" borderId="0" xfId="0" applyBorder="1" applyAlignment="1"/>
    <xf numFmtId="0" fontId="8" fillId="0" borderId="6" xfId="0" applyFont="1" applyFill="1" applyBorder="1" applyAlignment="1">
      <alignment horizontal="left" vertical="center"/>
    </xf>
    <xf numFmtId="0" fontId="0" fillId="0" borderId="1" xfId="0" applyFont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0" fillId="0" borderId="9" xfId="0" applyBorder="1" applyAlignment="1">
      <alignment horizontal="left" vertical="center" indent="1"/>
    </xf>
    <xf numFmtId="0" fontId="8" fillId="0" borderId="12" xfId="0" applyFont="1" applyBorder="1" applyAlignment="1">
      <alignment vertical="center"/>
    </xf>
    <xf numFmtId="0" fontId="0" fillId="0" borderId="8" xfId="0" applyBorder="1" applyAlignment="1"/>
    <xf numFmtId="0" fontId="0" fillId="0" borderId="9" xfId="0" applyBorder="1" applyAlignment="1">
      <alignment horizontal="left" indent="1"/>
    </xf>
    <xf numFmtId="0" fontId="0" fillId="0" borderId="6" xfId="0" applyBorder="1" applyAlignment="1"/>
    <xf numFmtId="0" fontId="0" fillId="0" borderId="6" xfId="0" applyBorder="1" applyAlignment="1">
      <alignment horizontal="right"/>
    </xf>
    <xf numFmtId="0" fontId="0" fillId="0" borderId="6" xfId="0" applyBorder="1" applyAlignment="1">
      <alignment vertical="center"/>
    </xf>
    <xf numFmtId="49" fontId="0" fillId="0" borderId="8" xfId="0" applyNumberFormat="1" applyFont="1" applyBorder="1" applyAlignment="1">
      <alignment horizontal="left" vertical="center"/>
    </xf>
    <xf numFmtId="0" fontId="0" fillId="0" borderId="14" xfId="0" applyBorder="1" applyAlignment="1">
      <alignment horizontal="left" vertical="center" indent="1"/>
    </xf>
    <xf numFmtId="0" fontId="0" fillId="0" borderId="12" xfId="0" applyBorder="1" applyAlignment="1">
      <alignment horizontal="left" vertical="center"/>
    </xf>
    <xf numFmtId="0" fontId="0" fillId="0" borderId="12" xfId="0" applyBorder="1"/>
    <xf numFmtId="1" fontId="8" fillId="0" borderId="15" xfId="0" applyNumberFormat="1" applyFont="1" applyBorder="1" applyAlignment="1">
      <alignment horizontal="right" vertical="center"/>
    </xf>
    <xf numFmtId="0" fontId="0" fillId="0" borderId="12" xfId="0" applyBorder="1" applyAlignment="1">
      <alignment horizontal="left" vertical="center" indent="1"/>
    </xf>
    <xf numFmtId="49" fontId="0" fillId="0" borderId="16" xfId="0" applyNumberFormat="1" applyFont="1" applyBorder="1" applyAlignment="1">
      <alignment horizontal="left" vertical="center"/>
    </xf>
    <xf numFmtId="49" fontId="0" fillId="0" borderId="2" xfId="0" applyNumberFormat="1" applyFont="1" applyBorder="1" applyAlignment="1">
      <alignment horizontal="left" vertical="center"/>
    </xf>
    <xf numFmtId="1" fontId="8" fillId="0" borderId="12" xfId="0" applyNumberFormat="1" applyFont="1" applyBorder="1" applyAlignment="1">
      <alignment horizontal="right" vertical="center"/>
    </xf>
    <xf numFmtId="0" fontId="0" fillId="0" borderId="14" xfId="0" applyBorder="1" applyAlignment="1">
      <alignment horizontal="left" indent="1"/>
    </xf>
    <xf numFmtId="0" fontId="0" fillId="0" borderId="17" xfId="0" applyFont="1" applyBorder="1" applyAlignment="1">
      <alignment horizontal="left" vertical="top" indent="1"/>
    </xf>
    <xf numFmtId="0" fontId="0" fillId="0" borderId="18" xfId="0" applyBorder="1" applyAlignment="1">
      <alignment vertical="top"/>
    </xf>
    <xf numFmtId="0" fontId="8" fillId="0" borderId="18" xfId="0" applyFont="1" applyFill="1" applyBorder="1" applyAlignment="1">
      <alignment horizontal="left" vertical="top"/>
    </xf>
    <xf numFmtId="0" fontId="8" fillId="0" borderId="18" xfId="0" applyFont="1" applyBorder="1" applyAlignment="1">
      <alignment vertical="center"/>
    </xf>
    <xf numFmtId="0" fontId="0" fillId="0" borderId="18" xfId="0" applyFont="1" applyBorder="1" applyAlignment="1">
      <alignment horizontal="right" vertical="center"/>
    </xf>
    <xf numFmtId="0" fontId="0" fillId="0" borderId="19" xfId="0" applyBorder="1" applyAlignment="1"/>
    <xf numFmtId="0" fontId="0" fillId="0" borderId="6" xfId="0" applyBorder="1" applyAlignment="1">
      <alignment horizontal="left"/>
    </xf>
    <xf numFmtId="0" fontId="0" fillId="0" borderId="20" xfId="0" applyBorder="1"/>
    <xf numFmtId="0" fontId="8" fillId="0" borderId="14" xfId="0" applyFont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Border="1"/>
    <xf numFmtId="0" fontId="4" fillId="0" borderId="0" xfId="0" applyFont="1" applyAlignment="1">
      <alignment horizontal="left"/>
    </xf>
    <xf numFmtId="49" fontId="0" fillId="0" borderId="12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3" fillId="2" borderId="0" xfId="0" applyFont="1" applyFill="1" applyAlignment="1">
      <alignment horizontal="left" wrapText="1"/>
    </xf>
    <xf numFmtId="0" fontId="0" fillId="0" borderId="6" xfId="0" applyFont="1" applyBorder="1" applyAlignment="1">
      <alignment horizontal="right" indent="1"/>
    </xf>
    <xf numFmtId="0" fontId="0" fillId="0" borderId="8" xfId="0" applyFont="1" applyBorder="1" applyAlignment="1">
      <alignment horizontal="right" indent="1"/>
    </xf>
    <xf numFmtId="4" fontId="13" fillId="0" borderId="15" xfId="0" applyNumberFormat="1" applyFont="1" applyBorder="1" applyAlignment="1">
      <alignment horizontal="right" vertical="center" indent="1"/>
    </xf>
    <xf numFmtId="4" fontId="13" fillId="0" borderId="22" xfId="0" applyNumberFormat="1" applyFont="1" applyBorder="1" applyAlignment="1">
      <alignment horizontal="right" vertical="center" inden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6" xfId="0" applyNumberFormat="1" applyFont="1" applyBorder="1" applyAlignment="1">
      <alignment horizontal="right" vertical="center"/>
    </xf>
    <xf numFmtId="4" fontId="11" fillId="0" borderId="18" xfId="0" applyNumberFormat="1" applyFont="1" applyBorder="1" applyAlignment="1">
      <alignment horizontal="right" vertical="center"/>
    </xf>
    <xf numFmtId="4" fontId="11" fillId="0" borderId="15" xfId="0" applyNumberFormat="1" applyFont="1" applyBorder="1" applyAlignment="1">
      <alignment vertical="center"/>
    </xf>
    <xf numFmtId="4" fontId="11" fillId="0" borderId="12" xfId="0" applyNumberFormat="1" applyFont="1" applyBorder="1" applyAlignment="1">
      <alignment vertical="center"/>
    </xf>
    <xf numFmtId="4" fontId="13" fillId="0" borderId="16" xfId="0" applyNumberFormat="1" applyFont="1" applyBorder="1" applyAlignment="1">
      <alignment horizontal="right" vertical="center" indent="1"/>
    </xf>
    <xf numFmtId="4" fontId="11" fillId="0" borderId="15" xfId="0" applyNumberFormat="1" applyFont="1" applyBorder="1" applyAlignment="1">
      <alignment horizontal="right" vertical="center" indent="1"/>
    </xf>
    <xf numFmtId="4" fontId="11" fillId="0" borderId="22" xfId="0" applyNumberFormat="1" applyFont="1" applyBorder="1" applyAlignment="1">
      <alignment horizontal="right" vertical="center" indent="1"/>
    </xf>
    <xf numFmtId="0" fontId="0" fillId="0" borderId="18" xfId="0" applyBorder="1" applyAlignment="1">
      <alignment horizontal="center"/>
    </xf>
    <xf numFmtId="4" fontId="11" fillId="0" borderId="15" xfId="0" applyNumberFormat="1" applyFont="1" applyBorder="1" applyAlignment="1">
      <alignment horizontal="right" vertical="center"/>
    </xf>
    <xf numFmtId="4" fontId="11" fillId="0" borderId="12" xfId="0" applyNumberFormat="1" applyFont="1" applyBorder="1" applyAlignment="1">
      <alignment horizontal="right" vertical="center"/>
    </xf>
    <xf numFmtId="4" fontId="11" fillId="0" borderId="16" xfId="0" applyNumberFormat="1" applyFont="1" applyBorder="1" applyAlignment="1">
      <alignment horizontal="right" vertical="center" indent="1"/>
    </xf>
    <xf numFmtId="1" fontId="0" fillId="0" borderId="6" xfId="0" applyNumberFormat="1" applyFont="1" applyBorder="1" applyAlignment="1">
      <alignment horizontal="right" indent="1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 wrapText="1"/>
    </xf>
    <xf numFmtId="49" fontId="0" fillId="0" borderId="12" xfId="0" applyNumberFormat="1" applyBorder="1" applyAlignment="1">
      <alignment vertical="center" shrinkToFit="1"/>
    </xf>
    <xf numFmtId="49" fontId="0" fillId="0" borderId="22" xfId="0" applyNumberFormat="1" applyBorder="1" applyAlignment="1">
      <alignment vertical="center" shrinkToFit="1"/>
    </xf>
    <xf numFmtId="49" fontId="8" fillId="0" borderId="6" xfId="0" applyNumberFormat="1" applyFont="1" applyBorder="1" applyAlignment="1">
      <alignment horizontal="left" vertical="center"/>
    </xf>
    <xf numFmtId="0" fontId="9" fillId="3" borderId="1" xfId="0" applyFont="1" applyFill="1" applyBorder="1" applyAlignment="1">
      <alignment horizontal="left" vertical="center" indent="1"/>
    </xf>
    <xf numFmtId="49" fontId="6" fillId="3" borderId="0" xfId="0" applyNumberFormat="1" applyFont="1" applyFill="1" applyBorder="1" applyAlignment="1">
      <alignment horizontal="left" vertical="center"/>
    </xf>
    <xf numFmtId="49" fontId="6" fillId="3" borderId="18" xfId="0" applyNumberFormat="1" applyFont="1" applyFill="1" applyBorder="1" applyAlignment="1">
      <alignment horizontal="center" vertical="center" shrinkToFit="1"/>
    </xf>
    <xf numFmtId="0" fontId="6" fillId="3" borderId="18" xfId="0" applyFont="1" applyFill="1" applyBorder="1" applyAlignment="1">
      <alignment horizontal="center" vertical="center" shrinkToFit="1"/>
    </xf>
    <xf numFmtId="0" fontId="6" fillId="3" borderId="19" xfId="0" applyFont="1" applyFill="1" applyBorder="1" applyAlignment="1">
      <alignment horizontal="center" vertical="center" shrinkToFit="1"/>
    </xf>
    <xf numFmtId="0" fontId="0" fillId="3" borderId="1" xfId="0" applyFont="1" applyFill="1" applyBorder="1" applyAlignment="1">
      <alignment horizontal="left" vertical="center" indent="1"/>
    </xf>
    <xf numFmtId="0" fontId="8" fillId="3" borderId="0" xfId="0" applyFont="1" applyFill="1" applyBorder="1" applyAlignment="1">
      <alignment horizontal="left" vertical="center"/>
    </xf>
    <xf numFmtId="49" fontId="8" fillId="3" borderId="0" xfId="0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0" fillId="3" borderId="9" xfId="0" applyFont="1" applyFill="1" applyBorder="1" applyAlignment="1">
      <alignment horizontal="left" vertical="center" indent="1"/>
    </xf>
    <xf numFmtId="0" fontId="0" fillId="3" borderId="6" xfId="0" applyFont="1" applyFill="1" applyBorder="1"/>
    <xf numFmtId="49" fontId="8" fillId="3" borderId="6" xfId="0" applyNumberFormat="1" applyFont="1" applyFill="1" applyBorder="1" applyAlignment="1">
      <alignment horizontal="left" vertical="center"/>
    </xf>
    <xf numFmtId="0" fontId="8" fillId="3" borderId="6" xfId="0" applyFont="1" applyFill="1" applyBorder="1"/>
    <xf numFmtId="0" fontId="8" fillId="3" borderId="6" xfId="0" applyFont="1" applyFill="1" applyBorder="1" applyAlignment="1"/>
    <xf numFmtId="0" fontId="8" fillId="3" borderId="8" xfId="0" applyFont="1" applyFill="1" applyBorder="1" applyAlignment="1"/>
    <xf numFmtId="49" fontId="8" fillId="0" borderId="0" xfId="0" applyNumberFormat="1" applyFont="1" applyBorder="1" applyAlignment="1">
      <alignment horizontal="left" vertical="center"/>
    </xf>
    <xf numFmtId="49" fontId="8" fillId="0" borderId="6" xfId="0" applyNumberFormat="1" applyFont="1" applyBorder="1" applyAlignment="1">
      <alignment horizontal="right" vertical="center"/>
    </xf>
    <xf numFmtId="49" fontId="8" fillId="4" borderId="18" xfId="0" applyNumberFormat="1" applyFont="1" applyFill="1" applyBorder="1" applyAlignment="1" applyProtection="1">
      <alignment horizontal="lef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left" vertical="center"/>
      <protection locked="0"/>
    </xf>
    <xf numFmtId="49" fontId="8" fillId="4" borderId="6" xfId="0" applyNumberFormat="1" applyFont="1" applyFill="1" applyBorder="1" applyAlignment="1" applyProtection="1">
      <alignment horizontal="right" vertical="center"/>
      <protection locked="0"/>
    </xf>
    <xf numFmtId="49" fontId="8" fillId="4" borderId="0" xfId="0" applyNumberFormat="1" applyFont="1" applyFill="1" applyBorder="1" applyAlignment="1" applyProtection="1">
      <alignment horizontal="left" vertical="center"/>
      <protection locked="0"/>
    </xf>
    <xf numFmtId="49" fontId="0" fillId="0" borderId="0" xfId="0" applyNumberFormat="1"/>
    <xf numFmtId="4" fontId="0" fillId="0" borderId="0" xfId="0" applyNumberFormat="1" applyAlignment="1"/>
    <xf numFmtId="3" fontId="0" fillId="0" borderId="26" xfId="0" applyNumberFormat="1" applyBorder="1"/>
    <xf numFmtId="3" fontId="0" fillId="5" borderId="30" xfId="0" applyNumberFormat="1" applyFill="1" applyBorder="1" applyAlignment="1"/>
    <xf numFmtId="3" fontId="7" fillId="3" borderId="27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/>
    </xf>
    <xf numFmtId="3" fontId="7" fillId="3" borderId="18" xfId="0" applyNumberFormat="1" applyFont="1" applyFill="1" applyBorder="1" applyAlignment="1">
      <alignment vertical="center" wrapText="1"/>
    </xf>
    <xf numFmtId="3" fontId="7" fillId="3" borderId="28" xfId="0" applyNumberFormat="1" applyFont="1" applyFill="1" applyBorder="1" applyAlignment="1">
      <alignment horizontal="center" vertical="center" wrapText="1"/>
    </xf>
    <xf numFmtId="3" fontId="0" fillId="0" borderId="31" xfId="0" applyNumberFormat="1" applyBorder="1" applyAlignment="1"/>
    <xf numFmtId="3" fontId="0" fillId="0" borderId="12" xfId="0" applyNumberFormat="1" applyBorder="1"/>
    <xf numFmtId="3" fontId="0" fillId="0" borderId="12" xfId="0" applyNumberFormat="1" applyBorder="1" applyAlignment="1">
      <alignment wrapText="1"/>
    </xf>
    <xf numFmtId="3" fontId="0" fillId="0" borderId="29" xfId="0" applyNumberFormat="1" applyBorder="1" applyAlignment="1"/>
    <xf numFmtId="3" fontId="0" fillId="5" borderId="31" xfId="0" applyNumberFormat="1" applyFill="1" applyBorder="1"/>
    <xf numFmtId="3" fontId="0" fillId="5" borderId="12" xfId="0" applyNumberFormat="1" applyFill="1" applyBorder="1"/>
    <xf numFmtId="3" fontId="0" fillId="5" borderId="32" xfId="0" applyNumberFormat="1" applyFill="1" applyBorder="1"/>
    <xf numFmtId="0" fontId="2" fillId="0" borderId="0" xfId="0" applyFont="1" applyAlignment="1">
      <alignment horizontal="center" shrinkToFit="1"/>
    </xf>
    <xf numFmtId="3" fontId="10" fillId="3" borderId="28" xfId="0" applyNumberFormat="1" applyFont="1" applyFill="1" applyBorder="1" applyAlignment="1">
      <alignment horizontal="center" vertical="center" wrapText="1" shrinkToFit="1"/>
    </xf>
    <xf numFmtId="3" fontId="7" fillId="3" borderId="28" xfId="0" applyNumberFormat="1" applyFont="1" applyFill="1" applyBorder="1" applyAlignment="1">
      <alignment horizontal="center" vertical="center" wrapText="1" shrinkToFit="1"/>
    </xf>
    <xf numFmtId="3" fontId="3" fillId="0" borderId="29" xfId="0" applyNumberFormat="1" applyFont="1" applyBorder="1" applyAlignment="1">
      <alignment horizontal="right" wrapText="1" shrinkToFit="1"/>
    </xf>
    <xf numFmtId="3" fontId="3" fillId="0" borderId="29" xfId="0" applyNumberFormat="1" applyFont="1" applyBorder="1" applyAlignment="1">
      <alignment horizontal="right" shrinkToFit="1"/>
    </xf>
    <xf numFmtId="3" fontId="0" fillId="0" borderId="29" xfId="0" applyNumberFormat="1" applyBorder="1" applyAlignment="1">
      <alignment shrinkToFit="1"/>
    </xf>
    <xf numFmtId="3" fontId="0" fillId="5" borderId="30" xfId="0" applyNumberFormat="1" applyFill="1" applyBorder="1" applyAlignment="1">
      <alignment wrapText="1" shrinkToFit="1"/>
    </xf>
    <xf numFmtId="3" fontId="0" fillId="5" borderId="30" xfId="0" applyNumberFormat="1" applyFill="1" applyBorder="1" applyAlignment="1">
      <alignment shrinkToFit="1"/>
    </xf>
    <xf numFmtId="0" fontId="4" fillId="3" borderId="11" xfId="0" applyFont="1" applyFill="1" applyBorder="1" applyAlignment="1">
      <alignment horizontal="left" vertical="center" indent="1"/>
    </xf>
    <xf numFmtId="0" fontId="5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horizontal="left" vertical="center"/>
    </xf>
    <xf numFmtId="4" fontId="4" fillId="3" borderId="7" xfId="0" applyNumberFormat="1" applyFont="1" applyFill="1" applyBorder="1" applyAlignment="1">
      <alignment horizontal="left" vertical="center"/>
    </xf>
    <xf numFmtId="2" fontId="12" fillId="3" borderId="7" xfId="0" applyNumberFormat="1" applyFont="1" applyFill="1" applyBorder="1" applyAlignment="1">
      <alignment horizontal="right" vertical="center"/>
    </xf>
    <xf numFmtId="49" fontId="0" fillId="3" borderId="13" xfId="0" applyNumberFormat="1" applyFill="1" applyBorder="1" applyAlignment="1">
      <alignment horizontal="left" vertical="center"/>
    </xf>
    <xf numFmtId="0" fontId="0" fillId="3" borderId="7" xfId="0" applyFill="1" applyBorder="1"/>
    <xf numFmtId="4" fontId="12" fillId="3" borderId="7" xfId="0" applyNumberFormat="1" applyFont="1" applyFill="1" applyBorder="1" applyAlignment="1">
      <alignment horizontal="right" vertical="center"/>
    </xf>
    <xf numFmtId="49" fontId="8" fillId="3" borderId="13" xfId="0" applyNumberFormat="1" applyFont="1" applyFill="1" applyBorder="1" applyAlignment="1">
      <alignment horizontal="left" vertical="center"/>
    </xf>
    <xf numFmtId="0" fontId="6" fillId="0" borderId="0" xfId="0" applyFont="1"/>
    <xf numFmtId="0" fontId="15" fillId="0" borderId="26" xfId="0" applyFont="1" applyBorder="1" applyAlignment="1">
      <alignment horizontal="center" vertical="center" wrapText="1"/>
    </xf>
    <xf numFmtId="0" fontId="7" fillId="0" borderId="26" xfId="0" applyFont="1" applyBorder="1" applyAlignment="1">
      <alignment vertical="center"/>
    </xf>
    <xf numFmtId="0" fontId="7" fillId="0" borderId="26" xfId="0" applyFont="1" applyBorder="1"/>
    <xf numFmtId="49" fontId="7" fillId="0" borderId="26" xfId="0" applyNumberFormat="1" applyFont="1" applyBorder="1" applyAlignment="1">
      <alignment vertical="center" wrapText="1"/>
    </xf>
    <xf numFmtId="49" fontId="7" fillId="0" borderId="26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vertical="center" wrapText="1"/>
    </xf>
    <xf numFmtId="0" fontId="15" fillId="3" borderId="36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  <xf numFmtId="0" fontId="7" fillId="5" borderId="10" xfId="0" applyFont="1" applyFill="1" applyBorder="1"/>
    <xf numFmtId="0" fontId="7" fillId="5" borderId="6" xfId="0" applyFont="1" applyFill="1" applyBorder="1"/>
    <xf numFmtId="0" fontId="15" fillId="3" borderId="35" xfId="0" applyFont="1" applyFill="1" applyBorder="1" applyAlignment="1">
      <alignment horizontal="center" vertical="center" wrapText="1"/>
    </xf>
    <xf numFmtId="0" fontId="15" fillId="3" borderId="35" xfId="0" applyFont="1" applyFill="1" applyBorder="1" applyAlignment="1">
      <alignment horizontal="center" vertical="center" wrapText="1"/>
    </xf>
    <xf numFmtId="49" fontId="7" fillId="0" borderId="36" xfId="0" applyNumberFormat="1" applyFont="1" applyBorder="1" applyAlignment="1">
      <alignment vertical="center"/>
    </xf>
    <xf numFmtId="49" fontId="7" fillId="0" borderId="36" xfId="0" applyNumberFormat="1" applyFont="1" applyBorder="1" applyAlignment="1">
      <alignment vertical="center" wrapText="1"/>
    </xf>
    <xf numFmtId="49" fontId="7" fillId="0" borderId="18" xfId="0" applyNumberFormat="1" applyFont="1" applyBorder="1" applyAlignment="1">
      <alignment vertical="center" wrapText="1"/>
    </xf>
    <xf numFmtId="49" fontId="7" fillId="0" borderId="10" xfId="0" applyNumberFormat="1" applyFont="1" applyBorder="1" applyAlignment="1">
      <alignment vertical="center"/>
    </xf>
    <xf numFmtId="49" fontId="7" fillId="0" borderId="10" xfId="0" applyNumberFormat="1" applyFont="1" applyBorder="1" applyAlignment="1">
      <alignment vertical="center" wrapText="1"/>
    </xf>
    <xf numFmtId="49" fontId="7" fillId="0" borderId="6" xfId="0" applyNumberFormat="1" applyFont="1" applyBorder="1" applyAlignment="1">
      <alignment vertical="center" wrapText="1"/>
    </xf>
    <xf numFmtId="4" fontId="7" fillId="0" borderId="35" xfId="0" applyNumberFormat="1" applyFont="1" applyBorder="1" applyAlignment="1">
      <alignment horizontal="center" vertical="center"/>
    </xf>
    <xf numFmtId="4" fontId="7" fillId="0" borderId="35" xfId="0" applyNumberFormat="1" applyFont="1" applyBorder="1" applyAlignment="1">
      <alignment vertical="center"/>
    </xf>
    <xf numFmtId="4" fontId="7" fillId="0" borderId="35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horizontal="center" vertical="center"/>
    </xf>
    <xf numFmtId="4" fontId="7" fillId="0" borderId="33" xfId="0" applyNumberFormat="1" applyFont="1" applyBorder="1" applyAlignment="1">
      <alignment vertical="center"/>
    </xf>
    <xf numFmtId="4" fontId="7" fillId="0" borderId="33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horizontal="center" vertical="center"/>
    </xf>
    <xf numFmtId="4" fontId="7" fillId="0" borderId="39" xfId="0" applyNumberFormat="1" applyFont="1" applyBorder="1" applyAlignment="1">
      <alignment vertical="center"/>
    </xf>
    <xf numFmtId="4" fontId="7" fillId="0" borderId="39" xfId="0" applyNumberFormat="1" applyFont="1" applyBorder="1" applyAlignment="1">
      <alignment vertical="center"/>
    </xf>
    <xf numFmtId="4" fontId="7" fillId="5" borderId="39" xfId="0" applyNumberFormat="1" applyFont="1" applyFill="1" applyBorder="1" applyAlignment="1">
      <alignment horizontal="center"/>
    </xf>
    <xf numFmtId="4" fontId="7" fillId="5" borderId="39" xfId="0" applyNumberFormat="1" applyFont="1" applyFill="1" applyBorder="1" applyAlignment="1"/>
    <xf numFmtId="4" fontId="7" fillId="5" borderId="39" xfId="0" applyNumberFormat="1" applyFont="1" applyFill="1" applyBorder="1" applyAlignment="1"/>
    <xf numFmtId="4" fontId="0" fillId="0" borderId="0" xfId="0" applyNumberFormat="1"/>
    <xf numFmtId="49" fontId="0" fillId="0" borderId="1" xfId="0" applyNumberFormat="1" applyBorder="1"/>
    <xf numFmtId="49" fontId="0" fillId="0" borderId="14" xfId="0" applyNumberFormat="1" applyBorder="1" applyAlignment="1">
      <alignment horizontal="left" vertical="center" indent="1"/>
    </xf>
    <xf numFmtId="0" fontId="6" fillId="0" borderId="0" xfId="0" applyFont="1" applyAlignment="1">
      <alignment horizontal="center"/>
    </xf>
    <xf numFmtId="49" fontId="0" fillId="0" borderId="40" xfId="0" applyNumberFormat="1" applyBorder="1" applyAlignment="1">
      <alignment vertical="center"/>
    </xf>
    <xf numFmtId="49" fontId="0" fillId="0" borderId="40" xfId="0" applyNumberFormat="1" applyBorder="1" applyAlignment="1">
      <alignment vertical="center"/>
    </xf>
    <xf numFmtId="0" fontId="0" fillId="0" borderId="40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1" xfId="0" applyBorder="1" applyAlignment="1">
      <alignment vertical="center"/>
    </xf>
    <xf numFmtId="49" fontId="0" fillId="0" borderId="41" xfId="0" applyNumberFormat="1" applyBorder="1" applyAlignment="1">
      <alignment vertical="center"/>
    </xf>
    <xf numFmtId="0" fontId="0" fillId="0" borderId="44" xfId="0" applyFont="1" applyBorder="1" applyAlignment="1">
      <alignment vertical="center"/>
    </xf>
    <xf numFmtId="0" fontId="0" fillId="0" borderId="45" xfId="0" applyFont="1" applyBorder="1" applyAlignment="1">
      <alignment vertical="center"/>
    </xf>
    <xf numFmtId="0" fontId="0" fillId="0" borderId="47" xfId="0" applyBorder="1" applyAlignment="1">
      <alignment vertical="center"/>
    </xf>
    <xf numFmtId="0" fontId="0" fillId="0" borderId="48" xfId="0" applyBorder="1" applyAlignment="1">
      <alignment vertical="center"/>
    </xf>
    <xf numFmtId="0" fontId="0" fillId="3" borderId="46" xfId="0" applyFill="1" applyBorder="1"/>
    <xf numFmtId="49" fontId="0" fillId="3" borderId="43" xfId="0" applyNumberFormat="1" applyFill="1" applyBorder="1" applyAlignment="1"/>
    <xf numFmtId="49" fontId="0" fillId="3" borderId="43" xfId="0" applyNumberFormat="1" applyFill="1" applyBorder="1"/>
    <xf numFmtId="0" fontId="0" fillId="3" borderId="43" xfId="0" applyFill="1" applyBorder="1"/>
    <xf numFmtId="0" fontId="0" fillId="3" borderId="42" xfId="0" applyFill="1" applyBorder="1"/>
    <xf numFmtId="0" fontId="0" fillId="3" borderId="36" xfId="0" applyFill="1" applyBorder="1"/>
    <xf numFmtId="0" fontId="16" fillId="0" borderId="0" xfId="0" applyFont="1"/>
    <xf numFmtId="0" fontId="16" fillId="0" borderId="26" xfId="0" applyFont="1" applyBorder="1" applyAlignment="1">
      <alignment vertical="top"/>
    </xf>
    <xf numFmtId="0" fontId="0" fillId="3" borderId="10" xfId="0" applyFill="1" applyBorder="1" applyAlignment="1">
      <alignment vertical="top"/>
    </xf>
    <xf numFmtId="49" fontId="19" fillId="0" borderId="0" xfId="0" applyNumberFormat="1" applyFont="1" applyAlignment="1">
      <alignment wrapText="1"/>
    </xf>
    <xf numFmtId="0" fontId="0" fillId="3" borderId="35" xfId="0" applyFill="1" applyBorder="1"/>
    <xf numFmtId="49" fontId="0" fillId="3" borderId="35" xfId="0" applyNumberFormat="1" applyFill="1" applyBorder="1"/>
    <xf numFmtId="0" fontId="0" fillId="3" borderId="49" xfId="0" applyFill="1" applyBorder="1" applyAlignment="1">
      <alignment vertical="top"/>
    </xf>
    <xf numFmtId="0" fontId="0" fillId="3" borderId="50" xfId="0" applyFill="1" applyBorder="1" applyAlignment="1">
      <alignment wrapText="1"/>
    </xf>
    <xf numFmtId="0" fontId="16" fillId="0" borderId="26" xfId="0" applyNumberFormat="1" applyFont="1" applyBorder="1" applyAlignment="1">
      <alignment vertical="top"/>
    </xf>
    <xf numFmtId="0" fontId="0" fillId="3" borderId="10" xfId="0" applyNumberFormat="1" applyFill="1" applyBorder="1" applyAlignment="1">
      <alignment vertical="top"/>
    </xf>
    <xf numFmtId="0" fontId="16" fillId="0" borderId="33" xfId="0" applyFont="1" applyBorder="1" applyAlignment="1">
      <alignment vertical="top" shrinkToFit="1"/>
    </xf>
    <xf numFmtId="0" fontId="16" fillId="0" borderId="26" xfId="0" applyFont="1" applyBorder="1" applyAlignment="1">
      <alignment vertical="top" shrinkToFit="1"/>
    </xf>
    <xf numFmtId="0" fontId="17" fillId="0" borderId="0" xfId="0" applyNumberFormat="1" applyFont="1" applyBorder="1" applyAlignment="1">
      <alignment vertical="top" wrapText="1" shrinkToFit="1"/>
    </xf>
    <xf numFmtId="0" fontId="18" fillId="0" borderId="33" xfId="0" applyNumberFormat="1" applyFont="1" applyBorder="1" applyAlignment="1">
      <alignment vertical="top" wrapText="1" shrinkToFit="1"/>
    </xf>
    <xf numFmtId="0" fontId="0" fillId="3" borderId="39" xfId="0" applyFill="1" applyBorder="1" applyAlignment="1">
      <alignment vertical="top" shrinkToFit="1"/>
    </xf>
    <xf numFmtId="0" fontId="0" fillId="3" borderId="10" xfId="0" applyFill="1" applyBorder="1" applyAlignment="1">
      <alignment vertical="top" shrinkToFit="1"/>
    </xf>
    <xf numFmtId="172" fontId="16" fillId="0" borderId="33" xfId="0" applyNumberFormat="1" applyFont="1" applyBorder="1" applyAlignment="1">
      <alignment vertical="top" shrinkToFit="1"/>
    </xf>
    <xf numFmtId="172" fontId="17" fillId="0" borderId="0" xfId="0" applyNumberFormat="1" applyFont="1" applyBorder="1" applyAlignment="1">
      <alignment vertical="top" wrapText="1" shrinkToFit="1"/>
    </xf>
    <xf numFmtId="172" fontId="18" fillId="0" borderId="33" xfId="0" applyNumberFormat="1" applyFont="1" applyBorder="1" applyAlignment="1">
      <alignment vertical="top" wrapText="1" shrinkToFit="1"/>
    </xf>
    <xf numFmtId="172" fontId="0" fillId="3" borderId="39" xfId="0" applyNumberFormat="1" applyFill="1" applyBorder="1" applyAlignment="1">
      <alignment vertical="top" shrinkToFit="1"/>
    </xf>
    <xf numFmtId="4" fontId="16" fillId="4" borderId="33" xfId="0" applyNumberFormat="1" applyFont="1" applyFill="1" applyBorder="1" applyAlignment="1" applyProtection="1">
      <alignment vertical="top" shrinkToFit="1"/>
      <protection locked="0"/>
    </xf>
    <xf numFmtId="4" fontId="16" fillId="0" borderId="33" xfId="0" applyNumberFormat="1" applyFont="1" applyBorder="1" applyAlignment="1">
      <alignment vertical="top" shrinkToFit="1"/>
    </xf>
    <xf numFmtId="4" fontId="17" fillId="0" borderId="0" xfId="0" applyNumberFormat="1" applyFont="1" applyBorder="1" applyAlignment="1">
      <alignment vertical="top" wrapText="1" shrinkToFit="1"/>
    </xf>
    <xf numFmtId="4" fontId="17" fillId="0" borderId="34" xfId="0" applyNumberFormat="1" applyFont="1" applyBorder="1" applyAlignment="1">
      <alignment vertical="top" wrapText="1" shrinkToFit="1"/>
    </xf>
    <xf numFmtId="4" fontId="0" fillId="3" borderId="39" xfId="0" applyNumberFormat="1" applyFill="1" applyBorder="1" applyAlignment="1">
      <alignment vertical="top" shrinkToFit="1"/>
    </xf>
    <xf numFmtId="0" fontId="0" fillId="3" borderId="51" xfId="0" applyFill="1" applyBorder="1"/>
    <xf numFmtId="0" fontId="0" fillId="3" borderId="52" xfId="0" applyFill="1" applyBorder="1" applyAlignment="1">
      <alignment wrapText="1"/>
    </xf>
    <xf numFmtId="0" fontId="0" fillId="3" borderId="53" xfId="0" applyFill="1" applyBorder="1" applyAlignment="1">
      <alignment vertical="top"/>
    </xf>
    <xf numFmtId="49" fontId="0" fillId="3" borderId="53" xfId="0" applyNumberFormat="1" applyFill="1" applyBorder="1" applyAlignment="1">
      <alignment vertical="top"/>
    </xf>
    <xf numFmtId="49" fontId="0" fillId="3" borderId="49" xfId="0" applyNumberFormat="1" applyFill="1" applyBorder="1" applyAlignment="1">
      <alignment vertical="top"/>
    </xf>
    <xf numFmtId="172" fontId="0" fillId="3" borderId="49" xfId="0" applyNumberFormat="1" applyFill="1" applyBorder="1" applyAlignment="1">
      <alignment vertical="top"/>
    </xf>
    <xf numFmtId="4" fontId="0" fillId="3" borderId="49" xfId="0" applyNumberFormat="1" applyFill="1" applyBorder="1" applyAlignment="1">
      <alignment vertical="top"/>
    </xf>
    <xf numFmtId="0" fontId="16" fillId="0" borderId="10" xfId="0" applyFont="1" applyBorder="1" applyAlignment="1">
      <alignment vertical="top"/>
    </xf>
    <xf numFmtId="0" fontId="16" fillId="0" borderId="10" xfId="0" applyNumberFormat="1" applyFont="1" applyBorder="1" applyAlignment="1">
      <alignment vertical="top"/>
    </xf>
    <xf numFmtId="0" fontId="16" fillId="0" borderId="39" xfId="0" applyFont="1" applyBorder="1" applyAlignment="1">
      <alignment vertical="top" shrinkToFit="1"/>
    </xf>
    <xf numFmtId="172" fontId="16" fillId="0" borderId="39" xfId="0" applyNumberFormat="1" applyFont="1" applyBorder="1" applyAlignment="1">
      <alignment vertical="top" shrinkToFit="1"/>
    </xf>
    <xf numFmtId="4" fontId="16" fillId="4" borderId="39" xfId="0" applyNumberFormat="1" applyFont="1" applyFill="1" applyBorder="1" applyAlignment="1" applyProtection="1">
      <alignment vertical="top" shrinkToFit="1"/>
      <protection locked="0"/>
    </xf>
    <xf numFmtId="4" fontId="16" fillId="0" borderId="39" xfId="0" applyNumberFormat="1" applyFont="1" applyBorder="1" applyAlignment="1">
      <alignment vertical="top" shrinkToFit="1"/>
    </xf>
    <xf numFmtId="0" fontId="16" fillId="0" borderId="10" xfId="0" applyFont="1" applyBorder="1" applyAlignment="1">
      <alignment vertical="top" shrinkToFit="1"/>
    </xf>
    <xf numFmtId="0" fontId="8" fillId="3" borderId="15" xfId="0" applyFont="1" applyFill="1" applyBorder="1" applyAlignment="1">
      <alignment vertical="top"/>
    </xf>
    <xf numFmtId="49" fontId="8" fillId="3" borderId="12" xfId="0" applyNumberFormat="1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  <xf numFmtId="0" fontId="0" fillId="0" borderId="0" xfId="0" applyAlignment="1">
      <alignment vertical="top"/>
    </xf>
    <xf numFmtId="0" fontId="0" fillId="4" borderId="36" xfId="0" applyFill="1" applyBorder="1" applyAlignment="1" applyProtection="1">
      <alignment vertical="top" wrapText="1"/>
      <protection locked="0"/>
    </xf>
    <xf numFmtId="0" fontId="0" fillId="4" borderId="18" xfId="0" applyFill="1" applyBorder="1" applyAlignment="1" applyProtection="1">
      <alignment vertical="top" wrapText="1"/>
      <protection locked="0"/>
    </xf>
    <xf numFmtId="0" fontId="0" fillId="4" borderId="37" xfId="0" applyFill="1" applyBorder="1" applyAlignment="1" applyProtection="1">
      <alignment vertical="top" wrapText="1"/>
      <protection locked="0"/>
    </xf>
    <xf numFmtId="0" fontId="0" fillId="4" borderId="26" xfId="0" applyFill="1" applyBorder="1" applyAlignment="1" applyProtection="1">
      <alignment vertical="top" wrapText="1"/>
      <protection locked="0"/>
    </xf>
    <xf numFmtId="0" fontId="0" fillId="4" borderId="0" xfId="0" applyFill="1" applyBorder="1" applyAlignment="1" applyProtection="1">
      <alignment vertical="top" wrapText="1"/>
      <protection locked="0"/>
    </xf>
    <xf numFmtId="0" fontId="0" fillId="4" borderId="34" xfId="0" applyFill="1" applyBorder="1" applyAlignment="1" applyProtection="1">
      <alignment vertical="top" wrapText="1"/>
      <protection locked="0"/>
    </xf>
    <xf numFmtId="0" fontId="0" fillId="4" borderId="10" xfId="0" applyFill="1" applyBorder="1" applyAlignment="1" applyProtection="1">
      <alignment vertical="top" wrapText="1"/>
      <protection locked="0"/>
    </xf>
    <xf numFmtId="0" fontId="0" fillId="4" borderId="6" xfId="0" applyFill="1" applyBorder="1" applyAlignment="1" applyProtection="1">
      <alignment vertical="top" wrapText="1"/>
      <protection locked="0"/>
    </xf>
    <xf numFmtId="0" fontId="0" fillId="4" borderId="38" xfId="0" applyFill="1" applyBorder="1" applyAlignment="1" applyProtection="1">
      <alignment vertical="top" wrapText="1"/>
      <protection locked="0"/>
    </xf>
    <xf numFmtId="4" fontId="8" fillId="3" borderId="22" xfId="0" applyNumberFormat="1" applyFont="1" applyFill="1" applyBorder="1" applyAlignment="1">
      <alignment vertical="top"/>
    </xf>
    <xf numFmtId="0" fontId="16" fillId="0" borderId="33" xfId="0" applyNumberFormat="1" applyFont="1" applyBorder="1" applyAlignment="1">
      <alignment horizontal="left" vertical="top" wrapText="1"/>
    </xf>
    <xf numFmtId="0" fontId="17" fillId="0" borderId="26" xfId="0" applyNumberFormat="1" applyFont="1" applyBorder="1" applyAlignment="1">
      <alignment horizontal="left" vertical="top" wrapText="1"/>
    </xf>
    <xf numFmtId="0" fontId="18" fillId="0" borderId="33" xfId="0" quotePrefix="1" applyNumberFormat="1" applyFont="1" applyBorder="1" applyAlignment="1">
      <alignment horizontal="left" vertical="top" wrapText="1"/>
    </xf>
    <xf numFmtId="0" fontId="0" fillId="3" borderId="39" xfId="0" applyNumberFormat="1" applyFill="1" applyBorder="1" applyAlignment="1">
      <alignment horizontal="left" vertical="top" wrapText="1"/>
    </xf>
    <xf numFmtId="0" fontId="16" fillId="0" borderId="39" xfId="0" applyNumberFormat="1" applyFont="1" applyBorder="1" applyAlignment="1">
      <alignment horizontal="left" vertical="top" wrapText="1"/>
    </xf>
    <xf numFmtId="49" fontId="0" fillId="0" borderId="0" xfId="0" applyNumberFormat="1" applyAlignment="1">
      <alignment horizontal="left" vertical="top" wrapText="1"/>
    </xf>
    <xf numFmtId="49" fontId="8" fillId="3" borderId="12" xfId="0" applyNumberFormat="1" applyFont="1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4" borderId="18" xfId="0" applyFill="1" applyBorder="1" applyAlignment="1" applyProtection="1">
      <alignment horizontal="left" vertical="top" wrapText="1"/>
      <protection locked="0"/>
    </xf>
    <xf numFmtId="0" fontId="0" fillId="4" borderId="0" xfId="0" applyFill="1" applyBorder="1" applyAlignment="1" applyProtection="1">
      <alignment horizontal="left" vertical="top" wrapText="1"/>
      <protection locked="0"/>
    </xf>
    <xf numFmtId="0" fontId="0" fillId="4" borderId="6" xfId="0" applyFill="1" applyBorder="1" applyAlignment="1" applyProtection="1">
      <alignment horizontal="left" vertical="top" wrapText="1"/>
      <protection locked="0"/>
    </xf>
    <xf numFmtId="49" fontId="0" fillId="0" borderId="0" xfId="0" applyNumberFormat="1" applyAlignment="1">
      <alignment horizontal="left" wrapText="1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tavitel/Templates/Rozpocty/Sablon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"/>
  <sheetViews>
    <sheetView tabSelected="1" workbookViewId="0">
      <selection activeCell="A2" sqref="A2:G2"/>
    </sheetView>
  </sheetViews>
  <sheetFormatPr defaultRowHeight="12.75"/>
  <sheetData>
    <row r="1" spans="1:7">
      <c r="A1" s="37" t="s">
        <v>38</v>
      </c>
    </row>
    <row r="2" spans="1:7" ht="57.75" customHeight="1">
      <c r="A2" s="80" t="s">
        <v>39</v>
      </c>
      <c r="B2" s="80"/>
      <c r="C2" s="80"/>
      <c r="D2" s="80"/>
      <c r="E2" s="80"/>
      <c r="F2" s="80"/>
      <c r="G2" s="80"/>
    </row>
  </sheetData>
  <mergeCells count="1">
    <mergeCell ref="A2:G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5112">
    <tabColor rgb="FF66FF66"/>
  </sheetPr>
  <dimension ref="A1:O57"/>
  <sheetViews>
    <sheetView showGridLines="0" topLeftCell="B1" zoomScaleNormal="100" zoomScaleSheetLayoutView="75" workbookViewId="0">
      <selection activeCell="H32" sqref="H32"/>
    </sheetView>
  </sheetViews>
  <sheetFormatPr defaultColWidth="9" defaultRowHeight="12.75"/>
  <cols>
    <col min="1" max="1" width="8.42578125" hidden="1" customWidth="1"/>
    <col min="2" max="2" width="9.140625" customWidth="1"/>
    <col min="3" max="3" width="7.42578125" customWidth="1"/>
    <col min="4" max="4" width="13.42578125" customWidth="1"/>
    <col min="5" max="5" width="12.140625" customWidth="1"/>
    <col min="6" max="6" width="11.42578125" customWidth="1"/>
    <col min="7" max="7" width="12.7109375" style="1" customWidth="1"/>
    <col min="8" max="8" width="12.7109375" customWidth="1"/>
    <col min="9" max="9" width="12.7109375" style="1" customWidth="1"/>
    <col min="10" max="10" width="6.7109375" style="1" customWidth="1"/>
    <col min="11" max="11" width="4.28515625" customWidth="1"/>
    <col min="12" max="15" width="10.7109375" customWidth="1"/>
  </cols>
  <sheetData>
    <row r="1" spans="1:15" ht="33.75" customHeight="1">
      <c r="A1" s="73" t="s">
        <v>36</v>
      </c>
      <c r="B1" s="85" t="s">
        <v>244</v>
      </c>
      <c r="C1" s="86"/>
      <c r="D1" s="86"/>
      <c r="E1" s="86"/>
      <c r="F1" s="86"/>
      <c r="G1" s="86"/>
      <c r="H1" s="86"/>
      <c r="I1" s="86"/>
      <c r="J1" s="87"/>
    </row>
    <row r="2" spans="1:15" ht="23.25" customHeight="1">
      <c r="A2" s="4"/>
      <c r="B2" s="106" t="s">
        <v>40</v>
      </c>
      <c r="C2" s="107"/>
      <c r="D2" s="108" t="s">
        <v>46</v>
      </c>
      <c r="E2" s="109"/>
      <c r="F2" s="109"/>
      <c r="G2" s="109"/>
      <c r="H2" s="109"/>
      <c r="I2" s="109"/>
      <c r="J2" s="110"/>
      <c r="O2" s="2"/>
    </row>
    <row r="3" spans="1:15" ht="23.25" customHeight="1">
      <c r="A3" s="4"/>
      <c r="B3" s="111" t="s">
        <v>44</v>
      </c>
      <c r="C3" s="112"/>
      <c r="D3" s="113" t="s">
        <v>42</v>
      </c>
      <c r="E3" s="114"/>
      <c r="F3" s="114"/>
      <c r="G3" s="114"/>
      <c r="H3" s="114"/>
      <c r="I3" s="114"/>
      <c r="J3" s="115"/>
    </row>
    <row r="4" spans="1:15" ht="23.25" hidden="1" customHeight="1">
      <c r="A4" s="4"/>
      <c r="B4" s="116" t="s">
        <v>43</v>
      </c>
      <c r="C4" s="117"/>
      <c r="D4" s="118"/>
      <c r="E4" s="118"/>
      <c r="F4" s="119"/>
      <c r="G4" s="120"/>
      <c r="H4" s="119"/>
      <c r="I4" s="120"/>
      <c r="J4" s="121"/>
    </row>
    <row r="5" spans="1:15" ht="24" customHeight="1">
      <c r="A5" s="4"/>
      <c r="B5" s="47" t="s">
        <v>21</v>
      </c>
      <c r="C5" s="5"/>
      <c r="D5" s="122" t="s">
        <v>47</v>
      </c>
      <c r="E5" s="26"/>
      <c r="F5" s="26"/>
      <c r="G5" s="26"/>
      <c r="H5" s="28" t="s">
        <v>33</v>
      </c>
      <c r="I5" s="122" t="s">
        <v>51</v>
      </c>
      <c r="J5" s="11"/>
    </row>
    <row r="6" spans="1:15" ht="15.75" customHeight="1">
      <c r="A6" s="4"/>
      <c r="B6" s="41"/>
      <c r="C6" s="26"/>
      <c r="D6" s="122" t="s">
        <v>48</v>
      </c>
      <c r="E6" s="26"/>
      <c r="F6" s="26"/>
      <c r="G6" s="26"/>
      <c r="H6" s="28" t="s">
        <v>34</v>
      </c>
      <c r="I6" s="122" t="s">
        <v>52</v>
      </c>
      <c r="J6" s="11"/>
    </row>
    <row r="7" spans="1:15" ht="15.75" customHeight="1">
      <c r="A7" s="4"/>
      <c r="B7" s="42"/>
      <c r="C7" s="123" t="s">
        <v>50</v>
      </c>
      <c r="D7" s="105" t="s">
        <v>49</v>
      </c>
      <c r="E7" s="34"/>
      <c r="F7" s="34"/>
      <c r="G7" s="34"/>
      <c r="H7" s="36"/>
      <c r="I7" s="34"/>
      <c r="J7" s="51"/>
    </row>
    <row r="8" spans="1:15" ht="24" hidden="1" customHeight="1">
      <c r="A8" s="4"/>
      <c r="B8" s="47" t="s">
        <v>19</v>
      </c>
      <c r="C8" s="5"/>
      <c r="D8" s="35"/>
      <c r="E8" s="5"/>
      <c r="F8" s="5"/>
      <c r="G8" s="45"/>
      <c r="H8" s="28" t="s">
        <v>33</v>
      </c>
      <c r="I8" s="33"/>
      <c r="J8" s="11"/>
    </row>
    <row r="9" spans="1:15" ht="15.75" hidden="1" customHeight="1">
      <c r="A9" s="4"/>
      <c r="B9" s="4"/>
      <c r="C9" s="5"/>
      <c r="D9" s="35"/>
      <c r="E9" s="5"/>
      <c r="F9" s="5"/>
      <c r="G9" s="45"/>
      <c r="H9" s="28" t="s">
        <v>34</v>
      </c>
      <c r="I9" s="33"/>
      <c r="J9" s="11"/>
    </row>
    <row r="10" spans="1:15" ht="15.75" hidden="1" customHeight="1">
      <c r="A10" s="4"/>
      <c r="B10" s="52"/>
      <c r="C10" s="27"/>
      <c r="D10" s="46"/>
      <c r="E10" s="55"/>
      <c r="F10" s="55"/>
      <c r="G10" s="53"/>
      <c r="H10" s="53"/>
      <c r="I10" s="54"/>
      <c r="J10" s="51"/>
    </row>
    <row r="11" spans="1:15" ht="24" customHeight="1">
      <c r="A11" s="4"/>
      <c r="B11" s="47" t="s">
        <v>18</v>
      </c>
      <c r="C11" s="5"/>
      <c r="D11" s="124"/>
      <c r="E11" s="124"/>
      <c r="F11" s="124"/>
      <c r="G11" s="124"/>
      <c r="H11" s="28" t="s">
        <v>33</v>
      </c>
      <c r="I11" s="128"/>
      <c r="J11" s="11"/>
    </row>
    <row r="12" spans="1:15" ht="15.75" customHeight="1">
      <c r="A12" s="4"/>
      <c r="B12" s="41"/>
      <c r="C12" s="26"/>
      <c r="D12" s="125"/>
      <c r="E12" s="125"/>
      <c r="F12" s="125"/>
      <c r="G12" s="125"/>
      <c r="H12" s="28" t="s">
        <v>34</v>
      </c>
      <c r="I12" s="128"/>
      <c r="J12" s="11"/>
    </row>
    <row r="13" spans="1:15" ht="15.75" customHeight="1">
      <c r="A13" s="4"/>
      <c r="B13" s="42"/>
      <c r="C13" s="127"/>
      <c r="D13" s="126"/>
      <c r="E13" s="126"/>
      <c r="F13" s="126"/>
      <c r="G13" s="126"/>
      <c r="H13" s="29"/>
      <c r="I13" s="34"/>
      <c r="J13" s="51"/>
    </row>
    <row r="14" spans="1:15" ht="24" hidden="1" customHeight="1">
      <c r="A14" s="4"/>
      <c r="B14" s="66" t="s">
        <v>20</v>
      </c>
      <c r="C14" s="67"/>
      <c r="D14" s="68" t="s">
        <v>45</v>
      </c>
      <c r="E14" s="69"/>
      <c r="F14" s="69"/>
      <c r="G14" s="69"/>
      <c r="H14" s="70"/>
      <c r="I14" s="69"/>
      <c r="J14" s="71"/>
    </row>
    <row r="15" spans="1:15" ht="32.25" customHeight="1">
      <c r="A15" s="4"/>
      <c r="B15" s="52" t="s">
        <v>31</v>
      </c>
      <c r="C15" s="72"/>
      <c r="D15" s="53"/>
      <c r="E15" s="100"/>
      <c r="F15" s="100"/>
      <c r="G15" s="81"/>
      <c r="H15" s="81"/>
      <c r="I15" s="81" t="s">
        <v>28</v>
      </c>
      <c r="J15" s="82"/>
    </row>
    <row r="16" spans="1:15" ht="23.25" customHeight="1">
      <c r="A16" s="193" t="s">
        <v>23</v>
      </c>
      <c r="B16" s="194" t="s">
        <v>23</v>
      </c>
      <c r="C16" s="58"/>
      <c r="D16" s="59"/>
      <c r="E16" s="83"/>
      <c r="F16" s="84"/>
      <c r="G16" s="83"/>
      <c r="H16" s="84"/>
      <c r="I16" s="83">
        <f>SUMIF(F47:F53,A16,I47:I53)+SUMIF(F47:F53,"PSU",I47:I53)</f>
        <v>0</v>
      </c>
      <c r="J16" s="93"/>
    </row>
    <row r="17" spans="1:10" ht="23.25" customHeight="1">
      <c r="A17" s="193" t="s">
        <v>24</v>
      </c>
      <c r="B17" s="194" t="s">
        <v>24</v>
      </c>
      <c r="C17" s="58"/>
      <c r="D17" s="59"/>
      <c r="E17" s="83"/>
      <c r="F17" s="84"/>
      <c r="G17" s="83"/>
      <c r="H17" s="84"/>
      <c r="I17" s="83">
        <f>SUMIF(F47:F53,A17,I47:I53)</f>
        <v>0</v>
      </c>
      <c r="J17" s="93"/>
    </row>
    <row r="18" spans="1:10" ht="23.25" customHeight="1">
      <c r="A18" s="193" t="s">
        <v>25</v>
      </c>
      <c r="B18" s="194" t="s">
        <v>25</v>
      </c>
      <c r="C18" s="58"/>
      <c r="D18" s="59"/>
      <c r="E18" s="83"/>
      <c r="F18" s="84"/>
      <c r="G18" s="83"/>
      <c r="H18" s="84"/>
      <c r="I18" s="83">
        <f>SUMIF(F47:F53,A18,I47:I53)</f>
        <v>0</v>
      </c>
      <c r="J18" s="93"/>
    </row>
    <row r="19" spans="1:10" ht="23.25" customHeight="1">
      <c r="A19" s="193" t="s">
        <v>70</v>
      </c>
      <c r="B19" s="194" t="s">
        <v>26</v>
      </c>
      <c r="C19" s="58"/>
      <c r="D19" s="59"/>
      <c r="E19" s="83"/>
      <c r="F19" s="84"/>
      <c r="G19" s="83"/>
      <c r="H19" s="84"/>
      <c r="I19" s="83">
        <f>SUMIF(F47:F53,A19,I47:I53)</f>
        <v>0</v>
      </c>
      <c r="J19" s="93"/>
    </row>
    <row r="20" spans="1:10" ht="23.25" customHeight="1">
      <c r="A20" s="193" t="s">
        <v>71</v>
      </c>
      <c r="B20" s="194" t="s">
        <v>27</v>
      </c>
      <c r="C20" s="58"/>
      <c r="D20" s="59"/>
      <c r="E20" s="83"/>
      <c r="F20" s="84"/>
      <c r="G20" s="83"/>
      <c r="H20" s="84"/>
      <c r="I20" s="83">
        <f>SUMIF(F47:F53,A20,I47:I53)</f>
        <v>0</v>
      </c>
      <c r="J20" s="93"/>
    </row>
    <row r="21" spans="1:10" ht="23.25" customHeight="1">
      <c r="A21" s="4"/>
      <c r="B21" s="74" t="s">
        <v>28</v>
      </c>
      <c r="C21" s="75"/>
      <c r="D21" s="76"/>
      <c r="E21" s="94"/>
      <c r="F21" s="95"/>
      <c r="G21" s="94"/>
      <c r="H21" s="95"/>
      <c r="I21" s="94">
        <f>SUM(I16:J20)</f>
        <v>0</v>
      </c>
      <c r="J21" s="99"/>
    </row>
    <row r="22" spans="1:10" ht="33" customHeight="1">
      <c r="A22" s="4"/>
      <c r="B22" s="65" t="s">
        <v>32</v>
      </c>
      <c r="C22" s="58"/>
      <c r="D22" s="59"/>
      <c r="E22" s="64"/>
      <c r="F22" s="61"/>
      <c r="G22" s="50"/>
      <c r="H22" s="50"/>
      <c r="I22" s="50"/>
      <c r="J22" s="62"/>
    </row>
    <row r="23" spans="1:10" ht="23.25" customHeight="1">
      <c r="A23" s="4"/>
      <c r="B23" s="57" t="s">
        <v>11</v>
      </c>
      <c r="C23" s="58"/>
      <c r="D23" s="59"/>
      <c r="E23" s="60">
        <v>15</v>
      </c>
      <c r="F23" s="61" t="s">
        <v>0</v>
      </c>
      <c r="G23" s="91">
        <f>ZakladDPHSniVypocet</f>
        <v>0</v>
      </c>
      <c r="H23" s="92"/>
      <c r="I23" s="92"/>
      <c r="J23" s="62" t="str">
        <f t="shared" ref="J23:J28" si="0">Mena</f>
        <v>CZK</v>
      </c>
    </row>
    <row r="24" spans="1:10" ht="23.25" customHeight="1">
      <c r="A24" s="4"/>
      <c r="B24" s="57" t="s">
        <v>12</v>
      </c>
      <c r="C24" s="58"/>
      <c r="D24" s="59"/>
      <c r="E24" s="60">
        <f>SazbaDPH1</f>
        <v>15</v>
      </c>
      <c r="F24" s="61" t="s">
        <v>0</v>
      </c>
      <c r="G24" s="97">
        <f>ZakladDPHSni*SazbaDPH1/100</f>
        <v>0</v>
      </c>
      <c r="H24" s="98"/>
      <c r="I24" s="98"/>
      <c r="J24" s="62" t="str">
        <f t="shared" si="0"/>
        <v>CZK</v>
      </c>
    </row>
    <row r="25" spans="1:10" ht="23.25" customHeight="1">
      <c r="A25" s="4"/>
      <c r="B25" s="57" t="s">
        <v>13</v>
      </c>
      <c r="C25" s="58"/>
      <c r="D25" s="59"/>
      <c r="E25" s="60">
        <v>21</v>
      </c>
      <c r="F25" s="61" t="s">
        <v>0</v>
      </c>
      <c r="G25" s="91">
        <f>ZakladDPHZaklVypocet</f>
        <v>0</v>
      </c>
      <c r="H25" s="92"/>
      <c r="I25" s="92"/>
      <c r="J25" s="62" t="str">
        <f t="shared" si="0"/>
        <v>CZK</v>
      </c>
    </row>
    <row r="26" spans="1:10" ht="23.25" customHeight="1">
      <c r="A26" s="4"/>
      <c r="B26" s="49" t="s">
        <v>14</v>
      </c>
      <c r="C26" s="22"/>
      <c r="D26" s="18"/>
      <c r="E26" s="43">
        <f>SazbaDPH2</f>
        <v>21</v>
      </c>
      <c r="F26" s="44" t="s">
        <v>0</v>
      </c>
      <c r="G26" s="88">
        <f>ZakladDPHZakl*SazbaDPH2/100</f>
        <v>0</v>
      </c>
      <c r="H26" s="89"/>
      <c r="I26" s="89"/>
      <c r="J26" s="56" t="str">
        <f t="shared" si="0"/>
        <v>CZK</v>
      </c>
    </row>
    <row r="27" spans="1:10" ht="23.25" customHeight="1" thickBot="1">
      <c r="A27" s="4"/>
      <c r="B27" s="48" t="s">
        <v>4</v>
      </c>
      <c r="C27" s="20"/>
      <c r="D27" s="23"/>
      <c r="E27" s="20"/>
      <c r="F27" s="21"/>
      <c r="G27" s="90">
        <f>0</f>
        <v>0</v>
      </c>
      <c r="H27" s="90"/>
      <c r="I27" s="90"/>
      <c r="J27" s="63" t="str">
        <f t="shared" si="0"/>
        <v>CZK</v>
      </c>
    </row>
    <row r="28" spans="1:10" ht="27.75" hidden="1" customHeight="1" thickBot="1">
      <c r="A28" s="4"/>
      <c r="B28" s="152" t="s">
        <v>22</v>
      </c>
      <c r="C28" s="153"/>
      <c r="D28" s="153"/>
      <c r="E28" s="154"/>
      <c r="F28" s="155"/>
      <c r="G28" s="156">
        <f>ZakladDPHSniVypocet+ZakladDPHZaklVypocet</f>
        <v>0</v>
      </c>
      <c r="H28" s="156"/>
      <c r="I28" s="156"/>
      <c r="J28" s="157" t="str">
        <f t="shared" si="0"/>
        <v>CZK</v>
      </c>
    </row>
    <row r="29" spans="1:10" ht="27.75" customHeight="1" thickBot="1">
      <c r="A29" s="4"/>
      <c r="B29" s="152" t="s">
        <v>35</v>
      </c>
      <c r="C29" s="158"/>
      <c r="D29" s="158"/>
      <c r="E29" s="158"/>
      <c r="F29" s="158"/>
      <c r="G29" s="159">
        <f>ZakladDPHSni+DPHSni+ZakladDPHZakl+DPHZakl+Zaokrouhleni</f>
        <v>0</v>
      </c>
      <c r="H29" s="159"/>
      <c r="I29" s="159"/>
      <c r="J29" s="160" t="s">
        <v>55</v>
      </c>
    </row>
    <row r="30" spans="1:10" ht="12.75" customHeight="1">
      <c r="A30" s="4"/>
      <c r="B30" s="4"/>
      <c r="C30" s="5"/>
      <c r="D30" s="5"/>
      <c r="E30" s="5"/>
      <c r="F30" s="5"/>
      <c r="G30" s="45"/>
      <c r="H30" s="5"/>
      <c r="I30" s="45"/>
      <c r="J30" s="12"/>
    </row>
    <row r="31" spans="1:10" ht="30" customHeight="1">
      <c r="A31" s="4"/>
      <c r="B31" s="4"/>
      <c r="C31" s="5"/>
      <c r="D31" s="5"/>
      <c r="E31" s="5"/>
      <c r="F31" s="5"/>
      <c r="G31" s="45"/>
      <c r="H31" s="5"/>
      <c r="I31" s="45"/>
      <c r="J31" s="12"/>
    </row>
    <row r="32" spans="1:10" ht="18.75" customHeight="1">
      <c r="A32" s="4"/>
      <c r="B32" s="24"/>
      <c r="C32" s="19" t="s">
        <v>10</v>
      </c>
      <c r="D32" s="39"/>
      <c r="E32" s="39"/>
      <c r="F32" s="19" t="s">
        <v>9</v>
      </c>
      <c r="G32" s="39"/>
      <c r="H32" s="40"/>
      <c r="I32" s="39"/>
      <c r="J32" s="12"/>
    </row>
    <row r="33" spans="1:10" ht="47.25" customHeight="1">
      <c r="A33" s="4"/>
      <c r="B33" s="4"/>
      <c r="C33" s="5"/>
      <c r="D33" s="5"/>
      <c r="E33" s="5"/>
      <c r="F33" s="5"/>
      <c r="G33" s="45"/>
      <c r="H33" s="5"/>
      <c r="I33" s="45"/>
      <c r="J33" s="12"/>
    </row>
    <row r="34" spans="1:10" s="37" customFormat="1" ht="18.75" customHeight="1">
      <c r="A34" s="30"/>
      <c r="B34" s="30"/>
      <c r="C34" s="31"/>
      <c r="D34" s="25"/>
      <c r="E34" s="25"/>
      <c r="F34" s="31"/>
      <c r="G34" s="32"/>
      <c r="H34" s="25"/>
      <c r="I34" s="32"/>
      <c r="J34" s="38"/>
    </row>
    <row r="35" spans="1:10" ht="12.75" customHeight="1">
      <c r="A35" s="4"/>
      <c r="B35" s="4"/>
      <c r="C35" s="5"/>
      <c r="D35" s="96" t="s">
        <v>2</v>
      </c>
      <c r="E35" s="96"/>
      <c r="F35" s="5"/>
      <c r="G35" s="45"/>
      <c r="H35" s="13" t="s">
        <v>3</v>
      </c>
      <c r="I35" s="45"/>
      <c r="J35" s="12"/>
    </row>
    <row r="36" spans="1:10" ht="13.5" customHeight="1" thickBot="1">
      <c r="A36" s="14"/>
      <c r="B36" s="14"/>
      <c r="C36" s="15"/>
      <c r="D36" s="15"/>
      <c r="E36" s="15"/>
      <c r="F36" s="15"/>
      <c r="G36" s="16"/>
      <c r="H36" s="15"/>
      <c r="I36" s="16"/>
      <c r="J36" s="17"/>
    </row>
    <row r="37" spans="1:10" ht="27" hidden="1" customHeight="1">
      <c r="B37" s="77" t="s">
        <v>15</v>
      </c>
      <c r="C37" s="3"/>
      <c r="D37" s="3"/>
      <c r="E37" s="3"/>
      <c r="F37" s="144"/>
      <c r="G37" s="144"/>
      <c r="H37" s="144"/>
      <c r="I37" s="144"/>
      <c r="J37" s="3"/>
    </row>
    <row r="38" spans="1:10" ht="25.5" hidden="1" customHeight="1">
      <c r="A38" s="131" t="s">
        <v>37</v>
      </c>
      <c r="B38" s="133" t="s">
        <v>16</v>
      </c>
      <c r="C38" s="134" t="s">
        <v>5</v>
      </c>
      <c r="D38" s="135"/>
      <c r="E38" s="135"/>
      <c r="F38" s="145" t="str">
        <f>B23</f>
        <v>Základ pro sníženou DPH</v>
      </c>
      <c r="G38" s="145" t="str">
        <f>B25</f>
        <v>Základ pro základní DPH</v>
      </c>
      <c r="H38" s="146" t="s">
        <v>17</v>
      </c>
      <c r="I38" s="146" t="s">
        <v>1</v>
      </c>
      <c r="J38" s="136" t="s">
        <v>0</v>
      </c>
    </row>
    <row r="39" spans="1:10" ht="25.5" hidden="1" customHeight="1">
      <c r="A39" s="131">
        <v>1</v>
      </c>
      <c r="B39" s="137" t="s">
        <v>53</v>
      </c>
      <c r="C39" s="138" t="s">
        <v>46</v>
      </c>
      <c r="D39" s="139"/>
      <c r="E39" s="139"/>
      <c r="F39" s="147">
        <f>'Rozpočet Pol'!AC120</f>
        <v>0</v>
      </c>
      <c r="G39" s="148">
        <f>'Rozpočet Pol'!AD120</f>
        <v>0</v>
      </c>
      <c r="H39" s="149">
        <f>(F39*SazbaDPH1/100)+(G39*SazbaDPH2/100)</f>
        <v>0</v>
      </c>
      <c r="I39" s="149">
        <f>F39+G39+H39</f>
        <v>0</v>
      </c>
      <c r="J39" s="140" t="str">
        <f>IF(CenaCelkemVypocet=0,"",I39/CenaCelkemVypocet*100)</f>
        <v/>
      </c>
    </row>
    <row r="40" spans="1:10" ht="25.5" hidden="1" customHeight="1">
      <c r="A40" s="131"/>
      <c r="B40" s="141" t="s">
        <v>54</v>
      </c>
      <c r="C40" s="142"/>
      <c r="D40" s="142"/>
      <c r="E40" s="143"/>
      <c r="F40" s="150">
        <f>SUMIF(A39:A39,"=1",F39:F39)</f>
        <v>0</v>
      </c>
      <c r="G40" s="151">
        <f>SUMIF(A39:A39,"=1",G39:G39)</f>
        <v>0</v>
      </c>
      <c r="H40" s="151">
        <f>SUMIF(A39:A39,"=1",H39:H39)</f>
        <v>0</v>
      </c>
      <c r="I40" s="151">
        <f>SUMIF(A39:A39,"=1",I39:I39)</f>
        <v>0</v>
      </c>
      <c r="J40" s="132">
        <f>SUMIF(A39:A39,"=1",J39:J39)</f>
        <v>0</v>
      </c>
    </row>
    <row r="44" spans="1:10" ht="15.75">
      <c r="B44" s="161" t="s">
        <v>56</v>
      </c>
    </row>
    <row r="46" spans="1:10" ht="25.5" customHeight="1">
      <c r="A46" s="162"/>
      <c r="B46" s="168" t="s">
        <v>16</v>
      </c>
      <c r="C46" s="168" t="s">
        <v>5</v>
      </c>
      <c r="D46" s="169"/>
      <c r="E46" s="169"/>
      <c r="F46" s="172" t="s">
        <v>57</v>
      </c>
      <c r="G46" s="172"/>
      <c r="H46" s="172"/>
      <c r="I46" s="173" t="s">
        <v>28</v>
      </c>
      <c r="J46" s="173"/>
    </row>
    <row r="47" spans="1:10" ht="25.5" customHeight="1">
      <c r="A47" s="163"/>
      <c r="B47" s="174" t="s">
        <v>58</v>
      </c>
      <c r="C47" s="175" t="s">
        <v>59</v>
      </c>
      <c r="D47" s="176"/>
      <c r="E47" s="176"/>
      <c r="F47" s="180" t="s">
        <v>23</v>
      </c>
      <c r="G47" s="181"/>
      <c r="H47" s="181"/>
      <c r="I47" s="182">
        <f>'Rozpočet Pol'!G8</f>
        <v>0</v>
      </c>
      <c r="J47" s="182"/>
    </row>
    <row r="48" spans="1:10" ht="25.5" customHeight="1">
      <c r="A48" s="163"/>
      <c r="B48" s="166" t="s">
        <v>60</v>
      </c>
      <c r="C48" s="165" t="s">
        <v>61</v>
      </c>
      <c r="D48" s="167"/>
      <c r="E48" s="167"/>
      <c r="F48" s="183" t="s">
        <v>23</v>
      </c>
      <c r="G48" s="184"/>
      <c r="H48" s="184"/>
      <c r="I48" s="185">
        <f>'Rozpočet Pol'!G46</f>
        <v>0</v>
      </c>
      <c r="J48" s="185"/>
    </row>
    <row r="49" spans="1:10" ht="25.5" customHeight="1">
      <c r="A49" s="163"/>
      <c r="B49" s="166" t="s">
        <v>62</v>
      </c>
      <c r="C49" s="165" t="s">
        <v>63</v>
      </c>
      <c r="D49" s="167"/>
      <c r="E49" s="167"/>
      <c r="F49" s="183" t="s">
        <v>23</v>
      </c>
      <c r="G49" s="184"/>
      <c r="H49" s="184"/>
      <c r="I49" s="185">
        <f>'Rozpočet Pol'!G73</f>
        <v>0</v>
      </c>
      <c r="J49" s="185"/>
    </row>
    <row r="50" spans="1:10" ht="25.5" customHeight="1">
      <c r="A50" s="163"/>
      <c r="B50" s="166" t="s">
        <v>64</v>
      </c>
      <c r="C50" s="165" t="s">
        <v>65</v>
      </c>
      <c r="D50" s="167"/>
      <c r="E50" s="167"/>
      <c r="F50" s="183" t="s">
        <v>23</v>
      </c>
      <c r="G50" s="184"/>
      <c r="H50" s="184"/>
      <c r="I50" s="185">
        <f>'Rozpočet Pol'!G96</f>
        <v>0</v>
      </c>
      <c r="J50" s="185"/>
    </row>
    <row r="51" spans="1:10" ht="25.5" customHeight="1">
      <c r="A51" s="163"/>
      <c r="B51" s="166" t="s">
        <v>66</v>
      </c>
      <c r="C51" s="165" t="s">
        <v>67</v>
      </c>
      <c r="D51" s="167"/>
      <c r="E51" s="167"/>
      <c r="F51" s="183" t="s">
        <v>23</v>
      </c>
      <c r="G51" s="184"/>
      <c r="H51" s="184"/>
      <c r="I51" s="185">
        <f>'Rozpočet Pol'!G103</f>
        <v>0</v>
      </c>
      <c r="J51" s="185"/>
    </row>
    <row r="52" spans="1:10" ht="25.5" customHeight="1">
      <c r="A52" s="163"/>
      <c r="B52" s="166" t="s">
        <v>68</v>
      </c>
      <c r="C52" s="165" t="s">
        <v>69</v>
      </c>
      <c r="D52" s="167"/>
      <c r="E52" s="167"/>
      <c r="F52" s="183" t="s">
        <v>25</v>
      </c>
      <c r="G52" s="184"/>
      <c r="H52" s="184"/>
      <c r="I52" s="185">
        <f>'Rozpočet Pol'!G106</f>
        <v>0</v>
      </c>
      <c r="J52" s="185"/>
    </row>
    <row r="53" spans="1:10" ht="25.5" customHeight="1">
      <c r="A53" s="163"/>
      <c r="B53" s="177" t="s">
        <v>70</v>
      </c>
      <c r="C53" s="178" t="s">
        <v>26</v>
      </c>
      <c r="D53" s="179"/>
      <c r="E53" s="179"/>
      <c r="F53" s="186" t="s">
        <v>70</v>
      </c>
      <c r="G53" s="187"/>
      <c r="H53" s="187"/>
      <c r="I53" s="188">
        <f>'Rozpočet Pol'!G110</f>
        <v>0</v>
      </c>
      <c r="J53" s="188"/>
    </row>
    <row r="54" spans="1:10" ht="25.5" customHeight="1">
      <c r="A54" s="164"/>
      <c r="B54" s="170" t="s">
        <v>1</v>
      </c>
      <c r="C54" s="170"/>
      <c r="D54" s="171"/>
      <c r="E54" s="171"/>
      <c r="F54" s="189"/>
      <c r="G54" s="190"/>
      <c r="H54" s="190"/>
      <c r="I54" s="191">
        <f>SUM(I47:I53)</f>
        <v>0</v>
      </c>
      <c r="J54" s="191"/>
    </row>
    <row r="55" spans="1:10">
      <c r="F55" s="192"/>
      <c r="G55" s="130"/>
      <c r="H55" s="192"/>
      <c r="I55" s="130"/>
      <c r="J55" s="130"/>
    </row>
    <row r="56" spans="1:10">
      <c r="F56" s="192"/>
      <c r="G56" s="130"/>
      <c r="H56" s="192"/>
      <c r="I56" s="130"/>
      <c r="J56" s="130"/>
    </row>
    <row r="57" spans="1:10">
      <c r="F57" s="192"/>
      <c r="G57" s="130"/>
      <c r="H57" s="192"/>
      <c r="I57" s="130"/>
      <c r="J57" s="130"/>
    </row>
  </sheetData>
  <customSheetViews>
    <customSheetView guid="{B7E7C763-C459-487D-8ABA-5CFDDFBD5A84}" showPageBreaks="1" showGridLines="0" fitToPage="1" printArea="1" hiddenColumns="1" topLeftCell="B1">
      <selection activeCell="L13" sqref="L13"/>
      <pageMargins left="0.39370078740157483" right="0.19685039370078741" top="0.39370078740157483" bottom="0.39370078740157483" header="0" footer="0.19685039370078741"/>
      <pageSetup paperSize="9" scale="98" fitToHeight="9999" orientation="portrait" horizontalDpi="300" verticalDpi="300" r:id="rId1"/>
      <headerFooter alignWithMargins="0">
        <oddFooter>&amp;L&amp;9Zpracováno programem &amp;"Arial CE,tučné"BUILDpower S,  © RTS, a.s.&amp;R&amp;9Stránka &amp;P z &amp;N</oddFooter>
      </headerFooter>
    </customSheetView>
  </customSheetViews>
  <mergeCells count="53">
    <mergeCell ref="I52:J52"/>
    <mergeCell ref="C52:E52"/>
    <mergeCell ref="I53:J53"/>
    <mergeCell ref="C53:E53"/>
    <mergeCell ref="I54:J54"/>
    <mergeCell ref="I49:J49"/>
    <mergeCell ref="C49:E49"/>
    <mergeCell ref="I50:J50"/>
    <mergeCell ref="C50:E50"/>
    <mergeCell ref="I51:J51"/>
    <mergeCell ref="C51:E51"/>
    <mergeCell ref="C39:E39"/>
    <mergeCell ref="B40:E40"/>
    <mergeCell ref="I46:J46"/>
    <mergeCell ref="I47:J47"/>
    <mergeCell ref="C47:E47"/>
    <mergeCell ref="I48:J48"/>
    <mergeCell ref="C48:E48"/>
    <mergeCell ref="D2:J2"/>
    <mergeCell ref="E17:F17"/>
    <mergeCell ref="G16:H16"/>
    <mergeCell ref="G17:H17"/>
    <mergeCell ref="G18:H18"/>
    <mergeCell ref="I17:J17"/>
    <mergeCell ref="I18:J18"/>
    <mergeCell ref="E18:F18"/>
    <mergeCell ref="E15:F15"/>
    <mergeCell ref="D11:G11"/>
    <mergeCell ref="D35:E35"/>
    <mergeCell ref="G24:I24"/>
    <mergeCell ref="G23:I23"/>
    <mergeCell ref="E19:F19"/>
    <mergeCell ref="E20:F20"/>
    <mergeCell ref="I20:J20"/>
    <mergeCell ref="I21:J21"/>
    <mergeCell ref="G19:H19"/>
    <mergeCell ref="G20:H20"/>
    <mergeCell ref="B1:J1"/>
    <mergeCell ref="G26:I26"/>
    <mergeCell ref="G27:I27"/>
    <mergeCell ref="G29:I29"/>
    <mergeCell ref="G25:I25"/>
    <mergeCell ref="I16:J16"/>
    <mergeCell ref="I19:J19"/>
    <mergeCell ref="E21:F21"/>
    <mergeCell ref="G21:H21"/>
    <mergeCell ref="G28:I28"/>
    <mergeCell ref="G15:H15"/>
    <mergeCell ref="I15:J15"/>
    <mergeCell ref="E16:F16"/>
    <mergeCell ref="D12:G12"/>
    <mergeCell ref="D13:G13"/>
    <mergeCell ref="D3:J3"/>
  </mergeCells>
  <phoneticPr fontId="0" type="noConversion"/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2"/>
  <headerFooter alignWithMargins="0">
    <oddFooter>&amp;L&amp;9Zpracováno programem &amp;"Arial CE,Tučné"RTS Stavitel +,  © RTS, a.s.&amp;R&amp;9Stránka &amp;P z &amp;N</oddFooter>
  </headerFooter>
  <rowBreaks count="1" manualBreakCount="1">
    <brk id="36" max="9" man="1"/>
  </rowBreaks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List4">
    <tabColor rgb="FFFF9966"/>
  </sheetPr>
  <dimension ref="A1:G5"/>
  <sheetViews>
    <sheetView workbookViewId="0">
      <selection activeCell="A5" sqref="A5:IV5"/>
    </sheetView>
  </sheetViews>
  <sheetFormatPr defaultRowHeight="12.75"/>
  <cols>
    <col min="1" max="1" width="4.28515625" style="6" customWidth="1"/>
    <col min="2" max="2" width="14.42578125" style="6" customWidth="1"/>
    <col min="3" max="3" width="38.28515625" style="10" customWidth="1"/>
    <col min="4" max="4" width="4.5703125" style="6" customWidth="1"/>
    <col min="5" max="5" width="10.5703125" style="6" customWidth="1"/>
    <col min="6" max="6" width="9.85546875" style="6" customWidth="1"/>
    <col min="7" max="7" width="12.7109375" style="6" customWidth="1"/>
    <col min="8" max="16384" width="9.140625" style="6"/>
  </cols>
  <sheetData>
    <row r="1" spans="1:7" ht="15.75">
      <c r="A1" s="101" t="s">
        <v>6</v>
      </c>
      <c r="B1" s="101"/>
      <c r="C1" s="102"/>
      <c r="D1" s="101"/>
      <c r="E1" s="101"/>
      <c r="F1" s="101"/>
      <c r="G1" s="101"/>
    </row>
    <row r="2" spans="1:7" ht="24.95" customHeight="1">
      <c r="A2" s="79" t="s">
        <v>41</v>
      </c>
      <c r="B2" s="78"/>
      <c r="C2" s="103"/>
      <c r="D2" s="103"/>
      <c r="E2" s="103"/>
      <c r="F2" s="103"/>
      <c r="G2" s="104"/>
    </row>
    <row r="3" spans="1:7" ht="24.95" hidden="1" customHeight="1">
      <c r="A3" s="79" t="s">
        <v>7</v>
      </c>
      <c r="B3" s="78"/>
      <c r="C3" s="103"/>
      <c r="D3" s="103"/>
      <c r="E3" s="103"/>
      <c r="F3" s="103"/>
      <c r="G3" s="104"/>
    </row>
    <row r="4" spans="1:7" ht="24.95" hidden="1" customHeight="1">
      <c r="A4" s="79" t="s">
        <v>8</v>
      </c>
      <c r="B4" s="78"/>
      <c r="C4" s="103"/>
      <c r="D4" s="103"/>
      <c r="E4" s="103"/>
      <c r="F4" s="103"/>
      <c r="G4" s="104"/>
    </row>
    <row r="5" spans="1:7" hidden="1">
      <c r="B5" s="7"/>
      <c r="C5" s="8"/>
      <c r="D5" s="9"/>
    </row>
  </sheetData>
  <customSheetViews>
    <customSheetView guid="{B7E7C763-C459-487D-8ABA-5CFDDFBD5A84}">
      <selection activeCell="E19" sqref="E19"/>
      <pageMargins left="0.59055118110236227" right="0.39370078740157483" top="0.59055118110236227" bottom="0.98425196850393704" header="0.19685039370078741" footer="0.51181102362204722"/>
      <pageSetup paperSize="9" orientation="portrait" r:id="rId1"/>
      <headerFooter alignWithMargins="0">
        <oddFooter>&amp;L&amp;9Zpracováno programem &amp;"Arial CE,Tučné"BUILDpower S,  © RTS, a.s.&amp;R&amp;"Arial,Obyčejné"Strana &amp;P z &amp;N</oddFooter>
      </headerFooter>
    </customSheetView>
  </customSheetViews>
  <mergeCells count="4">
    <mergeCell ref="A1:G1"/>
    <mergeCell ref="C2:G2"/>
    <mergeCell ref="C3:G3"/>
    <mergeCell ref="C4:G4"/>
  </mergeCells>
  <pageMargins left="0.59055118110236227" right="0.39370078740157483" top="0.59055118110236227" bottom="0.98425196850393704" header="0.19685039370078741" footer="0.51181102362204722"/>
  <pageSetup paperSize="9" orientation="portrait" r:id="rId2"/>
  <headerFooter alignWithMargins="0">
    <oddFooter>&amp;L&amp;9Zpracováno programem &amp;"Arial CE,Tučné"RTS Stavitel +,  © RTS, a.s.&amp;R&amp;"Arial,Obyčejné"Strana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BH130"/>
  <sheetViews>
    <sheetView workbookViewId="0">
      <selection activeCell="F9" sqref="F9"/>
    </sheetView>
  </sheetViews>
  <sheetFormatPr defaultRowHeight="12.75" outlineLevelRow="1"/>
  <cols>
    <col min="1" max="1" width="4.28515625" customWidth="1"/>
    <col min="2" max="2" width="14.42578125" style="129" customWidth="1"/>
    <col min="3" max="3" width="38.28515625" style="129" customWidth="1"/>
    <col min="4" max="4" width="4.5703125" customWidth="1"/>
    <col min="5" max="5" width="10.5703125" customWidth="1"/>
    <col min="6" max="6" width="9.85546875" customWidth="1"/>
    <col min="7" max="7" width="12.7109375" customWidth="1"/>
    <col min="8" max="13" width="0" hidden="1" customWidth="1"/>
    <col min="18" max="21" width="0" hidden="1" customWidth="1"/>
    <col min="29" max="39" width="0" hidden="1" customWidth="1"/>
    <col min="53" max="53" width="73.42578125" customWidth="1"/>
  </cols>
  <sheetData>
    <row r="1" spans="1:60" ht="15.75" customHeight="1">
      <c r="A1" s="195" t="s">
        <v>244</v>
      </c>
      <c r="B1" s="195"/>
      <c r="C1" s="195"/>
      <c r="D1" s="195"/>
      <c r="E1" s="195"/>
      <c r="F1" s="195"/>
      <c r="G1" s="195"/>
      <c r="AE1" t="s">
        <v>73</v>
      </c>
    </row>
    <row r="2" spans="1:60" ht="24.95" customHeight="1">
      <c r="A2" s="202" t="s">
        <v>72</v>
      </c>
      <c r="B2" s="196"/>
      <c r="C2" s="197" t="s">
        <v>46</v>
      </c>
      <c r="D2" s="198"/>
      <c r="E2" s="198"/>
      <c r="F2" s="198"/>
      <c r="G2" s="204"/>
      <c r="AE2" t="s">
        <v>74</v>
      </c>
    </row>
    <row r="3" spans="1:60" ht="24.95" customHeight="1">
      <c r="A3" s="203" t="s">
        <v>7</v>
      </c>
      <c r="B3" s="201"/>
      <c r="C3" s="199" t="s">
        <v>42</v>
      </c>
      <c r="D3" s="200"/>
      <c r="E3" s="200"/>
      <c r="F3" s="200"/>
      <c r="G3" s="205"/>
      <c r="AE3" t="s">
        <v>75</v>
      </c>
    </row>
    <row r="4" spans="1:60" ht="24.95" hidden="1" customHeight="1">
      <c r="A4" s="203" t="s">
        <v>8</v>
      </c>
      <c r="B4" s="201"/>
      <c r="C4" s="199"/>
      <c r="D4" s="200"/>
      <c r="E4" s="200"/>
      <c r="F4" s="200"/>
      <c r="G4" s="205"/>
      <c r="AE4" t="s">
        <v>76</v>
      </c>
    </row>
    <row r="5" spans="1:60" hidden="1">
      <c r="A5" s="206" t="s">
        <v>77</v>
      </c>
      <c r="B5" s="207"/>
      <c r="C5" s="208"/>
      <c r="D5" s="209"/>
      <c r="E5" s="209"/>
      <c r="F5" s="209"/>
      <c r="G5" s="210"/>
      <c r="AE5" t="s">
        <v>78</v>
      </c>
    </row>
    <row r="7" spans="1:60" ht="38.25">
      <c r="A7" s="216" t="s">
        <v>79</v>
      </c>
      <c r="B7" s="217" t="s">
        <v>80</v>
      </c>
      <c r="C7" s="217" t="s">
        <v>81</v>
      </c>
      <c r="D7" s="216" t="s">
        <v>82</v>
      </c>
      <c r="E7" s="216" t="s">
        <v>83</v>
      </c>
      <c r="F7" s="211" t="s">
        <v>84</v>
      </c>
      <c r="G7" s="237" t="s">
        <v>28</v>
      </c>
      <c r="H7" s="238" t="s">
        <v>29</v>
      </c>
      <c r="I7" s="238" t="s">
        <v>85</v>
      </c>
      <c r="J7" s="238" t="s">
        <v>30</v>
      </c>
      <c r="K7" s="238" t="s">
        <v>86</v>
      </c>
      <c r="L7" s="238" t="s">
        <v>87</v>
      </c>
      <c r="M7" s="238" t="s">
        <v>88</v>
      </c>
      <c r="N7" s="238" t="s">
        <v>89</v>
      </c>
      <c r="O7" s="238" t="s">
        <v>90</v>
      </c>
      <c r="P7" s="238" t="s">
        <v>91</v>
      </c>
      <c r="Q7" s="238" t="s">
        <v>92</v>
      </c>
      <c r="R7" s="238" t="s">
        <v>93</v>
      </c>
      <c r="S7" s="238" t="s">
        <v>94</v>
      </c>
      <c r="T7" s="238" t="s">
        <v>95</v>
      </c>
      <c r="U7" s="219" t="s">
        <v>96</v>
      </c>
    </row>
    <row r="8" spans="1:60">
      <c r="A8" s="239" t="s">
        <v>97</v>
      </c>
      <c r="B8" s="240" t="s">
        <v>58</v>
      </c>
      <c r="C8" s="241" t="s">
        <v>59</v>
      </c>
      <c r="D8" s="218"/>
      <c r="E8" s="242"/>
      <c r="F8" s="243"/>
      <c r="G8" s="243">
        <f>SUMIF(AE9:AE45,"&lt;&gt;NOR",G9:G45)</f>
        <v>0</v>
      </c>
      <c r="H8" s="243"/>
      <c r="I8" s="243">
        <f>SUM(I9:I45)</f>
        <v>0</v>
      </c>
      <c r="J8" s="243"/>
      <c r="K8" s="243">
        <f>SUM(K9:K45)</f>
        <v>0</v>
      </c>
      <c r="L8" s="243"/>
      <c r="M8" s="243">
        <f>SUM(M9:M45)</f>
        <v>0</v>
      </c>
      <c r="N8" s="218"/>
      <c r="O8" s="218">
        <f>SUM(O9:O45)</f>
        <v>4.8900000000000002E-3</v>
      </c>
      <c r="P8" s="218"/>
      <c r="Q8" s="218">
        <f>SUM(Q9:Q45)</f>
        <v>9.99</v>
      </c>
      <c r="R8" s="218"/>
      <c r="S8" s="218"/>
      <c r="T8" s="239"/>
      <c r="U8" s="218">
        <f>SUM(U9:U45)</f>
        <v>97.47999999999999</v>
      </c>
      <c r="AE8" t="s">
        <v>98</v>
      </c>
    </row>
    <row r="9" spans="1:60" ht="22.5" outlineLevel="1">
      <c r="A9" s="213">
        <v>1</v>
      </c>
      <c r="B9" s="220" t="s">
        <v>99</v>
      </c>
      <c r="C9" s="265" t="s">
        <v>100</v>
      </c>
      <c r="D9" s="222" t="s">
        <v>101</v>
      </c>
      <c r="E9" s="228">
        <v>37</v>
      </c>
      <c r="F9" s="232"/>
      <c r="G9" s="233">
        <f>ROUND(E9*F9,2)</f>
        <v>0</v>
      </c>
      <c r="H9" s="232"/>
      <c r="I9" s="233">
        <f>ROUND(E9*H9,2)</f>
        <v>0</v>
      </c>
      <c r="J9" s="232"/>
      <c r="K9" s="233">
        <f>ROUND(E9*J9,2)</f>
        <v>0</v>
      </c>
      <c r="L9" s="233">
        <v>21</v>
      </c>
      <c r="M9" s="233">
        <f>G9*(1+L9/100)</f>
        <v>0</v>
      </c>
      <c r="N9" s="222">
        <v>0</v>
      </c>
      <c r="O9" s="222">
        <f>ROUND(E9*N9,5)</f>
        <v>0</v>
      </c>
      <c r="P9" s="222">
        <v>0.27</v>
      </c>
      <c r="Q9" s="222">
        <f>ROUND(E9*P9,5)</f>
        <v>9.99</v>
      </c>
      <c r="R9" s="222"/>
      <c r="S9" s="222"/>
      <c r="T9" s="223">
        <v>0.49452000000000002</v>
      </c>
      <c r="U9" s="222">
        <f>ROUND(E9*T9,2)</f>
        <v>18.3</v>
      </c>
      <c r="V9" s="212"/>
      <c r="W9" s="212"/>
      <c r="X9" s="212"/>
      <c r="Y9" s="212"/>
      <c r="Z9" s="212"/>
      <c r="AA9" s="212"/>
      <c r="AB9" s="212"/>
      <c r="AC9" s="212"/>
      <c r="AD9" s="212"/>
      <c r="AE9" s="212" t="s">
        <v>102</v>
      </c>
      <c r="AF9" s="212"/>
      <c r="AG9" s="212"/>
      <c r="AH9" s="212"/>
      <c r="AI9" s="212"/>
      <c r="AJ9" s="212"/>
      <c r="AK9" s="212"/>
      <c r="AL9" s="212"/>
      <c r="AM9" s="212"/>
      <c r="AN9" s="212"/>
      <c r="AO9" s="212"/>
      <c r="AP9" s="212"/>
      <c r="AQ9" s="212"/>
      <c r="AR9" s="212"/>
      <c r="AS9" s="212"/>
      <c r="AT9" s="212"/>
      <c r="AU9" s="212"/>
      <c r="AV9" s="212"/>
      <c r="AW9" s="212"/>
      <c r="AX9" s="212"/>
      <c r="AY9" s="212"/>
      <c r="AZ9" s="212"/>
      <c r="BA9" s="212"/>
      <c r="BB9" s="212"/>
      <c r="BC9" s="212"/>
      <c r="BD9" s="212"/>
      <c r="BE9" s="212"/>
      <c r="BF9" s="212"/>
      <c r="BG9" s="212"/>
      <c r="BH9" s="212"/>
    </row>
    <row r="10" spans="1:60" outlineLevel="1">
      <c r="A10" s="213"/>
      <c r="B10" s="220"/>
      <c r="C10" s="266" t="s">
        <v>103</v>
      </c>
      <c r="D10" s="224"/>
      <c r="E10" s="229"/>
      <c r="F10" s="234"/>
      <c r="G10" s="235"/>
      <c r="H10" s="233"/>
      <c r="I10" s="233"/>
      <c r="J10" s="233"/>
      <c r="K10" s="233"/>
      <c r="L10" s="233"/>
      <c r="M10" s="233"/>
      <c r="N10" s="222"/>
      <c r="O10" s="222"/>
      <c r="P10" s="222"/>
      <c r="Q10" s="222"/>
      <c r="R10" s="222"/>
      <c r="S10" s="222"/>
      <c r="T10" s="223"/>
      <c r="U10" s="222"/>
      <c r="V10" s="212"/>
      <c r="W10" s="212"/>
      <c r="X10" s="212"/>
      <c r="Y10" s="212"/>
      <c r="Z10" s="212"/>
      <c r="AA10" s="212"/>
      <c r="AB10" s="212"/>
      <c r="AC10" s="212"/>
      <c r="AD10" s="212"/>
      <c r="AE10" s="212" t="s">
        <v>104</v>
      </c>
      <c r="AF10" s="212"/>
      <c r="AG10" s="212"/>
      <c r="AH10" s="212"/>
      <c r="AI10" s="212"/>
      <c r="AJ10" s="212"/>
      <c r="AK10" s="212"/>
      <c r="AL10" s="212"/>
      <c r="AM10" s="212"/>
      <c r="AN10" s="212"/>
      <c r="AO10" s="212"/>
      <c r="AP10" s="212"/>
      <c r="AQ10" s="212"/>
      <c r="AR10" s="212"/>
      <c r="AS10" s="212"/>
      <c r="AT10" s="212"/>
      <c r="AU10" s="212"/>
      <c r="AV10" s="212"/>
      <c r="AW10" s="212"/>
      <c r="AX10" s="212"/>
      <c r="AY10" s="212"/>
      <c r="AZ10" s="212"/>
      <c r="BA10" s="215" t="str">
        <f>C10</f>
        <v>S vybouráním lože.</v>
      </c>
      <c r="BB10" s="212"/>
      <c r="BC10" s="212"/>
      <c r="BD10" s="212"/>
      <c r="BE10" s="212"/>
      <c r="BF10" s="212"/>
      <c r="BG10" s="212"/>
      <c r="BH10" s="212"/>
    </row>
    <row r="11" spans="1:60" outlineLevel="1">
      <c r="A11" s="213"/>
      <c r="B11" s="220"/>
      <c r="C11" s="267" t="s">
        <v>105</v>
      </c>
      <c r="D11" s="225"/>
      <c r="E11" s="230">
        <v>37</v>
      </c>
      <c r="F11" s="233"/>
      <c r="G11" s="233"/>
      <c r="H11" s="233"/>
      <c r="I11" s="233"/>
      <c r="J11" s="233"/>
      <c r="K11" s="233"/>
      <c r="L11" s="233"/>
      <c r="M11" s="233"/>
      <c r="N11" s="222"/>
      <c r="O11" s="222"/>
      <c r="P11" s="222"/>
      <c r="Q11" s="222"/>
      <c r="R11" s="222"/>
      <c r="S11" s="222"/>
      <c r="T11" s="223"/>
      <c r="U11" s="222"/>
      <c r="V11" s="212"/>
      <c r="W11" s="212"/>
      <c r="X11" s="212"/>
      <c r="Y11" s="212"/>
      <c r="Z11" s="212"/>
      <c r="AA11" s="212"/>
      <c r="AB11" s="212"/>
      <c r="AC11" s="212"/>
      <c r="AD11" s="212"/>
      <c r="AE11" s="212" t="s">
        <v>106</v>
      </c>
      <c r="AF11" s="212">
        <v>0</v>
      </c>
      <c r="AG11" s="212"/>
      <c r="AH11" s="212"/>
      <c r="AI11" s="212"/>
      <c r="AJ11" s="212"/>
      <c r="AK11" s="212"/>
      <c r="AL11" s="212"/>
      <c r="AM11" s="212"/>
      <c r="AN11" s="212"/>
      <c r="AO11" s="212"/>
      <c r="AP11" s="212"/>
      <c r="AQ11" s="212"/>
      <c r="AR11" s="212"/>
      <c r="AS11" s="212"/>
      <c r="AT11" s="212"/>
      <c r="AU11" s="212"/>
      <c r="AV11" s="212"/>
      <c r="AW11" s="212"/>
      <c r="AX11" s="212"/>
      <c r="AY11" s="212"/>
      <c r="AZ11" s="212"/>
      <c r="BA11" s="212"/>
      <c r="BB11" s="212"/>
      <c r="BC11" s="212"/>
      <c r="BD11" s="212"/>
      <c r="BE11" s="212"/>
      <c r="BF11" s="212"/>
      <c r="BG11" s="212"/>
      <c r="BH11" s="212"/>
    </row>
    <row r="12" spans="1:60" ht="22.5" outlineLevel="1">
      <c r="A12" s="213">
        <v>2</v>
      </c>
      <c r="B12" s="220" t="s">
        <v>107</v>
      </c>
      <c r="C12" s="265" t="s">
        <v>108</v>
      </c>
      <c r="D12" s="222" t="s">
        <v>109</v>
      </c>
      <c r="E12" s="228">
        <v>24.3</v>
      </c>
      <c r="F12" s="232"/>
      <c r="G12" s="233">
        <f>ROUND(E12*F12,2)</f>
        <v>0</v>
      </c>
      <c r="H12" s="232"/>
      <c r="I12" s="233">
        <f>ROUND(E12*H12,2)</f>
        <v>0</v>
      </c>
      <c r="J12" s="232"/>
      <c r="K12" s="233">
        <f>ROUND(E12*J12,2)</f>
        <v>0</v>
      </c>
      <c r="L12" s="233">
        <v>21</v>
      </c>
      <c r="M12" s="233">
        <f>G12*(1+L12/100)</f>
        <v>0</v>
      </c>
      <c r="N12" s="222">
        <v>0</v>
      </c>
      <c r="O12" s="222">
        <f>ROUND(E12*N12,5)</f>
        <v>0</v>
      </c>
      <c r="P12" s="222">
        <v>0</v>
      </c>
      <c r="Q12" s="222">
        <f>ROUND(E12*P12,5)</f>
        <v>0</v>
      </c>
      <c r="R12" s="222"/>
      <c r="S12" s="222"/>
      <c r="T12" s="223">
        <v>1.4379999999999999</v>
      </c>
      <c r="U12" s="222">
        <f>ROUND(E12*T12,2)</f>
        <v>34.94</v>
      </c>
      <c r="V12" s="212"/>
      <c r="W12" s="212"/>
      <c r="X12" s="212"/>
      <c r="Y12" s="212"/>
      <c r="Z12" s="212"/>
      <c r="AA12" s="212"/>
      <c r="AB12" s="212"/>
      <c r="AC12" s="212"/>
      <c r="AD12" s="212"/>
      <c r="AE12" s="212" t="s">
        <v>102</v>
      </c>
      <c r="AF12" s="212"/>
      <c r="AG12" s="212"/>
      <c r="AH12" s="212"/>
      <c r="AI12" s="212"/>
      <c r="AJ12" s="212"/>
      <c r="AK12" s="212"/>
      <c r="AL12" s="212"/>
      <c r="AM12" s="212"/>
      <c r="AN12" s="212"/>
      <c r="AO12" s="212"/>
      <c r="AP12" s="212"/>
      <c r="AQ12" s="212"/>
      <c r="AR12" s="212"/>
      <c r="AS12" s="212"/>
      <c r="AT12" s="212"/>
      <c r="AU12" s="212"/>
      <c r="AV12" s="212"/>
      <c r="AW12" s="212"/>
      <c r="AX12" s="212"/>
      <c r="AY12" s="212"/>
      <c r="AZ12" s="212"/>
      <c r="BA12" s="212"/>
      <c r="BB12" s="212"/>
      <c r="BC12" s="212"/>
      <c r="BD12" s="212"/>
      <c r="BE12" s="212"/>
      <c r="BF12" s="212"/>
      <c r="BG12" s="212"/>
      <c r="BH12" s="212"/>
    </row>
    <row r="13" spans="1:60" ht="22.5" outlineLevel="1">
      <c r="A13" s="213"/>
      <c r="B13" s="220"/>
      <c r="C13" s="266" t="s">
        <v>110</v>
      </c>
      <c r="D13" s="224"/>
      <c r="E13" s="229"/>
      <c r="F13" s="234"/>
      <c r="G13" s="235"/>
      <c r="H13" s="233"/>
      <c r="I13" s="233"/>
      <c r="J13" s="233"/>
      <c r="K13" s="233"/>
      <c r="L13" s="233"/>
      <c r="M13" s="233"/>
      <c r="N13" s="222"/>
      <c r="O13" s="222"/>
      <c r="P13" s="222"/>
      <c r="Q13" s="222"/>
      <c r="R13" s="222"/>
      <c r="S13" s="222"/>
      <c r="T13" s="223"/>
      <c r="U13" s="222"/>
      <c r="V13" s="212"/>
      <c r="W13" s="212"/>
      <c r="X13" s="212"/>
      <c r="Y13" s="212"/>
      <c r="Z13" s="212"/>
      <c r="AA13" s="212"/>
      <c r="AB13" s="212"/>
      <c r="AC13" s="212"/>
      <c r="AD13" s="212"/>
      <c r="AE13" s="212" t="s">
        <v>104</v>
      </c>
      <c r="AF13" s="212"/>
      <c r="AG13" s="212"/>
      <c r="AH13" s="212"/>
      <c r="AI13" s="212"/>
      <c r="AJ13" s="212"/>
      <c r="AK13" s="212"/>
      <c r="AL13" s="212"/>
      <c r="AM13" s="212"/>
      <c r="AN13" s="212"/>
      <c r="AO13" s="212"/>
      <c r="AP13" s="212"/>
      <c r="AQ13" s="212"/>
      <c r="AR13" s="212"/>
      <c r="AS13" s="212"/>
      <c r="AT13" s="212"/>
      <c r="AU13" s="212"/>
      <c r="AV13" s="212"/>
      <c r="AW13" s="212"/>
      <c r="AX13" s="212"/>
      <c r="AY13" s="212"/>
      <c r="AZ13" s="212"/>
      <c r="BA13" s="215" t="str">
        <f>C13</f>
        <v>Popř. lesní půdy s naložením, vodorovným přemístěním a složením na hromady nebo se zpětným přemístěním a rozprostřením.</v>
      </c>
      <c r="BB13" s="212"/>
      <c r="BC13" s="212"/>
      <c r="BD13" s="212"/>
      <c r="BE13" s="212"/>
      <c r="BF13" s="212"/>
      <c r="BG13" s="212"/>
      <c r="BH13" s="212"/>
    </row>
    <row r="14" spans="1:60" outlineLevel="1">
      <c r="A14" s="213"/>
      <c r="B14" s="220"/>
      <c r="C14" s="267" t="s">
        <v>111</v>
      </c>
      <c r="D14" s="225"/>
      <c r="E14" s="230">
        <v>24.3</v>
      </c>
      <c r="F14" s="233"/>
      <c r="G14" s="233"/>
      <c r="H14" s="233"/>
      <c r="I14" s="233"/>
      <c r="J14" s="233"/>
      <c r="K14" s="233"/>
      <c r="L14" s="233"/>
      <c r="M14" s="233"/>
      <c r="N14" s="222"/>
      <c r="O14" s="222"/>
      <c r="P14" s="222"/>
      <c r="Q14" s="222"/>
      <c r="R14" s="222"/>
      <c r="S14" s="222"/>
      <c r="T14" s="223"/>
      <c r="U14" s="222"/>
      <c r="V14" s="212"/>
      <c r="W14" s="212"/>
      <c r="X14" s="212"/>
      <c r="Y14" s="212"/>
      <c r="Z14" s="212"/>
      <c r="AA14" s="212"/>
      <c r="AB14" s="212"/>
      <c r="AC14" s="212"/>
      <c r="AD14" s="212"/>
      <c r="AE14" s="212" t="s">
        <v>106</v>
      </c>
      <c r="AF14" s="212">
        <v>0</v>
      </c>
      <c r="AG14" s="212"/>
      <c r="AH14" s="212"/>
      <c r="AI14" s="212"/>
      <c r="AJ14" s="212"/>
      <c r="AK14" s="212"/>
      <c r="AL14" s="212"/>
      <c r="AM14" s="212"/>
      <c r="AN14" s="212"/>
      <c r="AO14" s="212"/>
      <c r="AP14" s="212"/>
      <c r="AQ14" s="212"/>
      <c r="AR14" s="212"/>
      <c r="AS14" s="212"/>
      <c r="AT14" s="212"/>
      <c r="AU14" s="212"/>
      <c r="AV14" s="212"/>
      <c r="AW14" s="212"/>
      <c r="AX14" s="212"/>
      <c r="AY14" s="212"/>
      <c r="AZ14" s="212"/>
      <c r="BA14" s="212"/>
      <c r="BB14" s="212"/>
      <c r="BC14" s="212"/>
      <c r="BD14" s="212"/>
      <c r="BE14" s="212"/>
      <c r="BF14" s="212"/>
      <c r="BG14" s="212"/>
      <c r="BH14" s="212"/>
    </row>
    <row r="15" spans="1:60" ht="22.5" outlineLevel="1">
      <c r="A15" s="213">
        <v>3</v>
      </c>
      <c r="B15" s="220" t="s">
        <v>112</v>
      </c>
      <c r="C15" s="265" t="s">
        <v>113</v>
      </c>
      <c r="D15" s="222" t="s">
        <v>109</v>
      </c>
      <c r="E15" s="228">
        <v>12.32</v>
      </c>
      <c r="F15" s="232"/>
      <c r="G15" s="233">
        <f>ROUND(E15*F15,2)</f>
        <v>0</v>
      </c>
      <c r="H15" s="232"/>
      <c r="I15" s="233">
        <f>ROUND(E15*H15,2)</f>
        <v>0</v>
      </c>
      <c r="J15" s="232"/>
      <c r="K15" s="233">
        <f>ROUND(E15*J15,2)</f>
        <v>0</v>
      </c>
      <c r="L15" s="233">
        <v>21</v>
      </c>
      <c r="M15" s="233">
        <f>G15*(1+L15/100)</f>
        <v>0</v>
      </c>
      <c r="N15" s="222">
        <v>0</v>
      </c>
      <c r="O15" s="222">
        <f>ROUND(E15*N15,5)</f>
        <v>0</v>
      </c>
      <c r="P15" s="222">
        <v>0</v>
      </c>
      <c r="Q15" s="222">
        <f>ROUND(E15*P15,5)</f>
        <v>0</v>
      </c>
      <c r="R15" s="222"/>
      <c r="S15" s="222"/>
      <c r="T15" s="223">
        <v>0.29525000000000001</v>
      </c>
      <c r="U15" s="222">
        <f>ROUND(E15*T15,2)</f>
        <v>3.64</v>
      </c>
      <c r="V15" s="212"/>
      <c r="W15" s="212"/>
      <c r="X15" s="212"/>
      <c r="Y15" s="212"/>
      <c r="Z15" s="212"/>
      <c r="AA15" s="212"/>
      <c r="AB15" s="212"/>
      <c r="AC15" s="212"/>
      <c r="AD15" s="212"/>
      <c r="AE15" s="212" t="s">
        <v>102</v>
      </c>
      <c r="AF15" s="212"/>
      <c r="AG15" s="212"/>
      <c r="AH15" s="212"/>
      <c r="AI15" s="212"/>
      <c r="AJ15" s="212"/>
      <c r="AK15" s="212"/>
      <c r="AL15" s="212"/>
      <c r="AM15" s="212"/>
      <c r="AN15" s="212"/>
      <c r="AO15" s="212"/>
      <c r="AP15" s="212"/>
      <c r="AQ15" s="212"/>
      <c r="AR15" s="212"/>
      <c r="AS15" s="212"/>
      <c r="AT15" s="212"/>
      <c r="AU15" s="212"/>
      <c r="AV15" s="212"/>
      <c r="AW15" s="212"/>
      <c r="AX15" s="212"/>
      <c r="AY15" s="212"/>
      <c r="AZ15" s="212"/>
      <c r="BA15" s="212"/>
      <c r="BB15" s="212"/>
      <c r="BC15" s="212"/>
      <c r="BD15" s="212"/>
      <c r="BE15" s="212"/>
      <c r="BF15" s="212"/>
      <c r="BG15" s="212"/>
      <c r="BH15" s="212"/>
    </row>
    <row r="16" spans="1:60" ht="22.5" outlineLevel="1">
      <c r="A16" s="213"/>
      <c r="B16" s="220"/>
      <c r="C16" s="266" t="s">
        <v>114</v>
      </c>
      <c r="D16" s="224"/>
      <c r="E16" s="229"/>
      <c r="F16" s="234"/>
      <c r="G16" s="235"/>
      <c r="H16" s="233"/>
      <c r="I16" s="233"/>
      <c r="J16" s="233"/>
      <c r="K16" s="233"/>
      <c r="L16" s="233"/>
      <c r="M16" s="233"/>
      <c r="N16" s="222"/>
      <c r="O16" s="222"/>
      <c r="P16" s="222"/>
      <c r="Q16" s="222"/>
      <c r="R16" s="222"/>
      <c r="S16" s="222"/>
      <c r="T16" s="223"/>
      <c r="U16" s="222"/>
      <c r="V16" s="212"/>
      <c r="W16" s="212"/>
      <c r="X16" s="212"/>
      <c r="Y16" s="212"/>
      <c r="Z16" s="212"/>
      <c r="AA16" s="212"/>
      <c r="AB16" s="212"/>
      <c r="AC16" s="212"/>
      <c r="AD16" s="212"/>
      <c r="AE16" s="212" t="s">
        <v>104</v>
      </c>
      <c r="AF16" s="212"/>
      <c r="AG16" s="212"/>
      <c r="AH16" s="212"/>
      <c r="AI16" s="212"/>
      <c r="AJ16" s="212"/>
      <c r="AK16" s="212"/>
      <c r="AL16" s="212"/>
      <c r="AM16" s="212"/>
      <c r="AN16" s="212"/>
      <c r="AO16" s="212"/>
      <c r="AP16" s="212"/>
      <c r="AQ16" s="212"/>
      <c r="AR16" s="212"/>
      <c r="AS16" s="212"/>
      <c r="AT16" s="212"/>
      <c r="AU16" s="212"/>
      <c r="AV16" s="212"/>
      <c r="AW16" s="212"/>
      <c r="AX16" s="212"/>
      <c r="AY16" s="212"/>
      <c r="AZ16" s="212"/>
      <c r="BA16" s="215" t="str">
        <f>C16</f>
        <v>Nezapažené s naložením na dopravní prostředek, odvozem a uložením na skládku, bez poplatku za skládku.</v>
      </c>
      <c r="BB16" s="212"/>
      <c r="BC16" s="212"/>
      <c r="BD16" s="212"/>
      <c r="BE16" s="212"/>
      <c r="BF16" s="212"/>
      <c r="BG16" s="212"/>
      <c r="BH16" s="212"/>
    </row>
    <row r="17" spans="1:60" outlineLevel="1">
      <c r="A17" s="213"/>
      <c r="B17" s="220"/>
      <c r="C17" s="267" t="s">
        <v>115</v>
      </c>
      <c r="D17" s="225"/>
      <c r="E17" s="230">
        <v>12.32</v>
      </c>
      <c r="F17" s="233"/>
      <c r="G17" s="233"/>
      <c r="H17" s="233"/>
      <c r="I17" s="233"/>
      <c r="J17" s="233"/>
      <c r="K17" s="233"/>
      <c r="L17" s="233"/>
      <c r="M17" s="233"/>
      <c r="N17" s="222"/>
      <c r="O17" s="222"/>
      <c r="P17" s="222"/>
      <c r="Q17" s="222"/>
      <c r="R17" s="222"/>
      <c r="S17" s="222"/>
      <c r="T17" s="223"/>
      <c r="U17" s="222"/>
      <c r="V17" s="212"/>
      <c r="W17" s="212"/>
      <c r="X17" s="212"/>
      <c r="Y17" s="212"/>
      <c r="Z17" s="212"/>
      <c r="AA17" s="212"/>
      <c r="AB17" s="212"/>
      <c r="AC17" s="212"/>
      <c r="AD17" s="212"/>
      <c r="AE17" s="212" t="s">
        <v>106</v>
      </c>
      <c r="AF17" s="212">
        <v>0</v>
      </c>
      <c r="AG17" s="212"/>
      <c r="AH17" s="212"/>
      <c r="AI17" s="212"/>
      <c r="AJ17" s="212"/>
      <c r="AK17" s="212"/>
      <c r="AL17" s="212"/>
      <c r="AM17" s="212"/>
      <c r="AN17" s="212"/>
      <c r="AO17" s="212"/>
      <c r="AP17" s="212"/>
      <c r="AQ17" s="212"/>
      <c r="AR17" s="212"/>
      <c r="AS17" s="212"/>
      <c r="AT17" s="212"/>
      <c r="AU17" s="212"/>
      <c r="AV17" s="212"/>
      <c r="AW17" s="212"/>
      <c r="AX17" s="212"/>
      <c r="AY17" s="212"/>
      <c r="AZ17" s="212"/>
      <c r="BA17" s="212"/>
      <c r="BB17" s="212"/>
      <c r="BC17" s="212"/>
      <c r="BD17" s="212"/>
      <c r="BE17" s="212"/>
      <c r="BF17" s="212"/>
      <c r="BG17" s="212"/>
      <c r="BH17" s="212"/>
    </row>
    <row r="18" spans="1:60" outlineLevel="1">
      <c r="A18" s="213">
        <v>4</v>
      </c>
      <c r="B18" s="220" t="s">
        <v>116</v>
      </c>
      <c r="C18" s="265" t="s">
        <v>117</v>
      </c>
      <c r="D18" s="222" t="s">
        <v>109</v>
      </c>
      <c r="E18" s="228">
        <v>12.32</v>
      </c>
      <c r="F18" s="232"/>
      <c r="G18" s="233">
        <f>ROUND(E18*F18,2)</f>
        <v>0</v>
      </c>
      <c r="H18" s="232"/>
      <c r="I18" s="233">
        <f>ROUND(E18*H18,2)</f>
        <v>0</v>
      </c>
      <c r="J18" s="232"/>
      <c r="K18" s="233">
        <f>ROUND(E18*J18,2)</f>
        <v>0</v>
      </c>
      <c r="L18" s="233">
        <v>21</v>
      </c>
      <c r="M18" s="233">
        <f>G18*(1+L18/100)</f>
        <v>0</v>
      </c>
      <c r="N18" s="222">
        <v>0</v>
      </c>
      <c r="O18" s="222">
        <f>ROUND(E18*N18,5)</f>
        <v>0</v>
      </c>
      <c r="P18" s="222">
        <v>0</v>
      </c>
      <c r="Q18" s="222">
        <f>ROUND(E18*P18,5)</f>
        <v>0</v>
      </c>
      <c r="R18" s="222"/>
      <c r="S18" s="222"/>
      <c r="T18" s="223">
        <v>5.8000000000000003E-2</v>
      </c>
      <c r="U18" s="222">
        <f>ROUND(E18*T18,2)</f>
        <v>0.71</v>
      </c>
      <c r="V18" s="212"/>
      <c r="W18" s="212"/>
      <c r="X18" s="212"/>
      <c r="Y18" s="212"/>
      <c r="Z18" s="212"/>
      <c r="AA18" s="212"/>
      <c r="AB18" s="212"/>
      <c r="AC18" s="212"/>
      <c r="AD18" s="212"/>
      <c r="AE18" s="212" t="s">
        <v>118</v>
      </c>
      <c r="AF18" s="212"/>
      <c r="AG18" s="212"/>
      <c r="AH18" s="212"/>
      <c r="AI18" s="212"/>
      <c r="AJ18" s="212"/>
      <c r="AK18" s="212"/>
      <c r="AL18" s="212"/>
      <c r="AM18" s="212"/>
      <c r="AN18" s="212"/>
      <c r="AO18" s="212"/>
      <c r="AP18" s="212"/>
      <c r="AQ18" s="212"/>
      <c r="AR18" s="212"/>
      <c r="AS18" s="212"/>
      <c r="AT18" s="212"/>
      <c r="AU18" s="212"/>
      <c r="AV18" s="212"/>
      <c r="AW18" s="212"/>
      <c r="AX18" s="212"/>
      <c r="AY18" s="212"/>
      <c r="AZ18" s="212"/>
      <c r="BA18" s="212"/>
      <c r="BB18" s="212"/>
      <c r="BC18" s="212"/>
      <c r="BD18" s="212"/>
      <c r="BE18" s="212"/>
      <c r="BF18" s="212"/>
      <c r="BG18" s="212"/>
      <c r="BH18" s="212"/>
    </row>
    <row r="19" spans="1:60" ht="22.5" outlineLevel="1">
      <c r="A19" s="213"/>
      <c r="B19" s="220"/>
      <c r="C19" s="266" t="s">
        <v>119</v>
      </c>
      <c r="D19" s="224"/>
      <c r="E19" s="229"/>
      <c r="F19" s="234"/>
      <c r="G19" s="235"/>
      <c r="H19" s="233"/>
      <c r="I19" s="233"/>
      <c r="J19" s="233"/>
      <c r="K19" s="233"/>
      <c r="L19" s="233"/>
      <c r="M19" s="233"/>
      <c r="N19" s="222"/>
      <c r="O19" s="222"/>
      <c r="P19" s="222"/>
      <c r="Q19" s="222"/>
      <c r="R19" s="222"/>
      <c r="S19" s="222"/>
      <c r="T19" s="223"/>
      <c r="U19" s="222"/>
      <c r="V19" s="212"/>
      <c r="W19" s="212"/>
      <c r="X19" s="212"/>
      <c r="Y19" s="212"/>
      <c r="Z19" s="212"/>
      <c r="AA19" s="212"/>
      <c r="AB19" s="212"/>
      <c r="AC19" s="212"/>
      <c r="AD19" s="212"/>
      <c r="AE19" s="212" t="s">
        <v>104</v>
      </c>
      <c r="AF19" s="212"/>
      <c r="AG19" s="212"/>
      <c r="AH19" s="212"/>
      <c r="AI19" s="212"/>
      <c r="AJ19" s="212"/>
      <c r="AK19" s="212"/>
      <c r="AL19" s="212"/>
      <c r="AM19" s="212"/>
      <c r="AN19" s="212"/>
      <c r="AO19" s="212"/>
      <c r="AP19" s="212"/>
      <c r="AQ19" s="212"/>
      <c r="AR19" s="212"/>
      <c r="AS19" s="212"/>
      <c r="AT19" s="212"/>
      <c r="AU19" s="212"/>
      <c r="AV19" s="212"/>
      <c r="AW19" s="212"/>
      <c r="AX19" s="212"/>
      <c r="AY19" s="212"/>
      <c r="AZ19" s="212"/>
      <c r="BA19" s="215" t="str">
        <f>C19</f>
        <v>Odkopávky a prokopávky nezapažené s přehozením výkopku na vzdálenost do 3 m nebo s naložením na dopravní prostředek.</v>
      </c>
      <c r="BB19" s="212"/>
      <c r="BC19" s="212"/>
      <c r="BD19" s="212"/>
      <c r="BE19" s="212"/>
      <c r="BF19" s="212"/>
      <c r="BG19" s="212"/>
      <c r="BH19" s="212"/>
    </row>
    <row r="20" spans="1:60" outlineLevel="1">
      <c r="A20" s="213"/>
      <c r="B20" s="220"/>
      <c r="C20" s="267" t="s">
        <v>120</v>
      </c>
      <c r="D20" s="225"/>
      <c r="E20" s="230">
        <v>12.32</v>
      </c>
      <c r="F20" s="233"/>
      <c r="G20" s="233"/>
      <c r="H20" s="233"/>
      <c r="I20" s="233"/>
      <c r="J20" s="233"/>
      <c r="K20" s="233"/>
      <c r="L20" s="233"/>
      <c r="M20" s="233"/>
      <c r="N20" s="222"/>
      <c r="O20" s="222"/>
      <c r="P20" s="222"/>
      <c r="Q20" s="222"/>
      <c r="R20" s="222"/>
      <c r="S20" s="222"/>
      <c r="T20" s="223"/>
      <c r="U20" s="222"/>
      <c r="V20" s="212"/>
      <c r="W20" s="212"/>
      <c r="X20" s="212"/>
      <c r="Y20" s="212"/>
      <c r="Z20" s="212"/>
      <c r="AA20" s="212"/>
      <c r="AB20" s="212"/>
      <c r="AC20" s="212"/>
      <c r="AD20" s="212"/>
      <c r="AE20" s="212" t="s">
        <v>106</v>
      </c>
      <c r="AF20" s="212">
        <v>0</v>
      </c>
      <c r="AG20" s="212"/>
      <c r="AH20" s="212"/>
      <c r="AI20" s="212"/>
      <c r="AJ20" s="212"/>
      <c r="AK20" s="212"/>
      <c r="AL20" s="212"/>
      <c r="AM20" s="212"/>
      <c r="AN20" s="212"/>
      <c r="AO20" s="212"/>
      <c r="AP20" s="212"/>
      <c r="AQ20" s="212"/>
      <c r="AR20" s="212"/>
      <c r="AS20" s="212"/>
      <c r="AT20" s="212"/>
      <c r="AU20" s="212"/>
      <c r="AV20" s="212"/>
      <c r="AW20" s="212"/>
      <c r="AX20" s="212"/>
      <c r="AY20" s="212"/>
      <c r="AZ20" s="212"/>
      <c r="BA20" s="212"/>
      <c r="BB20" s="212"/>
      <c r="BC20" s="212"/>
      <c r="BD20" s="212"/>
      <c r="BE20" s="212"/>
      <c r="BF20" s="212"/>
      <c r="BG20" s="212"/>
      <c r="BH20" s="212"/>
    </row>
    <row r="21" spans="1:60" ht="22.5" outlineLevel="1">
      <c r="A21" s="213">
        <v>5</v>
      </c>
      <c r="B21" s="220" t="s">
        <v>121</v>
      </c>
      <c r="C21" s="265" t="s">
        <v>122</v>
      </c>
      <c r="D21" s="222" t="s">
        <v>109</v>
      </c>
      <c r="E21" s="228">
        <v>24.64</v>
      </c>
      <c r="F21" s="232"/>
      <c r="G21" s="233">
        <f>ROUND(E21*F21,2)</f>
        <v>0</v>
      </c>
      <c r="H21" s="232"/>
      <c r="I21" s="233">
        <f>ROUND(E21*H21,2)</f>
        <v>0</v>
      </c>
      <c r="J21" s="232"/>
      <c r="K21" s="233">
        <f>ROUND(E21*J21,2)</f>
        <v>0</v>
      </c>
      <c r="L21" s="233">
        <v>21</v>
      </c>
      <c r="M21" s="233">
        <f>G21*(1+L21/100)</f>
        <v>0</v>
      </c>
      <c r="N21" s="222">
        <v>0</v>
      </c>
      <c r="O21" s="222">
        <f>ROUND(E21*N21,5)</f>
        <v>0</v>
      </c>
      <c r="P21" s="222">
        <v>0</v>
      </c>
      <c r="Q21" s="222">
        <f>ROUND(E21*P21,5)</f>
        <v>0</v>
      </c>
      <c r="R21" s="222"/>
      <c r="S21" s="222"/>
      <c r="T21" s="223">
        <v>0</v>
      </c>
      <c r="U21" s="222">
        <f>ROUND(E21*T21,2)</f>
        <v>0</v>
      </c>
      <c r="V21" s="212"/>
      <c r="W21" s="212"/>
      <c r="X21" s="212"/>
      <c r="Y21" s="212"/>
      <c r="Z21" s="212"/>
      <c r="AA21" s="212"/>
      <c r="AB21" s="212"/>
      <c r="AC21" s="212"/>
      <c r="AD21" s="212"/>
      <c r="AE21" s="212" t="s">
        <v>102</v>
      </c>
      <c r="AF21" s="212"/>
      <c r="AG21" s="212"/>
      <c r="AH21" s="212"/>
      <c r="AI21" s="212"/>
      <c r="AJ21" s="212"/>
      <c r="AK21" s="212"/>
      <c r="AL21" s="212"/>
      <c r="AM21" s="212"/>
      <c r="AN21" s="212"/>
      <c r="AO21" s="212"/>
      <c r="AP21" s="212"/>
      <c r="AQ21" s="212"/>
      <c r="AR21" s="212"/>
      <c r="AS21" s="212"/>
      <c r="AT21" s="212"/>
      <c r="AU21" s="212"/>
      <c r="AV21" s="212"/>
      <c r="AW21" s="212"/>
      <c r="AX21" s="212"/>
      <c r="AY21" s="212"/>
      <c r="AZ21" s="212"/>
      <c r="BA21" s="212"/>
      <c r="BB21" s="212"/>
      <c r="BC21" s="212"/>
      <c r="BD21" s="212"/>
      <c r="BE21" s="212"/>
      <c r="BF21" s="212"/>
      <c r="BG21" s="212"/>
      <c r="BH21" s="212"/>
    </row>
    <row r="22" spans="1:60" ht="22.5" outlineLevel="1">
      <c r="A22" s="213"/>
      <c r="B22" s="220"/>
      <c r="C22" s="266" t="s">
        <v>123</v>
      </c>
      <c r="D22" s="224"/>
      <c r="E22" s="229"/>
      <c r="F22" s="234"/>
      <c r="G22" s="235"/>
      <c r="H22" s="233"/>
      <c r="I22" s="233"/>
      <c r="J22" s="233"/>
      <c r="K22" s="233"/>
      <c r="L22" s="233"/>
      <c r="M22" s="233"/>
      <c r="N22" s="222"/>
      <c r="O22" s="222"/>
      <c r="P22" s="222"/>
      <c r="Q22" s="222"/>
      <c r="R22" s="222"/>
      <c r="S22" s="222"/>
      <c r="T22" s="223"/>
      <c r="U22" s="222"/>
      <c r="V22" s="212"/>
      <c r="W22" s="212"/>
      <c r="X22" s="212"/>
      <c r="Y22" s="212"/>
      <c r="Z22" s="212"/>
      <c r="AA22" s="212"/>
      <c r="AB22" s="212"/>
      <c r="AC22" s="212"/>
      <c r="AD22" s="212"/>
      <c r="AE22" s="212" t="s">
        <v>104</v>
      </c>
      <c r="AF22" s="212"/>
      <c r="AG22" s="212"/>
      <c r="AH22" s="212"/>
      <c r="AI22" s="212"/>
      <c r="AJ22" s="212"/>
      <c r="AK22" s="212"/>
      <c r="AL22" s="212"/>
      <c r="AM22" s="212"/>
      <c r="AN22" s="212"/>
      <c r="AO22" s="212"/>
      <c r="AP22" s="212"/>
      <c r="AQ22" s="212"/>
      <c r="AR22" s="212"/>
      <c r="AS22" s="212"/>
      <c r="AT22" s="212"/>
      <c r="AU22" s="212"/>
      <c r="AV22" s="212"/>
      <c r="AW22" s="212"/>
      <c r="AX22" s="212"/>
      <c r="AY22" s="212"/>
      <c r="AZ22" s="212"/>
      <c r="BA22" s="215" t="str">
        <f>C22</f>
        <v>Příplatek za vodorovné přemístění výkopku přes vymezenou dopravní vzdálenost uvedenou u jednotlivých položek.</v>
      </c>
      <c r="BB22" s="212"/>
      <c r="BC22" s="212"/>
      <c r="BD22" s="212"/>
      <c r="BE22" s="212"/>
      <c r="BF22" s="212"/>
      <c r="BG22" s="212"/>
      <c r="BH22" s="212"/>
    </row>
    <row r="23" spans="1:60" outlineLevel="1">
      <c r="A23" s="213"/>
      <c r="B23" s="220"/>
      <c r="C23" s="267" t="s">
        <v>124</v>
      </c>
      <c r="D23" s="225"/>
      <c r="E23" s="230">
        <v>24.64</v>
      </c>
      <c r="F23" s="233"/>
      <c r="G23" s="233"/>
      <c r="H23" s="233"/>
      <c r="I23" s="233"/>
      <c r="J23" s="233"/>
      <c r="K23" s="233"/>
      <c r="L23" s="233"/>
      <c r="M23" s="233"/>
      <c r="N23" s="222"/>
      <c r="O23" s="222"/>
      <c r="P23" s="222"/>
      <c r="Q23" s="222"/>
      <c r="R23" s="222"/>
      <c r="S23" s="222"/>
      <c r="T23" s="223"/>
      <c r="U23" s="222"/>
      <c r="V23" s="212"/>
      <c r="W23" s="212"/>
      <c r="X23" s="212"/>
      <c r="Y23" s="212"/>
      <c r="Z23" s="212"/>
      <c r="AA23" s="212"/>
      <c r="AB23" s="212"/>
      <c r="AC23" s="212"/>
      <c r="AD23" s="212"/>
      <c r="AE23" s="212" t="s">
        <v>106</v>
      </c>
      <c r="AF23" s="212">
        <v>0</v>
      </c>
      <c r="AG23" s="212"/>
      <c r="AH23" s="212"/>
      <c r="AI23" s="212"/>
      <c r="AJ23" s="212"/>
      <c r="AK23" s="212"/>
      <c r="AL23" s="212"/>
      <c r="AM23" s="212"/>
      <c r="AN23" s="212"/>
      <c r="AO23" s="212"/>
      <c r="AP23" s="212"/>
      <c r="AQ23" s="212"/>
      <c r="AR23" s="212"/>
      <c r="AS23" s="212"/>
      <c r="AT23" s="212"/>
      <c r="AU23" s="212"/>
      <c r="AV23" s="212"/>
      <c r="AW23" s="212"/>
      <c r="AX23" s="212"/>
      <c r="AY23" s="212"/>
      <c r="AZ23" s="212"/>
      <c r="BA23" s="212"/>
      <c r="BB23" s="212"/>
      <c r="BC23" s="212"/>
      <c r="BD23" s="212"/>
      <c r="BE23" s="212"/>
      <c r="BF23" s="212"/>
      <c r="BG23" s="212"/>
      <c r="BH23" s="212"/>
    </row>
    <row r="24" spans="1:60" outlineLevel="1">
      <c r="A24" s="213">
        <v>6</v>
      </c>
      <c r="B24" s="220" t="s">
        <v>125</v>
      </c>
      <c r="C24" s="265" t="s">
        <v>126</v>
      </c>
      <c r="D24" s="222" t="s">
        <v>127</v>
      </c>
      <c r="E24" s="228">
        <v>21.56</v>
      </c>
      <c r="F24" s="232"/>
      <c r="G24" s="233">
        <f>ROUND(E24*F24,2)</f>
        <v>0</v>
      </c>
      <c r="H24" s="232"/>
      <c r="I24" s="233">
        <f>ROUND(E24*H24,2)</f>
        <v>0</v>
      </c>
      <c r="J24" s="232"/>
      <c r="K24" s="233">
        <f>ROUND(E24*J24,2)</f>
        <v>0</v>
      </c>
      <c r="L24" s="233">
        <v>21</v>
      </c>
      <c r="M24" s="233">
        <f>G24*(1+L24/100)</f>
        <v>0</v>
      </c>
      <c r="N24" s="222">
        <v>0</v>
      </c>
      <c r="O24" s="222">
        <f>ROUND(E24*N24,5)</f>
        <v>0</v>
      </c>
      <c r="P24" s="222">
        <v>0</v>
      </c>
      <c r="Q24" s="222">
        <f>ROUND(E24*P24,5)</f>
        <v>0</v>
      </c>
      <c r="R24" s="222"/>
      <c r="S24" s="222"/>
      <c r="T24" s="223">
        <v>0</v>
      </c>
      <c r="U24" s="222">
        <f>ROUND(E24*T24,2)</f>
        <v>0</v>
      </c>
      <c r="V24" s="212"/>
      <c r="W24" s="212"/>
      <c r="X24" s="212"/>
      <c r="Y24" s="212"/>
      <c r="Z24" s="212"/>
      <c r="AA24" s="212"/>
      <c r="AB24" s="212"/>
      <c r="AC24" s="212"/>
      <c r="AD24" s="212"/>
      <c r="AE24" s="212" t="s">
        <v>118</v>
      </c>
      <c r="AF24" s="212"/>
      <c r="AG24" s="212"/>
      <c r="AH24" s="212"/>
      <c r="AI24" s="212"/>
      <c r="AJ24" s="212"/>
      <c r="AK24" s="212"/>
      <c r="AL24" s="212"/>
      <c r="AM24" s="212"/>
      <c r="AN24" s="212"/>
      <c r="AO24" s="212"/>
      <c r="AP24" s="212"/>
      <c r="AQ24" s="212"/>
      <c r="AR24" s="212"/>
      <c r="AS24" s="212"/>
      <c r="AT24" s="212"/>
      <c r="AU24" s="212"/>
      <c r="AV24" s="212"/>
      <c r="AW24" s="212"/>
      <c r="AX24" s="212"/>
      <c r="AY24" s="212"/>
      <c r="AZ24" s="212"/>
      <c r="BA24" s="212"/>
      <c r="BB24" s="212"/>
      <c r="BC24" s="212"/>
      <c r="BD24" s="212"/>
      <c r="BE24" s="212"/>
      <c r="BF24" s="212"/>
      <c r="BG24" s="212"/>
      <c r="BH24" s="212"/>
    </row>
    <row r="25" spans="1:60" outlineLevel="1">
      <c r="A25" s="213"/>
      <c r="B25" s="220"/>
      <c r="C25" s="267" t="s">
        <v>128</v>
      </c>
      <c r="D25" s="225"/>
      <c r="E25" s="230">
        <v>21.56</v>
      </c>
      <c r="F25" s="233"/>
      <c r="G25" s="233"/>
      <c r="H25" s="233"/>
      <c r="I25" s="233"/>
      <c r="J25" s="233"/>
      <c r="K25" s="233"/>
      <c r="L25" s="233"/>
      <c r="M25" s="233"/>
      <c r="N25" s="222"/>
      <c r="O25" s="222"/>
      <c r="P25" s="222"/>
      <c r="Q25" s="222"/>
      <c r="R25" s="222"/>
      <c r="S25" s="222"/>
      <c r="T25" s="223"/>
      <c r="U25" s="222"/>
      <c r="V25" s="212"/>
      <c r="W25" s="212"/>
      <c r="X25" s="212"/>
      <c r="Y25" s="212"/>
      <c r="Z25" s="212"/>
      <c r="AA25" s="212"/>
      <c r="AB25" s="212"/>
      <c r="AC25" s="212"/>
      <c r="AD25" s="212"/>
      <c r="AE25" s="212" t="s">
        <v>106</v>
      </c>
      <c r="AF25" s="212">
        <v>0</v>
      </c>
      <c r="AG25" s="212"/>
      <c r="AH25" s="212"/>
      <c r="AI25" s="212"/>
      <c r="AJ25" s="212"/>
      <c r="AK25" s="212"/>
      <c r="AL25" s="212"/>
      <c r="AM25" s="212"/>
      <c r="AN25" s="212"/>
      <c r="AO25" s="212"/>
      <c r="AP25" s="212"/>
      <c r="AQ25" s="212"/>
      <c r="AR25" s="212"/>
      <c r="AS25" s="212"/>
      <c r="AT25" s="212"/>
      <c r="AU25" s="212"/>
      <c r="AV25" s="212"/>
      <c r="AW25" s="212"/>
      <c r="AX25" s="212"/>
      <c r="AY25" s="212"/>
      <c r="AZ25" s="212"/>
      <c r="BA25" s="212"/>
      <c r="BB25" s="212"/>
      <c r="BC25" s="212"/>
      <c r="BD25" s="212"/>
      <c r="BE25" s="212"/>
      <c r="BF25" s="212"/>
      <c r="BG25" s="212"/>
      <c r="BH25" s="212"/>
    </row>
    <row r="26" spans="1:60" ht="22.5" outlineLevel="1">
      <c r="A26" s="213">
        <v>7</v>
      </c>
      <c r="B26" s="220" t="s">
        <v>112</v>
      </c>
      <c r="C26" s="265" t="s">
        <v>113</v>
      </c>
      <c r="D26" s="222" t="s">
        <v>109</v>
      </c>
      <c r="E26" s="228">
        <v>10.56</v>
      </c>
      <c r="F26" s="232"/>
      <c r="G26" s="233">
        <f>ROUND(E26*F26,2)</f>
        <v>0</v>
      </c>
      <c r="H26" s="232"/>
      <c r="I26" s="233">
        <f>ROUND(E26*H26,2)</f>
        <v>0</v>
      </c>
      <c r="J26" s="232"/>
      <c r="K26" s="233">
        <f>ROUND(E26*J26,2)</f>
        <v>0</v>
      </c>
      <c r="L26" s="233">
        <v>21</v>
      </c>
      <c r="M26" s="233">
        <f>G26*(1+L26/100)</f>
        <v>0</v>
      </c>
      <c r="N26" s="222">
        <v>0</v>
      </c>
      <c r="O26" s="222">
        <f>ROUND(E26*N26,5)</f>
        <v>0</v>
      </c>
      <c r="P26" s="222">
        <v>0</v>
      </c>
      <c r="Q26" s="222">
        <f>ROUND(E26*P26,5)</f>
        <v>0</v>
      </c>
      <c r="R26" s="222"/>
      <c r="S26" s="222"/>
      <c r="T26" s="223">
        <v>0.29525000000000001</v>
      </c>
      <c r="U26" s="222">
        <f>ROUND(E26*T26,2)</f>
        <v>3.12</v>
      </c>
      <c r="V26" s="212"/>
      <c r="W26" s="212"/>
      <c r="X26" s="212"/>
      <c r="Y26" s="212"/>
      <c r="Z26" s="212"/>
      <c r="AA26" s="212"/>
      <c r="AB26" s="212"/>
      <c r="AC26" s="212"/>
      <c r="AD26" s="212"/>
      <c r="AE26" s="212" t="s">
        <v>102</v>
      </c>
      <c r="AF26" s="212"/>
      <c r="AG26" s="212"/>
      <c r="AH26" s="212"/>
      <c r="AI26" s="212"/>
      <c r="AJ26" s="212"/>
      <c r="AK26" s="212"/>
      <c r="AL26" s="212"/>
      <c r="AM26" s="212"/>
      <c r="AN26" s="212"/>
      <c r="AO26" s="212"/>
      <c r="AP26" s="212"/>
      <c r="AQ26" s="212"/>
      <c r="AR26" s="212"/>
      <c r="AS26" s="212"/>
      <c r="AT26" s="212"/>
      <c r="AU26" s="212"/>
      <c r="AV26" s="212"/>
      <c r="AW26" s="212"/>
      <c r="AX26" s="212"/>
      <c r="AY26" s="212"/>
      <c r="AZ26" s="212"/>
      <c r="BA26" s="212"/>
      <c r="BB26" s="212"/>
      <c r="BC26" s="212"/>
      <c r="BD26" s="212"/>
      <c r="BE26" s="212"/>
      <c r="BF26" s="212"/>
      <c r="BG26" s="212"/>
      <c r="BH26" s="212"/>
    </row>
    <row r="27" spans="1:60" ht="22.5" outlineLevel="1">
      <c r="A27" s="213"/>
      <c r="B27" s="220"/>
      <c r="C27" s="266" t="s">
        <v>114</v>
      </c>
      <c r="D27" s="224"/>
      <c r="E27" s="229"/>
      <c r="F27" s="234"/>
      <c r="G27" s="235"/>
      <c r="H27" s="233"/>
      <c r="I27" s="233"/>
      <c r="J27" s="233"/>
      <c r="K27" s="233"/>
      <c r="L27" s="233"/>
      <c r="M27" s="233"/>
      <c r="N27" s="222"/>
      <c r="O27" s="222"/>
      <c r="P27" s="222"/>
      <c r="Q27" s="222"/>
      <c r="R27" s="222"/>
      <c r="S27" s="222"/>
      <c r="T27" s="223"/>
      <c r="U27" s="222"/>
      <c r="V27" s="212"/>
      <c r="W27" s="212"/>
      <c r="X27" s="212"/>
      <c r="Y27" s="212"/>
      <c r="Z27" s="212"/>
      <c r="AA27" s="212"/>
      <c r="AB27" s="212"/>
      <c r="AC27" s="212"/>
      <c r="AD27" s="212"/>
      <c r="AE27" s="212" t="s">
        <v>104</v>
      </c>
      <c r="AF27" s="212"/>
      <c r="AG27" s="212"/>
      <c r="AH27" s="212"/>
      <c r="AI27" s="212"/>
      <c r="AJ27" s="212"/>
      <c r="AK27" s="212"/>
      <c r="AL27" s="212"/>
      <c r="AM27" s="212"/>
      <c r="AN27" s="212"/>
      <c r="AO27" s="212"/>
      <c r="AP27" s="212"/>
      <c r="AQ27" s="212"/>
      <c r="AR27" s="212"/>
      <c r="AS27" s="212"/>
      <c r="AT27" s="212"/>
      <c r="AU27" s="212"/>
      <c r="AV27" s="212"/>
      <c r="AW27" s="212"/>
      <c r="AX27" s="212"/>
      <c r="AY27" s="212"/>
      <c r="AZ27" s="212"/>
      <c r="BA27" s="215" t="str">
        <f>C27</f>
        <v>Nezapažené s naložením na dopravní prostředek, odvozem a uložením na skládku, bez poplatku za skládku.</v>
      </c>
      <c r="BB27" s="212"/>
      <c r="BC27" s="212"/>
      <c r="BD27" s="212"/>
      <c r="BE27" s="212"/>
      <c r="BF27" s="212"/>
      <c r="BG27" s="212"/>
      <c r="BH27" s="212"/>
    </row>
    <row r="28" spans="1:60" outlineLevel="1">
      <c r="A28" s="213"/>
      <c r="B28" s="220"/>
      <c r="C28" s="267" t="s">
        <v>129</v>
      </c>
      <c r="D28" s="225"/>
      <c r="E28" s="230">
        <v>10.56</v>
      </c>
      <c r="F28" s="233"/>
      <c r="G28" s="233"/>
      <c r="H28" s="233"/>
      <c r="I28" s="233"/>
      <c r="J28" s="233"/>
      <c r="K28" s="233"/>
      <c r="L28" s="233"/>
      <c r="M28" s="233"/>
      <c r="N28" s="222"/>
      <c r="O28" s="222"/>
      <c r="P28" s="222"/>
      <c r="Q28" s="222"/>
      <c r="R28" s="222"/>
      <c r="S28" s="222"/>
      <c r="T28" s="223"/>
      <c r="U28" s="222"/>
      <c r="V28" s="212"/>
      <c r="W28" s="212"/>
      <c r="X28" s="212"/>
      <c r="Y28" s="212"/>
      <c r="Z28" s="212"/>
      <c r="AA28" s="212"/>
      <c r="AB28" s="212"/>
      <c r="AC28" s="212"/>
      <c r="AD28" s="212"/>
      <c r="AE28" s="212" t="s">
        <v>106</v>
      </c>
      <c r="AF28" s="212">
        <v>0</v>
      </c>
      <c r="AG28" s="212"/>
      <c r="AH28" s="212"/>
      <c r="AI28" s="212"/>
      <c r="AJ28" s="212"/>
      <c r="AK28" s="212"/>
      <c r="AL28" s="212"/>
      <c r="AM28" s="212"/>
      <c r="AN28" s="212"/>
      <c r="AO28" s="212"/>
      <c r="AP28" s="212"/>
      <c r="AQ28" s="212"/>
      <c r="AR28" s="212"/>
      <c r="AS28" s="212"/>
      <c r="AT28" s="212"/>
      <c r="AU28" s="212"/>
      <c r="AV28" s="212"/>
      <c r="AW28" s="212"/>
      <c r="AX28" s="212"/>
      <c r="AY28" s="212"/>
      <c r="AZ28" s="212"/>
      <c r="BA28" s="212"/>
      <c r="BB28" s="212"/>
      <c r="BC28" s="212"/>
      <c r="BD28" s="212"/>
      <c r="BE28" s="212"/>
      <c r="BF28" s="212"/>
      <c r="BG28" s="212"/>
      <c r="BH28" s="212"/>
    </row>
    <row r="29" spans="1:60" outlineLevel="1">
      <c r="A29" s="213">
        <v>8</v>
      </c>
      <c r="B29" s="220" t="s">
        <v>116</v>
      </c>
      <c r="C29" s="265" t="s">
        <v>117</v>
      </c>
      <c r="D29" s="222" t="s">
        <v>109</v>
      </c>
      <c r="E29" s="228">
        <v>10.56</v>
      </c>
      <c r="F29" s="232"/>
      <c r="G29" s="233">
        <f>ROUND(E29*F29,2)</f>
        <v>0</v>
      </c>
      <c r="H29" s="232"/>
      <c r="I29" s="233">
        <f>ROUND(E29*H29,2)</f>
        <v>0</v>
      </c>
      <c r="J29" s="232"/>
      <c r="K29" s="233">
        <f>ROUND(E29*J29,2)</f>
        <v>0</v>
      </c>
      <c r="L29" s="233">
        <v>21</v>
      </c>
      <c r="M29" s="233">
        <f>G29*(1+L29/100)</f>
        <v>0</v>
      </c>
      <c r="N29" s="222">
        <v>0</v>
      </c>
      <c r="O29" s="222">
        <f>ROUND(E29*N29,5)</f>
        <v>0</v>
      </c>
      <c r="P29" s="222">
        <v>0</v>
      </c>
      <c r="Q29" s="222">
        <f>ROUND(E29*P29,5)</f>
        <v>0</v>
      </c>
      <c r="R29" s="222"/>
      <c r="S29" s="222"/>
      <c r="T29" s="223">
        <v>5.8000000000000003E-2</v>
      </c>
      <c r="U29" s="222">
        <f>ROUND(E29*T29,2)</f>
        <v>0.61</v>
      </c>
      <c r="V29" s="212"/>
      <c r="W29" s="212"/>
      <c r="X29" s="212"/>
      <c r="Y29" s="212"/>
      <c r="Z29" s="212"/>
      <c r="AA29" s="212"/>
      <c r="AB29" s="212"/>
      <c r="AC29" s="212"/>
      <c r="AD29" s="212"/>
      <c r="AE29" s="212" t="s">
        <v>118</v>
      </c>
      <c r="AF29" s="212"/>
      <c r="AG29" s="212"/>
      <c r="AH29" s="212"/>
      <c r="AI29" s="212"/>
      <c r="AJ29" s="212"/>
      <c r="AK29" s="212"/>
      <c r="AL29" s="212"/>
      <c r="AM29" s="212"/>
      <c r="AN29" s="212"/>
      <c r="AO29" s="212"/>
      <c r="AP29" s="212"/>
      <c r="AQ29" s="212"/>
      <c r="AR29" s="212"/>
      <c r="AS29" s="212"/>
      <c r="AT29" s="212"/>
      <c r="AU29" s="212"/>
      <c r="AV29" s="212"/>
      <c r="AW29" s="212"/>
      <c r="AX29" s="212"/>
      <c r="AY29" s="212"/>
      <c r="AZ29" s="212"/>
      <c r="BA29" s="212"/>
      <c r="BB29" s="212"/>
      <c r="BC29" s="212"/>
      <c r="BD29" s="212"/>
      <c r="BE29" s="212"/>
      <c r="BF29" s="212"/>
      <c r="BG29" s="212"/>
      <c r="BH29" s="212"/>
    </row>
    <row r="30" spans="1:60" ht="22.5" outlineLevel="1">
      <c r="A30" s="213"/>
      <c r="B30" s="220"/>
      <c r="C30" s="266" t="s">
        <v>119</v>
      </c>
      <c r="D30" s="224"/>
      <c r="E30" s="229"/>
      <c r="F30" s="234"/>
      <c r="G30" s="235"/>
      <c r="H30" s="233"/>
      <c r="I30" s="233"/>
      <c r="J30" s="233"/>
      <c r="K30" s="233"/>
      <c r="L30" s="233"/>
      <c r="M30" s="233"/>
      <c r="N30" s="222"/>
      <c r="O30" s="222"/>
      <c r="P30" s="222"/>
      <c r="Q30" s="222"/>
      <c r="R30" s="222"/>
      <c r="S30" s="222"/>
      <c r="T30" s="223"/>
      <c r="U30" s="222"/>
      <c r="V30" s="212"/>
      <c r="W30" s="212"/>
      <c r="X30" s="212"/>
      <c r="Y30" s="212"/>
      <c r="Z30" s="212"/>
      <c r="AA30" s="212"/>
      <c r="AB30" s="212"/>
      <c r="AC30" s="212"/>
      <c r="AD30" s="212"/>
      <c r="AE30" s="212" t="s">
        <v>104</v>
      </c>
      <c r="AF30" s="212"/>
      <c r="AG30" s="212"/>
      <c r="AH30" s="212"/>
      <c r="AI30" s="212"/>
      <c r="AJ30" s="212"/>
      <c r="AK30" s="212"/>
      <c r="AL30" s="212"/>
      <c r="AM30" s="212"/>
      <c r="AN30" s="212"/>
      <c r="AO30" s="212"/>
      <c r="AP30" s="212"/>
      <c r="AQ30" s="212"/>
      <c r="AR30" s="212"/>
      <c r="AS30" s="212"/>
      <c r="AT30" s="212"/>
      <c r="AU30" s="212"/>
      <c r="AV30" s="212"/>
      <c r="AW30" s="212"/>
      <c r="AX30" s="212"/>
      <c r="AY30" s="212"/>
      <c r="AZ30" s="212"/>
      <c r="BA30" s="215" t="str">
        <f>C30</f>
        <v>Odkopávky a prokopávky nezapažené s přehozením výkopku na vzdálenost do 3 m nebo s naložením na dopravní prostředek.</v>
      </c>
      <c r="BB30" s="212"/>
      <c r="BC30" s="212"/>
      <c r="BD30" s="212"/>
      <c r="BE30" s="212"/>
      <c r="BF30" s="212"/>
      <c r="BG30" s="212"/>
      <c r="BH30" s="212"/>
    </row>
    <row r="31" spans="1:60" outlineLevel="1">
      <c r="A31" s="213"/>
      <c r="B31" s="220"/>
      <c r="C31" s="267" t="s">
        <v>130</v>
      </c>
      <c r="D31" s="225"/>
      <c r="E31" s="230">
        <v>10.56</v>
      </c>
      <c r="F31" s="233"/>
      <c r="G31" s="233"/>
      <c r="H31" s="233"/>
      <c r="I31" s="233"/>
      <c r="J31" s="233"/>
      <c r="K31" s="233"/>
      <c r="L31" s="233"/>
      <c r="M31" s="233"/>
      <c r="N31" s="222"/>
      <c r="O31" s="222"/>
      <c r="P31" s="222"/>
      <c r="Q31" s="222"/>
      <c r="R31" s="222"/>
      <c r="S31" s="222"/>
      <c r="T31" s="223"/>
      <c r="U31" s="222"/>
      <c r="V31" s="212"/>
      <c r="W31" s="212"/>
      <c r="X31" s="212"/>
      <c r="Y31" s="212"/>
      <c r="Z31" s="212"/>
      <c r="AA31" s="212"/>
      <c r="AB31" s="212"/>
      <c r="AC31" s="212"/>
      <c r="AD31" s="212"/>
      <c r="AE31" s="212" t="s">
        <v>106</v>
      </c>
      <c r="AF31" s="212">
        <v>0</v>
      </c>
      <c r="AG31" s="212"/>
      <c r="AH31" s="212"/>
      <c r="AI31" s="212"/>
      <c r="AJ31" s="212"/>
      <c r="AK31" s="212"/>
      <c r="AL31" s="212"/>
      <c r="AM31" s="212"/>
      <c r="AN31" s="212"/>
      <c r="AO31" s="212"/>
      <c r="AP31" s="212"/>
      <c r="AQ31" s="212"/>
      <c r="AR31" s="212"/>
      <c r="AS31" s="212"/>
      <c r="AT31" s="212"/>
      <c r="AU31" s="212"/>
      <c r="AV31" s="212"/>
      <c r="AW31" s="212"/>
      <c r="AX31" s="212"/>
      <c r="AY31" s="212"/>
      <c r="AZ31" s="212"/>
      <c r="BA31" s="212"/>
      <c r="BB31" s="212"/>
      <c r="BC31" s="212"/>
      <c r="BD31" s="212"/>
      <c r="BE31" s="212"/>
      <c r="BF31" s="212"/>
      <c r="BG31" s="212"/>
      <c r="BH31" s="212"/>
    </row>
    <row r="32" spans="1:60" ht="22.5" outlineLevel="1">
      <c r="A32" s="213">
        <v>9</v>
      </c>
      <c r="B32" s="220" t="s">
        <v>121</v>
      </c>
      <c r="C32" s="265" t="s">
        <v>122</v>
      </c>
      <c r="D32" s="222" t="s">
        <v>109</v>
      </c>
      <c r="E32" s="228">
        <v>10.56</v>
      </c>
      <c r="F32" s="232"/>
      <c r="G32" s="233">
        <f>ROUND(E32*F32,2)</f>
        <v>0</v>
      </c>
      <c r="H32" s="232"/>
      <c r="I32" s="233">
        <f>ROUND(E32*H32,2)</f>
        <v>0</v>
      </c>
      <c r="J32" s="232"/>
      <c r="K32" s="233">
        <f>ROUND(E32*J32,2)</f>
        <v>0</v>
      </c>
      <c r="L32" s="233">
        <v>21</v>
      </c>
      <c r="M32" s="233">
        <f>G32*(1+L32/100)</f>
        <v>0</v>
      </c>
      <c r="N32" s="222">
        <v>0</v>
      </c>
      <c r="O32" s="222">
        <f>ROUND(E32*N32,5)</f>
        <v>0</v>
      </c>
      <c r="P32" s="222">
        <v>0</v>
      </c>
      <c r="Q32" s="222">
        <f>ROUND(E32*P32,5)</f>
        <v>0</v>
      </c>
      <c r="R32" s="222"/>
      <c r="S32" s="222"/>
      <c r="T32" s="223">
        <v>0</v>
      </c>
      <c r="U32" s="222">
        <f>ROUND(E32*T32,2)</f>
        <v>0</v>
      </c>
      <c r="V32" s="212"/>
      <c r="W32" s="212"/>
      <c r="X32" s="212"/>
      <c r="Y32" s="212"/>
      <c r="Z32" s="212"/>
      <c r="AA32" s="212"/>
      <c r="AB32" s="212"/>
      <c r="AC32" s="212"/>
      <c r="AD32" s="212"/>
      <c r="AE32" s="212" t="s">
        <v>102</v>
      </c>
      <c r="AF32" s="212"/>
      <c r="AG32" s="212"/>
      <c r="AH32" s="212"/>
      <c r="AI32" s="212"/>
      <c r="AJ32" s="212"/>
      <c r="AK32" s="212"/>
      <c r="AL32" s="212"/>
      <c r="AM32" s="212"/>
      <c r="AN32" s="212"/>
      <c r="AO32" s="212"/>
      <c r="AP32" s="212"/>
      <c r="AQ32" s="212"/>
      <c r="AR32" s="212"/>
      <c r="AS32" s="212"/>
      <c r="AT32" s="212"/>
      <c r="AU32" s="212"/>
      <c r="AV32" s="212"/>
      <c r="AW32" s="212"/>
      <c r="AX32" s="212"/>
      <c r="AY32" s="212"/>
      <c r="AZ32" s="212"/>
      <c r="BA32" s="212"/>
      <c r="BB32" s="212"/>
      <c r="BC32" s="212"/>
      <c r="BD32" s="212"/>
      <c r="BE32" s="212"/>
      <c r="BF32" s="212"/>
      <c r="BG32" s="212"/>
      <c r="BH32" s="212"/>
    </row>
    <row r="33" spans="1:60" ht="22.5" outlineLevel="1">
      <c r="A33" s="213"/>
      <c r="B33" s="220"/>
      <c r="C33" s="266" t="s">
        <v>123</v>
      </c>
      <c r="D33" s="224"/>
      <c r="E33" s="229"/>
      <c r="F33" s="234"/>
      <c r="G33" s="235"/>
      <c r="H33" s="233"/>
      <c r="I33" s="233"/>
      <c r="J33" s="233"/>
      <c r="K33" s="233"/>
      <c r="L33" s="233"/>
      <c r="M33" s="233"/>
      <c r="N33" s="222"/>
      <c r="O33" s="222"/>
      <c r="P33" s="222"/>
      <c r="Q33" s="222"/>
      <c r="R33" s="222"/>
      <c r="S33" s="222"/>
      <c r="T33" s="223"/>
      <c r="U33" s="222"/>
      <c r="V33" s="212"/>
      <c r="W33" s="212"/>
      <c r="X33" s="212"/>
      <c r="Y33" s="212"/>
      <c r="Z33" s="212"/>
      <c r="AA33" s="212"/>
      <c r="AB33" s="212"/>
      <c r="AC33" s="212"/>
      <c r="AD33" s="212"/>
      <c r="AE33" s="212" t="s">
        <v>104</v>
      </c>
      <c r="AF33" s="212"/>
      <c r="AG33" s="212"/>
      <c r="AH33" s="212"/>
      <c r="AI33" s="212"/>
      <c r="AJ33" s="212"/>
      <c r="AK33" s="212"/>
      <c r="AL33" s="212"/>
      <c r="AM33" s="212"/>
      <c r="AN33" s="212"/>
      <c r="AO33" s="212"/>
      <c r="AP33" s="212"/>
      <c r="AQ33" s="212"/>
      <c r="AR33" s="212"/>
      <c r="AS33" s="212"/>
      <c r="AT33" s="212"/>
      <c r="AU33" s="212"/>
      <c r="AV33" s="212"/>
      <c r="AW33" s="212"/>
      <c r="AX33" s="212"/>
      <c r="AY33" s="212"/>
      <c r="AZ33" s="212"/>
      <c r="BA33" s="215" t="str">
        <f>C33</f>
        <v>Příplatek za vodorovné přemístění výkopku přes vymezenou dopravní vzdálenost uvedenou u jednotlivých položek.</v>
      </c>
      <c r="BB33" s="212"/>
      <c r="BC33" s="212"/>
      <c r="BD33" s="212"/>
      <c r="BE33" s="212"/>
      <c r="BF33" s="212"/>
      <c r="BG33" s="212"/>
      <c r="BH33" s="212"/>
    </row>
    <row r="34" spans="1:60" outlineLevel="1">
      <c r="A34" s="213"/>
      <c r="B34" s="220"/>
      <c r="C34" s="267" t="s">
        <v>130</v>
      </c>
      <c r="D34" s="225"/>
      <c r="E34" s="230">
        <v>10.56</v>
      </c>
      <c r="F34" s="233"/>
      <c r="G34" s="233"/>
      <c r="H34" s="233"/>
      <c r="I34" s="233"/>
      <c r="J34" s="233"/>
      <c r="K34" s="233"/>
      <c r="L34" s="233"/>
      <c r="M34" s="233"/>
      <c r="N34" s="222"/>
      <c r="O34" s="222"/>
      <c r="P34" s="222"/>
      <c r="Q34" s="222"/>
      <c r="R34" s="222"/>
      <c r="S34" s="222"/>
      <c r="T34" s="223"/>
      <c r="U34" s="222"/>
      <c r="V34" s="212"/>
      <c r="W34" s="212"/>
      <c r="X34" s="212"/>
      <c r="Y34" s="212"/>
      <c r="Z34" s="212"/>
      <c r="AA34" s="212"/>
      <c r="AB34" s="212"/>
      <c r="AC34" s="212"/>
      <c r="AD34" s="212"/>
      <c r="AE34" s="212" t="s">
        <v>106</v>
      </c>
      <c r="AF34" s="212">
        <v>0</v>
      </c>
      <c r="AG34" s="212"/>
      <c r="AH34" s="212"/>
      <c r="AI34" s="212"/>
      <c r="AJ34" s="212"/>
      <c r="AK34" s="212"/>
      <c r="AL34" s="212"/>
      <c r="AM34" s="212"/>
      <c r="AN34" s="212"/>
      <c r="AO34" s="212"/>
      <c r="AP34" s="212"/>
      <c r="AQ34" s="212"/>
      <c r="AR34" s="212"/>
      <c r="AS34" s="212"/>
      <c r="AT34" s="212"/>
      <c r="AU34" s="212"/>
      <c r="AV34" s="212"/>
      <c r="AW34" s="212"/>
      <c r="AX34" s="212"/>
      <c r="AY34" s="212"/>
      <c r="AZ34" s="212"/>
      <c r="BA34" s="212"/>
      <c r="BB34" s="212"/>
      <c r="BC34" s="212"/>
      <c r="BD34" s="212"/>
      <c r="BE34" s="212"/>
      <c r="BF34" s="212"/>
      <c r="BG34" s="212"/>
      <c r="BH34" s="212"/>
    </row>
    <row r="35" spans="1:60" outlineLevel="1">
      <c r="A35" s="213">
        <v>10</v>
      </c>
      <c r="B35" s="220" t="s">
        <v>125</v>
      </c>
      <c r="C35" s="265" t="s">
        <v>126</v>
      </c>
      <c r="D35" s="222" t="s">
        <v>127</v>
      </c>
      <c r="E35" s="228">
        <v>18.48</v>
      </c>
      <c r="F35" s="232"/>
      <c r="G35" s="233">
        <f>ROUND(E35*F35,2)</f>
        <v>0</v>
      </c>
      <c r="H35" s="232"/>
      <c r="I35" s="233">
        <f>ROUND(E35*H35,2)</f>
        <v>0</v>
      </c>
      <c r="J35" s="232"/>
      <c r="K35" s="233">
        <f>ROUND(E35*J35,2)</f>
        <v>0</v>
      </c>
      <c r="L35" s="233">
        <v>21</v>
      </c>
      <c r="M35" s="233">
        <f>G35*(1+L35/100)</f>
        <v>0</v>
      </c>
      <c r="N35" s="222">
        <v>0</v>
      </c>
      <c r="O35" s="222">
        <f>ROUND(E35*N35,5)</f>
        <v>0</v>
      </c>
      <c r="P35" s="222">
        <v>0</v>
      </c>
      <c r="Q35" s="222">
        <f>ROUND(E35*P35,5)</f>
        <v>0</v>
      </c>
      <c r="R35" s="222"/>
      <c r="S35" s="222"/>
      <c r="T35" s="223">
        <v>0</v>
      </c>
      <c r="U35" s="222">
        <f>ROUND(E35*T35,2)</f>
        <v>0</v>
      </c>
      <c r="V35" s="212"/>
      <c r="W35" s="212"/>
      <c r="X35" s="212"/>
      <c r="Y35" s="212"/>
      <c r="Z35" s="212"/>
      <c r="AA35" s="212"/>
      <c r="AB35" s="212"/>
      <c r="AC35" s="212"/>
      <c r="AD35" s="212"/>
      <c r="AE35" s="212" t="s">
        <v>118</v>
      </c>
      <c r="AF35" s="212"/>
      <c r="AG35" s="212"/>
      <c r="AH35" s="212"/>
      <c r="AI35" s="212"/>
      <c r="AJ35" s="212"/>
      <c r="AK35" s="212"/>
      <c r="AL35" s="212"/>
      <c r="AM35" s="212"/>
      <c r="AN35" s="212"/>
      <c r="AO35" s="212"/>
      <c r="AP35" s="212"/>
      <c r="AQ35" s="212"/>
      <c r="AR35" s="212"/>
      <c r="AS35" s="212"/>
      <c r="AT35" s="212"/>
      <c r="AU35" s="212"/>
      <c r="AV35" s="212"/>
      <c r="AW35" s="212"/>
      <c r="AX35" s="212"/>
      <c r="AY35" s="212"/>
      <c r="AZ35" s="212"/>
      <c r="BA35" s="212"/>
      <c r="BB35" s="212"/>
      <c r="BC35" s="212"/>
      <c r="BD35" s="212"/>
      <c r="BE35" s="212"/>
      <c r="BF35" s="212"/>
      <c r="BG35" s="212"/>
      <c r="BH35" s="212"/>
    </row>
    <row r="36" spans="1:60" ht="22.5" outlineLevel="1">
      <c r="A36" s="213"/>
      <c r="B36" s="220"/>
      <c r="C36" s="267" t="s">
        <v>131</v>
      </c>
      <c r="D36" s="225"/>
      <c r="E36" s="230">
        <v>18.48</v>
      </c>
      <c r="F36" s="233"/>
      <c r="G36" s="233"/>
      <c r="H36" s="233"/>
      <c r="I36" s="233"/>
      <c r="J36" s="233"/>
      <c r="K36" s="233"/>
      <c r="L36" s="233"/>
      <c r="M36" s="233"/>
      <c r="N36" s="222"/>
      <c r="O36" s="222"/>
      <c r="P36" s="222"/>
      <c r="Q36" s="222"/>
      <c r="R36" s="222"/>
      <c r="S36" s="222"/>
      <c r="T36" s="223"/>
      <c r="U36" s="222"/>
      <c r="V36" s="212"/>
      <c r="W36" s="212"/>
      <c r="X36" s="212"/>
      <c r="Y36" s="212"/>
      <c r="Z36" s="212"/>
      <c r="AA36" s="212"/>
      <c r="AB36" s="212"/>
      <c r="AC36" s="212"/>
      <c r="AD36" s="212"/>
      <c r="AE36" s="212" t="s">
        <v>106</v>
      </c>
      <c r="AF36" s="212">
        <v>0</v>
      </c>
      <c r="AG36" s="212"/>
      <c r="AH36" s="212"/>
      <c r="AI36" s="212"/>
      <c r="AJ36" s="212"/>
      <c r="AK36" s="212"/>
      <c r="AL36" s="212"/>
      <c r="AM36" s="212"/>
      <c r="AN36" s="212"/>
      <c r="AO36" s="212"/>
      <c r="AP36" s="212"/>
      <c r="AQ36" s="212"/>
      <c r="AR36" s="212"/>
      <c r="AS36" s="212"/>
      <c r="AT36" s="212"/>
      <c r="AU36" s="212"/>
      <c r="AV36" s="212"/>
      <c r="AW36" s="212"/>
      <c r="AX36" s="212"/>
      <c r="AY36" s="212"/>
      <c r="AZ36" s="212"/>
      <c r="BA36" s="212"/>
      <c r="BB36" s="212"/>
      <c r="BC36" s="212"/>
      <c r="BD36" s="212"/>
      <c r="BE36" s="212"/>
      <c r="BF36" s="212"/>
      <c r="BG36" s="212"/>
      <c r="BH36" s="212"/>
    </row>
    <row r="37" spans="1:60" outlineLevel="1">
      <c r="A37" s="213">
        <v>11</v>
      </c>
      <c r="B37" s="220" t="s">
        <v>132</v>
      </c>
      <c r="C37" s="265" t="s">
        <v>133</v>
      </c>
      <c r="D37" s="222" t="s">
        <v>134</v>
      </c>
      <c r="E37" s="228">
        <v>80</v>
      </c>
      <c r="F37" s="232"/>
      <c r="G37" s="233">
        <f>ROUND(E37*F37,2)</f>
        <v>0</v>
      </c>
      <c r="H37" s="232"/>
      <c r="I37" s="233">
        <f>ROUND(E37*H37,2)</f>
        <v>0</v>
      </c>
      <c r="J37" s="232"/>
      <c r="K37" s="233">
        <f>ROUND(E37*J37,2)</f>
        <v>0</v>
      </c>
      <c r="L37" s="233">
        <v>21</v>
      </c>
      <c r="M37" s="233">
        <f>G37*(1+L37/100)</f>
        <v>0</v>
      </c>
      <c r="N37" s="222">
        <v>0</v>
      </c>
      <c r="O37" s="222">
        <f>ROUND(E37*N37,5)</f>
        <v>0</v>
      </c>
      <c r="P37" s="222">
        <v>0</v>
      </c>
      <c r="Q37" s="222">
        <f>ROUND(E37*P37,5)</f>
        <v>0</v>
      </c>
      <c r="R37" s="222"/>
      <c r="S37" s="222"/>
      <c r="T37" s="223">
        <v>1.7999999999999999E-2</v>
      </c>
      <c r="U37" s="222">
        <f>ROUND(E37*T37,2)</f>
        <v>1.44</v>
      </c>
      <c r="V37" s="212"/>
      <c r="W37" s="212"/>
      <c r="X37" s="212"/>
      <c r="Y37" s="212"/>
      <c r="Z37" s="212"/>
      <c r="AA37" s="212"/>
      <c r="AB37" s="212"/>
      <c r="AC37" s="212"/>
      <c r="AD37" s="212"/>
      <c r="AE37" s="212" t="s">
        <v>118</v>
      </c>
      <c r="AF37" s="212"/>
      <c r="AG37" s="212"/>
      <c r="AH37" s="212"/>
      <c r="AI37" s="212"/>
      <c r="AJ37" s="212"/>
      <c r="AK37" s="212"/>
      <c r="AL37" s="212"/>
      <c r="AM37" s="212"/>
      <c r="AN37" s="212"/>
      <c r="AO37" s="212"/>
      <c r="AP37" s="212"/>
      <c r="AQ37" s="212"/>
      <c r="AR37" s="212"/>
      <c r="AS37" s="212"/>
      <c r="AT37" s="212"/>
      <c r="AU37" s="212"/>
      <c r="AV37" s="212"/>
      <c r="AW37" s="212"/>
      <c r="AX37" s="212"/>
      <c r="AY37" s="212"/>
      <c r="AZ37" s="212"/>
      <c r="BA37" s="212"/>
      <c r="BB37" s="212"/>
      <c r="BC37" s="212"/>
      <c r="BD37" s="212"/>
      <c r="BE37" s="212"/>
      <c r="BF37" s="212"/>
      <c r="BG37" s="212"/>
      <c r="BH37" s="212"/>
    </row>
    <row r="38" spans="1:60" outlineLevel="1">
      <c r="A38" s="213"/>
      <c r="B38" s="220"/>
      <c r="C38" s="266" t="s">
        <v>135</v>
      </c>
      <c r="D38" s="224"/>
      <c r="E38" s="229"/>
      <c r="F38" s="234"/>
      <c r="G38" s="235"/>
      <c r="H38" s="233"/>
      <c r="I38" s="233"/>
      <c r="J38" s="233"/>
      <c r="K38" s="233"/>
      <c r="L38" s="233"/>
      <c r="M38" s="233"/>
      <c r="N38" s="222"/>
      <c r="O38" s="222"/>
      <c r="P38" s="222"/>
      <c r="Q38" s="222"/>
      <c r="R38" s="222"/>
      <c r="S38" s="222"/>
      <c r="T38" s="223"/>
      <c r="U38" s="222"/>
      <c r="V38" s="212"/>
      <c r="W38" s="212"/>
      <c r="X38" s="212"/>
      <c r="Y38" s="212"/>
      <c r="Z38" s="212"/>
      <c r="AA38" s="212"/>
      <c r="AB38" s="212"/>
      <c r="AC38" s="212"/>
      <c r="AD38" s="212"/>
      <c r="AE38" s="212" t="s">
        <v>104</v>
      </c>
      <c r="AF38" s="212"/>
      <c r="AG38" s="212"/>
      <c r="AH38" s="212"/>
      <c r="AI38" s="212"/>
      <c r="AJ38" s="212"/>
      <c r="AK38" s="212"/>
      <c r="AL38" s="212"/>
      <c r="AM38" s="212"/>
      <c r="AN38" s="212"/>
      <c r="AO38" s="212"/>
      <c r="AP38" s="212"/>
      <c r="AQ38" s="212"/>
      <c r="AR38" s="212"/>
      <c r="AS38" s="212"/>
      <c r="AT38" s="212"/>
      <c r="AU38" s="212"/>
      <c r="AV38" s="212"/>
      <c r="AW38" s="212"/>
      <c r="AX38" s="212"/>
      <c r="AY38" s="212"/>
      <c r="AZ38" s="212"/>
      <c r="BA38" s="215" t="str">
        <f>C38</f>
        <v>Vyrovnáním výškových rozdílů.</v>
      </c>
      <c r="BB38" s="212"/>
      <c r="BC38" s="212"/>
      <c r="BD38" s="212"/>
      <c r="BE38" s="212"/>
      <c r="BF38" s="212"/>
      <c r="BG38" s="212"/>
      <c r="BH38" s="212"/>
    </row>
    <row r="39" spans="1:60" outlineLevel="1">
      <c r="A39" s="213"/>
      <c r="B39" s="220"/>
      <c r="C39" s="267" t="s">
        <v>136</v>
      </c>
      <c r="D39" s="225"/>
      <c r="E39" s="230">
        <v>80</v>
      </c>
      <c r="F39" s="233"/>
      <c r="G39" s="233"/>
      <c r="H39" s="233"/>
      <c r="I39" s="233"/>
      <c r="J39" s="233"/>
      <c r="K39" s="233"/>
      <c r="L39" s="233"/>
      <c r="M39" s="233"/>
      <c r="N39" s="222"/>
      <c r="O39" s="222"/>
      <c r="P39" s="222"/>
      <c r="Q39" s="222"/>
      <c r="R39" s="222"/>
      <c r="S39" s="222"/>
      <c r="T39" s="223"/>
      <c r="U39" s="222"/>
      <c r="V39" s="212"/>
      <c r="W39" s="212"/>
      <c r="X39" s="212"/>
      <c r="Y39" s="212"/>
      <c r="Z39" s="212"/>
      <c r="AA39" s="212"/>
      <c r="AB39" s="212"/>
      <c r="AC39" s="212"/>
      <c r="AD39" s="212"/>
      <c r="AE39" s="212" t="s">
        <v>106</v>
      </c>
      <c r="AF39" s="212">
        <v>0</v>
      </c>
      <c r="AG39" s="212"/>
      <c r="AH39" s="212"/>
      <c r="AI39" s="212"/>
      <c r="AJ39" s="212"/>
      <c r="AK39" s="212"/>
      <c r="AL39" s="212"/>
      <c r="AM39" s="212"/>
      <c r="AN39" s="212"/>
      <c r="AO39" s="212"/>
      <c r="AP39" s="212"/>
      <c r="AQ39" s="212"/>
      <c r="AR39" s="212"/>
      <c r="AS39" s="212"/>
      <c r="AT39" s="212"/>
      <c r="AU39" s="212"/>
      <c r="AV39" s="212"/>
      <c r="AW39" s="212"/>
      <c r="AX39" s="212"/>
      <c r="AY39" s="212"/>
      <c r="AZ39" s="212"/>
      <c r="BA39" s="212"/>
      <c r="BB39" s="212"/>
      <c r="BC39" s="212"/>
      <c r="BD39" s="212"/>
      <c r="BE39" s="212"/>
      <c r="BF39" s="212"/>
      <c r="BG39" s="212"/>
      <c r="BH39" s="212"/>
    </row>
    <row r="40" spans="1:60" outlineLevel="1">
      <c r="A40" s="213">
        <v>12</v>
      </c>
      <c r="B40" s="220" t="s">
        <v>137</v>
      </c>
      <c r="C40" s="265" t="s">
        <v>138</v>
      </c>
      <c r="D40" s="222" t="s">
        <v>134</v>
      </c>
      <c r="E40" s="228">
        <v>163</v>
      </c>
      <c r="F40" s="232"/>
      <c r="G40" s="233">
        <f>ROUND(E40*F40,2)</f>
        <v>0</v>
      </c>
      <c r="H40" s="232"/>
      <c r="I40" s="233">
        <f>ROUND(E40*H40,2)</f>
        <v>0</v>
      </c>
      <c r="J40" s="232"/>
      <c r="K40" s="233">
        <f>ROUND(E40*J40,2)</f>
        <v>0</v>
      </c>
      <c r="L40" s="233">
        <v>21</v>
      </c>
      <c r="M40" s="233">
        <f>G40*(1+L40/100)</f>
        <v>0</v>
      </c>
      <c r="N40" s="222">
        <v>0</v>
      </c>
      <c r="O40" s="222">
        <f>ROUND(E40*N40,5)</f>
        <v>0</v>
      </c>
      <c r="P40" s="222">
        <v>0</v>
      </c>
      <c r="Q40" s="222">
        <f>ROUND(E40*P40,5)</f>
        <v>0</v>
      </c>
      <c r="R40" s="222"/>
      <c r="S40" s="222"/>
      <c r="T40" s="223">
        <v>0.153</v>
      </c>
      <c r="U40" s="222">
        <f>ROUND(E40*T40,2)</f>
        <v>24.94</v>
      </c>
      <c r="V40" s="212"/>
      <c r="W40" s="212"/>
      <c r="X40" s="212"/>
      <c r="Y40" s="212"/>
      <c r="Z40" s="212"/>
      <c r="AA40" s="212"/>
      <c r="AB40" s="212"/>
      <c r="AC40" s="212"/>
      <c r="AD40" s="212"/>
      <c r="AE40" s="212" t="s">
        <v>118</v>
      </c>
      <c r="AF40" s="212"/>
      <c r="AG40" s="212"/>
      <c r="AH40" s="212"/>
      <c r="AI40" s="212"/>
      <c r="AJ40" s="212"/>
      <c r="AK40" s="212"/>
      <c r="AL40" s="212"/>
      <c r="AM40" s="212"/>
      <c r="AN40" s="212"/>
      <c r="AO40" s="212"/>
      <c r="AP40" s="212"/>
      <c r="AQ40" s="212"/>
      <c r="AR40" s="212"/>
      <c r="AS40" s="212"/>
      <c r="AT40" s="212"/>
      <c r="AU40" s="212"/>
      <c r="AV40" s="212"/>
      <c r="AW40" s="212"/>
      <c r="AX40" s="212"/>
      <c r="AY40" s="212"/>
      <c r="AZ40" s="212"/>
      <c r="BA40" s="212"/>
      <c r="BB40" s="212"/>
      <c r="BC40" s="212"/>
      <c r="BD40" s="212"/>
      <c r="BE40" s="212"/>
      <c r="BF40" s="212"/>
      <c r="BG40" s="212"/>
      <c r="BH40" s="212"/>
    </row>
    <row r="41" spans="1:60" outlineLevel="1">
      <c r="A41" s="213"/>
      <c r="B41" s="220"/>
      <c r="C41" s="266" t="s">
        <v>139</v>
      </c>
      <c r="D41" s="224"/>
      <c r="E41" s="229"/>
      <c r="F41" s="234"/>
      <c r="G41" s="235"/>
      <c r="H41" s="233"/>
      <c r="I41" s="233"/>
      <c r="J41" s="233"/>
      <c r="K41" s="233"/>
      <c r="L41" s="233"/>
      <c r="M41" s="233"/>
      <c r="N41" s="222"/>
      <c r="O41" s="222"/>
      <c r="P41" s="222"/>
      <c r="Q41" s="222"/>
      <c r="R41" s="222"/>
      <c r="S41" s="222"/>
      <c r="T41" s="223"/>
      <c r="U41" s="222"/>
      <c r="V41" s="212"/>
      <c r="W41" s="212"/>
      <c r="X41" s="212"/>
      <c r="Y41" s="212"/>
      <c r="Z41" s="212"/>
      <c r="AA41" s="212"/>
      <c r="AB41" s="212"/>
      <c r="AC41" s="212"/>
      <c r="AD41" s="212"/>
      <c r="AE41" s="212" t="s">
        <v>104</v>
      </c>
      <c r="AF41" s="212"/>
      <c r="AG41" s="212"/>
      <c r="AH41" s="212"/>
      <c r="AI41" s="212"/>
      <c r="AJ41" s="212"/>
      <c r="AK41" s="212"/>
      <c r="AL41" s="212"/>
      <c r="AM41" s="212"/>
      <c r="AN41" s="212"/>
      <c r="AO41" s="212"/>
      <c r="AP41" s="212"/>
      <c r="AQ41" s="212"/>
      <c r="AR41" s="212"/>
      <c r="AS41" s="212"/>
      <c r="AT41" s="212"/>
      <c r="AU41" s="212"/>
      <c r="AV41" s="212"/>
      <c r="AW41" s="212"/>
      <c r="AX41" s="212"/>
      <c r="AY41" s="212"/>
      <c r="AZ41" s="212"/>
      <c r="BA41" s="215" t="str">
        <f>C41</f>
        <v>Plošná úprava terénu s urovnáním povrchu, bez doplnění ornice, v hornině 1 až 4.</v>
      </c>
      <c r="BB41" s="212"/>
      <c r="BC41" s="212"/>
      <c r="BD41" s="212"/>
      <c r="BE41" s="212"/>
      <c r="BF41" s="212"/>
      <c r="BG41" s="212"/>
      <c r="BH41" s="212"/>
    </row>
    <row r="42" spans="1:60" outlineLevel="1">
      <c r="A42" s="213"/>
      <c r="B42" s="220"/>
      <c r="C42" s="267" t="s">
        <v>140</v>
      </c>
      <c r="D42" s="225"/>
      <c r="E42" s="230">
        <v>163</v>
      </c>
      <c r="F42" s="233"/>
      <c r="G42" s="233"/>
      <c r="H42" s="233"/>
      <c r="I42" s="233"/>
      <c r="J42" s="233"/>
      <c r="K42" s="233"/>
      <c r="L42" s="233"/>
      <c r="M42" s="233"/>
      <c r="N42" s="222"/>
      <c r="O42" s="222"/>
      <c r="P42" s="222"/>
      <c r="Q42" s="222"/>
      <c r="R42" s="222"/>
      <c r="S42" s="222"/>
      <c r="T42" s="223"/>
      <c r="U42" s="222"/>
      <c r="V42" s="212"/>
      <c r="W42" s="212"/>
      <c r="X42" s="212"/>
      <c r="Y42" s="212"/>
      <c r="Z42" s="212"/>
      <c r="AA42" s="212"/>
      <c r="AB42" s="212"/>
      <c r="AC42" s="212"/>
      <c r="AD42" s="212"/>
      <c r="AE42" s="212" t="s">
        <v>106</v>
      </c>
      <c r="AF42" s="212">
        <v>0</v>
      </c>
      <c r="AG42" s="212"/>
      <c r="AH42" s="212"/>
      <c r="AI42" s="212"/>
      <c r="AJ42" s="212"/>
      <c r="AK42" s="212"/>
      <c r="AL42" s="212"/>
      <c r="AM42" s="212"/>
      <c r="AN42" s="212"/>
      <c r="AO42" s="212"/>
      <c r="AP42" s="212"/>
      <c r="AQ42" s="212"/>
      <c r="AR42" s="212"/>
      <c r="AS42" s="212"/>
      <c r="AT42" s="212"/>
      <c r="AU42" s="212"/>
      <c r="AV42" s="212"/>
      <c r="AW42" s="212"/>
      <c r="AX42" s="212"/>
      <c r="AY42" s="212"/>
      <c r="AZ42" s="212"/>
      <c r="BA42" s="212"/>
      <c r="BB42" s="212"/>
      <c r="BC42" s="212"/>
      <c r="BD42" s="212"/>
      <c r="BE42" s="212"/>
      <c r="BF42" s="212"/>
      <c r="BG42" s="212"/>
      <c r="BH42" s="212"/>
    </row>
    <row r="43" spans="1:60" outlineLevel="1">
      <c r="A43" s="213">
        <v>13</v>
      </c>
      <c r="B43" s="220" t="s">
        <v>141</v>
      </c>
      <c r="C43" s="265" t="s">
        <v>142</v>
      </c>
      <c r="D43" s="222" t="s">
        <v>134</v>
      </c>
      <c r="E43" s="228">
        <v>163</v>
      </c>
      <c r="F43" s="232"/>
      <c r="G43" s="233">
        <f>ROUND(E43*F43,2)</f>
        <v>0</v>
      </c>
      <c r="H43" s="232"/>
      <c r="I43" s="233">
        <f>ROUND(E43*H43,2)</f>
        <v>0</v>
      </c>
      <c r="J43" s="232"/>
      <c r="K43" s="233">
        <f>ROUND(E43*J43,2)</f>
        <v>0</v>
      </c>
      <c r="L43" s="233">
        <v>21</v>
      </c>
      <c r="M43" s="233">
        <f>G43*(1+L43/100)</f>
        <v>0</v>
      </c>
      <c r="N43" s="222">
        <v>3.0000000000000001E-5</v>
      </c>
      <c r="O43" s="222">
        <f>ROUND(E43*N43,5)</f>
        <v>4.8900000000000002E-3</v>
      </c>
      <c r="P43" s="222">
        <v>0</v>
      </c>
      <c r="Q43" s="222">
        <f>ROUND(E43*P43,5)</f>
        <v>0</v>
      </c>
      <c r="R43" s="222"/>
      <c r="S43" s="222"/>
      <c r="T43" s="223">
        <v>0.06</v>
      </c>
      <c r="U43" s="222">
        <f>ROUND(E43*T43,2)</f>
        <v>9.7799999999999994</v>
      </c>
      <c r="V43" s="212"/>
      <c r="W43" s="212"/>
      <c r="X43" s="212"/>
      <c r="Y43" s="212"/>
      <c r="Z43" s="212"/>
      <c r="AA43" s="212"/>
      <c r="AB43" s="212"/>
      <c r="AC43" s="212"/>
      <c r="AD43" s="212"/>
      <c r="AE43" s="212" t="s">
        <v>102</v>
      </c>
      <c r="AF43" s="212"/>
      <c r="AG43" s="212"/>
      <c r="AH43" s="212"/>
      <c r="AI43" s="212"/>
      <c r="AJ43" s="212"/>
      <c r="AK43" s="212"/>
      <c r="AL43" s="212"/>
      <c r="AM43" s="212"/>
      <c r="AN43" s="212"/>
      <c r="AO43" s="212"/>
      <c r="AP43" s="212"/>
      <c r="AQ43" s="212"/>
      <c r="AR43" s="212"/>
      <c r="AS43" s="212"/>
      <c r="AT43" s="212"/>
      <c r="AU43" s="212"/>
      <c r="AV43" s="212"/>
      <c r="AW43" s="212"/>
      <c r="AX43" s="212"/>
      <c r="AY43" s="212"/>
      <c r="AZ43" s="212"/>
      <c r="BA43" s="212"/>
      <c r="BB43" s="212"/>
      <c r="BC43" s="212"/>
      <c r="BD43" s="212"/>
      <c r="BE43" s="212"/>
      <c r="BF43" s="212"/>
      <c r="BG43" s="212"/>
      <c r="BH43" s="212"/>
    </row>
    <row r="44" spans="1:60" outlineLevel="1">
      <c r="A44" s="213"/>
      <c r="B44" s="220"/>
      <c r="C44" s="266" t="s">
        <v>143</v>
      </c>
      <c r="D44" s="224"/>
      <c r="E44" s="229"/>
      <c r="F44" s="234"/>
      <c r="G44" s="235"/>
      <c r="H44" s="233"/>
      <c r="I44" s="233"/>
      <c r="J44" s="233"/>
      <c r="K44" s="233"/>
      <c r="L44" s="233"/>
      <c r="M44" s="233"/>
      <c r="N44" s="222"/>
      <c r="O44" s="222"/>
      <c r="P44" s="222"/>
      <c r="Q44" s="222"/>
      <c r="R44" s="222"/>
      <c r="S44" s="222"/>
      <c r="T44" s="223"/>
      <c r="U44" s="222"/>
      <c r="V44" s="212"/>
      <c r="W44" s="212"/>
      <c r="X44" s="212"/>
      <c r="Y44" s="212"/>
      <c r="Z44" s="212"/>
      <c r="AA44" s="212"/>
      <c r="AB44" s="212"/>
      <c r="AC44" s="212"/>
      <c r="AD44" s="212"/>
      <c r="AE44" s="212" t="s">
        <v>104</v>
      </c>
      <c r="AF44" s="212"/>
      <c r="AG44" s="212"/>
      <c r="AH44" s="212"/>
      <c r="AI44" s="212"/>
      <c r="AJ44" s="212"/>
      <c r="AK44" s="212"/>
      <c r="AL44" s="212"/>
      <c r="AM44" s="212"/>
      <c r="AN44" s="212"/>
      <c r="AO44" s="212"/>
      <c r="AP44" s="212"/>
      <c r="AQ44" s="212"/>
      <c r="AR44" s="212"/>
      <c r="AS44" s="212"/>
      <c r="AT44" s="212"/>
      <c r="AU44" s="212"/>
      <c r="AV44" s="212"/>
      <c r="AW44" s="212"/>
      <c r="AX44" s="212"/>
      <c r="AY44" s="212"/>
      <c r="AZ44" s="212"/>
      <c r="BA44" s="215" t="str">
        <f>C44</f>
        <v>Založení trávníku v rovině nebo ve svahu do 1 : 5.</v>
      </c>
      <c r="BB44" s="212"/>
      <c r="BC44" s="212"/>
      <c r="BD44" s="212"/>
      <c r="BE44" s="212"/>
      <c r="BF44" s="212"/>
      <c r="BG44" s="212"/>
      <c r="BH44" s="212"/>
    </row>
    <row r="45" spans="1:60" outlineLevel="1">
      <c r="A45" s="213"/>
      <c r="B45" s="220"/>
      <c r="C45" s="267" t="s">
        <v>144</v>
      </c>
      <c r="D45" s="225"/>
      <c r="E45" s="230">
        <v>163</v>
      </c>
      <c r="F45" s="233"/>
      <c r="G45" s="233"/>
      <c r="H45" s="233"/>
      <c r="I45" s="233"/>
      <c r="J45" s="233"/>
      <c r="K45" s="233"/>
      <c r="L45" s="233"/>
      <c r="M45" s="233"/>
      <c r="N45" s="222"/>
      <c r="O45" s="222"/>
      <c r="P45" s="222"/>
      <c r="Q45" s="222"/>
      <c r="R45" s="222"/>
      <c r="S45" s="222"/>
      <c r="T45" s="223"/>
      <c r="U45" s="222"/>
      <c r="V45" s="212"/>
      <c r="W45" s="212"/>
      <c r="X45" s="212"/>
      <c r="Y45" s="212"/>
      <c r="Z45" s="212"/>
      <c r="AA45" s="212"/>
      <c r="AB45" s="212"/>
      <c r="AC45" s="212"/>
      <c r="AD45" s="212"/>
      <c r="AE45" s="212" t="s">
        <v>106</v>
      </c>
      <c r="AF45" s="212">
        <v>0</v>
      </c>
      <c r="AG45" s="212"/>
      <c r="AH45" s="212"/>
      <c r="AI45" s="212"/>
      <c r="AJ45" s="212"/>
      <c r="AK45" s="212"/>
      <c r="AL45" s="212"/>
      <c r="AM45" s="212"/>
      <c r="AN45" s="212"/>
      <c r="AO45" s="212"/>
      <c r="AP45" s="212"/>
      <c r="AQ45" s="212"/>
      <c r="AR45" s="212"/>
      <c r="AS45" s="212"/>
      <c r="AT45" s="212"/>
      <c r="AU45" s="212"/>
      <c r="AV45" s="212"/>
      <c r="AW45" s="212"/>
      <c r="AX45" s="212"/>
      <c r="AY45" s="212"/>
      <c r="AZ45" s="212"/>
      <c r="BA45" s="212"/>
      <c r="BB45" s="212"/>
      <c r="BC45" s="212"/>
      <c r="BD45" s="212"/>
      <c r="BE45" s="212"/>
      <c r="BF45" s="212"/>
      <c r="BG45" s="212"/>
      <c r="BH45" s="212"/>
    </row>
    <row r="46" spans="1:60">
      <c r="A46" s="214" t="s">
        <v>97</v>
      </c>
      <c r="B46" s="221" t="s">
        <v>60</v>
      </c>
      <c r="C46" s="268" t="s">
        <v>61</v>
      </c>
      <c r="D46" s="226"/>
      <c r="E46" s="231"/>
      <c r="F46" s="236"/>
      <c r="G46" s="236">
        <f>SUMIF(AE47:AE72,"&lt;&gt;NOR",G47:G72)</f>
        <v>0</v>
      </c>
      <c r="H46" s="236"/>
      <c r="I46" s="236">
        <f>SUM(I47:I72)</f>
        <v>0</v>
      </c>
      <c r="J46" s="236"/>
      <c r="K46" s="236">
        <f>SUM(K47:K72)</f>
        <v>0</v>
      </c>
      <c r="L46" s="236"/>
      <c r="M46" s="236">
        <f>SUM(M47:M72)</f>
        <v>0</v>
      </c>
      <c r="N46" s="226"/>
      <c r="O46" s="226">
        <f>SUM(O47:O72)</f>
        <v>73.69865999999999</v>
      </c>
      <c r="P46" s="226"/>
      <c r="Q46" s="226">
        <f>SUM(Q47:Q72)</f>
        <v>0</v>
      </c>
      <c r="R46" s="226"/>
      <c r="S46" s="226"/>
      <c r="T46" s="227"/>
      <c r="U46" s="226">
        <f>SUM(U47:U72)</f>
        <v>45.58</v>
      </c>
      <c r="AE46" t="s">
        <v>98</v>
      </c>
    </row>
    <row r="47" spans="1:60" ht="22.5" outlineLevel="1">
      <c r="A47" s="213">
        <v>14</v>
      </c>
      <c r="B47" s="220" t="s">
        <v>145</v>
      </c>
      <c r="C47" s="265" t="s">
        <v>146</v>
      </c>
      <c r="D47" s="222" t="s">
        <v>134</v>
      </c>
      <c r="E47" s="228">
        <v>80</v>
      </c>
      <c r="F47" s="232"/>
      <c r="G47" s="233">
        <f>ROUND(E47*F47,2)</f>
        <v>0</v>
      </c>
      <c r="H47" s="232"/>
      <c r="I47" s="233">
        <f>ROUND(E47*H47,2)</f>
        <v>0</v>
      </c>
      <c r="J47" s="232"/>
      <c r="K47" s="233">
        <f>ROUND(E47*J47,2)</f>
        <v>0</v>
      </c>
      <c r="L47" s="233">
        <v>21</v>
      </c>
      <c r="M47" s="233">
        <f>G47*(1+L47/100)</f>
        <v>0</v>
      </c>
      <c r="N47" s="222">
        <v>0.30651</v>
      </c>
      <c r="O47" s="222">
        <f>ROUND(E47*N47,5)</f>
        <v>24.520800000000001</v>
      </c>
      <c r="P47" s="222">
        <v>0</v>
      </c>
      <c r="Q47" s="222">
        <f>ROUND(E47*P47,5)</f>
        <v>0</v>
      </c>
      <c r="R47" s="222"/>
      <c r="S47" s="222"/>
      <c r="T47" s="223">
        <v>2.5000000000000001E-2</v>
      </c>
      <c r="U47" s="222">
        <f>ROUND(E47*T47,2)</f>
        <v>2</v>
      </c>
      <c r="V47" s="212"/>
      <c r="W47" s="212"/>
      <c r="X47" s="212"/>
      <c r="Y47" s="212"/>
      <c r="Z47" s="212"/>
      <c r="AA47" s="212"/>
      <c r="AB47" s="212"/>
      <c r="AC47" s="212"/>
      <c r="AD47" s="212"/>
      <c r="AE47" s="212" t="s">
        <v>118</v>
      </c>
      <c r="AF47" s="212"/>
      <c r="AG47" s="212"/>
      <c r="AH47" s="212"/>
      <c r="AI47" s="212"/>
      <c r="AJ47" s="212"/>
      <c r="AK47" s="212"/>
      <c r="AL47" s="212"/>
      <c r="AM47" s="212"/>
      <c r="AN47" s="212"/>
      <c r="AO47" s="212"/>
      <c r="AP47" s="212"/>
      <c r="AQ47" s="212"/>
      <c r="AR47" s="212"/>
      <c r="AS47" s="212"/>
      <c r="AT47" s="212"/>
      <c r="AU47" s="212"/>
      <c r="AV47" s="212"/>
      <c r="AW47" s="212"/>
      <c r="AX47" s="212"/>
      <c r="AY47" s="212"/>
      <c r="AZ47" s="212"/>
      <c r="BA47" s="212"/>
      <c r="BB47" s="212"/>
      <c r="BC47" s="212"/>
      <c r="BD47" s="212"/>
      <c r="BE47" s="212"/>
      <c r="BF47" s="212"/>
      <c r="BG47" s="212"/>
      <c r="BH47" s="212"/>
    </row>
    <row r="48" spans="1:60" outlineLevel="1">
      <c r="A48" s="213"/>
      <c r="B48" s="220"/>
      <c r="C48" s="266" t="s">
        <v>147</v>
      </c>
      <c r="D48" s="224"/>
      <c r="E48" s="229"/>
      <c r="F48" s="234"/>
      <c r="G48" s="235"/>
      <c r="H48" s="233"/>
      <c r="I48" s="233"/>
      <c r="J48" s="233"/>
      <c r="K48" s="233"/>
      <c r="L48" s="233"/>
      <c r="M48" s="233"/>
      <c r="N48" s="222"/>
      <c r="O48" s="222"/>
      <c r="P48" s="222"/>
      <c r="Q48" s="222"/>
      <c r="R48" s="222"/>
      <c r="S48" s="222"/>
      <c r="T48" s="223"/>
      <c r="U48" s="222"/>
      <c r="V48" s="212"/>
      <c r="W48" s="212"/>
      <c r="X48" s="212"/>
      <c r="Y48" s="212"/>
      <c r="Z48" s="212"/>
      <c r="AA48" s="212"/>
      <c r="AB48" s="212"/>
      <c r="AC48" s="212"/>
      <c r="AD48" s="212"/>
      <c r="AE48" s="212" t="s">
        <v>104</v>
      </c>
      <c r="AF48" s="212"/>
      <c r="AG48" s="212"/>
      <c r="AH48" s="212"/>
      <c r="AI48" s="212"/>
      <c r="AJ48" s="212"/>
      <c r="AK48" s="212"/>
      <c r="AL48" s="212"/>
      <c r="AM48" s="212"/>
      <c r="AN48" s="212"/>
      <c r="AO48" s="212"/>
      <c r="AP48" s="212"/>
      <c r="AQ48" s="212"/>
      <c r="AR48" s="212"/>
      <c r="AS48" s="212"/>
      <c r="AT48" s="212"/>
      <c r="AU48" s="212"/>
      <c r="AV48" s="212"/>
      <c r="AW48" s="212"/>
      <c r="AX48" s="212"/>
      <c r="AY48" s="212"/>
      <c r="AZ48" s="212"/>
      <c r="BA48" s="215" t="str">
        <f>C48</f>
        <v>Bez dilatačních spár, s rozprostřením a zhutněním.</v>
      </c>
      <c r="BB48" s="212"/>
      <c r="BC48" s="212"/>
      <c r="BD48" s="212"/>
      <c r="BE48" s="212"/>
      <c r="BF48" s="212"/>
      <c r="BG48" s="212"/>
      <c r="BH48" s="212"/>
    </row>
    <row r="49" spans="1:60" outlineLevel="1">
      <c r="A49" s="213"/>
      <c r="B49" s="220"/>
      <c r="C49" s="267" t="s">
        <v>148</v>
      </c>
      <c r="D49" s="225"/>
      <c r="E49" s="230">
        <v>80</v>
      </c>
      <c r="F49" s="233"/>
      <c r="G49" s="233"/>
      <c r="H49" s="233"/>
      <c r="I49" s="233"/>
      <c r="J49" s="233"/>
      <c r="K49" s="233"/>
      <c r="L49" s="233"/>
      <c r="M49" s="233"/>
      <c r="N49" s="222"/>
      <c r="O49" s="222"/>
      <c r="P49" s="222"/>
      <c r="Q49" s="222"/>
      <c r="R49" s="222"/>
      <c r="S49" s="222"/>
      <c r="T49" s="223"/>
      <c r="U49" s="222"/>
      <c r="V49" s="212"/>
      <c r="W49" s="212"/>
      <c r="X49" s="212"/>
      <c r="Y49" s="212"/>
      <c r="Z49" s="212"/>
      <c r="AA49" s="212"/>
      <c r="AB49" s="212"/>
      <c r="AC49" s="212"/>
      <c r="AD49" s="212"/>
      <c r="AE49" s="212" t="s">
        <v>106</v>
      </c>
      <c r="AF49" s="212">
        <v>0</v>
      </c>
      <c r="AG49" s="212"/>
      <c r="AH49" s="212"/>
      <c r="AI49" s="212"/>
      <c r="AJ49" s="212"/>
      <c r="AK49" s="212"/>
      <c r="AL49" s="212"/>
      <c r="AM49" s="212"/>
      <c r="AN49" s="212"/>
      <c r="AO49" s="212"/>
      <c r="AP49" s="212"/>
      <c r="AQ49" s="212"/>
      <c r="AR49" s="212"/>
      <c r="AS49" s="212"/>
      <c r="AT49" s="212"/>
      <c r="AU49" s="212"/>
      <c r="AV49" s="212"/>
      <c r="AW49" s="212"/>
      <c r="AX49" s="212"/>
      <c r="AY49" s="212"/>
      <c r="AZ49" s="212"/>
      <c r="BA49" s="212"/>
      <c r="BB49" s="212"/>
      <c r="BC49" s="212"/>
      <c r="BD49" s="212"/>
      <c r="BE49" s="212"/>
      <c r="BF49" s="212"/>
      <c r="BG49" s="212"/>
      <c r="BH49" s="212"/>
    </row>
    <row r="50" spans="1:60" ht="22.5" outlineLevel="1">
      <c r="A50" s="213">
        <v>15</v>
      </c>
      <c r="B50" s="220" t="s">
        <v>149</v>
      </c>
      <c r="C50" s="265" t="s">
        <v>150</v>
      </c>
      <c r="D50" s="222" t="s">
        <v>134</v>
      </c>
      <c r="E50" s="228">
        <v>80</v>
      </c>
      <c r="F50" s="232"/>
      <c r="G50" s="233">
        <f>ROUND(E50*F50,2)</f>
        <v>0</v>
      </c>
      <c r="H50" s="232"/>
      <c r="I50" s="233">
        <f>ROUND(E50*H50,2)</f>
        <v>0</v>
      </c>
      <c r="J50" s="232"/>
      <c r="K50" s="233">
        <f>ROUND(E50*J50,2)</f>
        <v>0</v>
      </c>
      <c r="L50" s="233">
        <v>21</v>
      </c>
      <c r="M50" s="233">
        <f>G50*(1+L50/100)</f>
        <v>0</v>
      </c>
      <c r="N50" s="222">
        <v>0.378</v>
      </c>
      <c r="O50" s="222">
        <f>ROUND(E50*N50,5)</f>
        <v>30.24</v>
      </c>
      <c r="P50" s="222">
        <v>0</v>
      </c>
      <c r="Q50" s="222">
        <f>ROUND(E50*P50,5)</f>
        <v>0</v>
      </c>
      <c r="R50" s="222"/>
      <c r="S50" s="222"/>
      <c r="T50" s="223">
        <v>2.5999999999999999E-2</v>
      </c>
      <c r="U50" s="222">
        <f>ROUND(E50*T50,2)</f>
        <v>2.08</v>
      </c>
      <c r="V50" s="212"/>
      <c r="W50" s="212"/>
      <c r="X50" s="212"/>
      <c r="Y50" s="212"/>
      <c r="Z50" s="212"/>
      <c r="AA50" s="212"/>
      <c r="AB50" s="212"/>
      <c r="AC50" s="212"/>
      <c r="AD50" s="212"/>
      <c r="AE50" s="212" t="s">
        <v>118</v>
      </c>
      <c r="AF50" s="212"/>
      <c r="AG50" s="212"/>
      <c r="AH50" s="212"/>
      <c r="AI50" s="212"/>
      <c r="AJ50" s="212"/>
      <c r="AK50" s="212"/>
      <c r="AL50" s="212"/>
      <c r="AM50" s="212"/>
      <c r="AN50" s="212"/>
      <c r="AO50" s="212"/>
      <c r="AP50" s="212"/>
      <c r="AQ50" s="212"/>
      <c r="AR50" s="212"/>
      <c r="AS50" s="212"/>
      <c r="AT50" s="212"/>
      <c r="AU50" s="212"/>
      <c r="AV50" s="212"/>
      <c r="AW50" s="212"/>
      <c r="AX50" s="212"/>
      <c r="AY50" s="212"/>
      <c r="AZ50" s="212"/>
      <c r="BA50" s="212"/>
      <c r="BB50" s="212"/>
      <c r="BC50" s="212"/>
      <c r="BD50" s="212"/>
      <c r="BE50" s="212"/>
      <c r="BF50" s="212"/>
      <c r="BG50" s="212"/>
      <c r="BH50" s="212"/>
    </row>
    <row r="51" spans="1:60" outlineLevel="1">
      <c r="A51" s="213"/>
      <c r="B51" s="220"/>
      <c r="C51" s="267" t="s">
        <v>151</v>
      </c>
      <c r="D51" s="225"/>
      <c r="E51" s="230">
        <v>80</v>
      </c>
      <c r="F51" s="233"/>
      <c r="G51" s="233"/>
      <c r="H51" s="233"/>
      <c r="I51" s="233"/>
      <c r="J51" s="233"/>
      <c r="K51" s="233"/>
      <c r="L51" s="233"/>
      <c r="M51" s="233"/>
      <c r="N51" s="222"/>
      <c r="O51" s="222"/>
      <c r="P51" s="222"/>
      <c r="Q51" s="222"/>
      <c r="R51" s="222"/>
      <c r="S51" s="222"/>
      <c r="T51" s="223"/>
      <c r="U51" s="222"/>
      <c r="V51" s="212"/>
      <c r="W51" s="212"/>
      <c r="X51" s="212"/>
      <c r="Y51" s="212"/>
      <c r="Z51" s="212"/>
      <c r="AA51" s="212"/>
      <c r="AB51" s="212"/>
      <c r="AC51" s="212"/>
      <c r="AD51" s="212"/>
      <c r="AE51" s="212" t="s">
        <v>106</v>
      </c>
      <c r="AF51" s="212">
        <v>0</v>
      </c>
      <c r="AG51" s="212"/>
      <c r="AH51" s="212"/>
      <c r="AI51" s="212"/>
      <c r="AJ51" s="212"/>
      <c r="AK51" s="212"/>
      <c r="AL51" s="212"/>
      <c r="AM51" s="212"/>
      <c r="AN51" s="212"/>
      <c r="AO51" s="212"/>
      <c r="AP51" s="212"/>
      <c r="AQ51" s="212"/>
      <c r="AR51" s="212"/>
      <c r="AS51" s="212"/>
      <c r="AT51" s="212"/>
      <c r="AU51" s="212"/>
      <c r="AV51" s="212"/>
      <c r="AW51" s="212"/>
      <c r="AX51" s="212"/>
      <c r="AY51" s="212"/>
      <c r="AZ51" s="212"/>
      <c r="BA51" s="212"/>
      <c r="BB51" s="212"/>
      <c r="BC51" s="212"/>
      <c r="BD51" s="212"/>
      <c r="BE51" s="212"/>
      <c r="BF51" s="212"/>
      <c r="BG51" s="212"/>
      <c r="BH51" s="212"/>
    </row>
    <row r="52" spans="1:60" outlineLevel="1">
      <c r="A52" s="213">
        <v>16</v>
      </c>
      <c r="B52" s="220" t="s">
        <v>152</v>
      </c>
      <c r="C52" s="265" t="s">
        <v>153</v>
      </c>
      <c r="D52" s="222" t="s">
        <v>134</v>
      </c>
      <c r="E52" s="228">
        <v>80</v>
      </c>
      <c r="F52" s="232"/>
      <c r="G52" s="233">
        <f>ROUND(E52*F52,2)</f>
        <v>0</v>
      </c>
      <c r="H52" s="232"/>
      <c r="I52" s="233">
        <f>ROUND(E52*H52,2)</f>
        <v>0</v>
      </c>
      <c r="J52" s="232"/>
      <c r="K52" s="233">
        <f>ROUND(E52*J52,2)</f>
        <v>0</v>
      </c>
      <c r="L52" s="233">
        <v>21</v>
      </c>
      <c r="M52" s="233">
        <f>G52*(1+L52/100)</f>
        <v>0</v>
      </c>
      <c r="N52" s="222">
        <v>5.5449999999999999E-2</v>
      </c>
      <c r="O52" s="222">
        <f>ROUND(E52*N52,5)</f>
        <v>4.4359999999999999</v>
      </c>
      <c r="P52" s="222">
        <v>0</v>
      </c>
      <c r="Q52" s="222">
        <f>ROUND(E52*P52,5)</f>
        <v>0</v>
      </c>
      <c r="R52" s="222"/>
      <c r="S52" s="222"/>
      <c r="T52" s="223">
        <v>0.442</v>
      </c>
      <c r="U52" s="222">
        <f>ROUND(E52*T52,2)</f>
        <v>35.36</v>
      </c>
      <c r="V52" s="212"/>
      <c r="W52" s="212"/>
      <c r="X52" s="212"/>
      <c r="Y52" s="212"/>
      <c r="Z52" s="212"/>
      <c r="AA52" s="212"/>
      <c r="AB52" s="212"/>
      <c r="AC52" s="212"/>
      <c r="AD52" s="212"/>
      <c r="AE52" s="212" t="s">
        <v>118</v>
      </c>
      <c r="AF52" s="212"/>
      <c r="AG52" s="212"/>
      <c r="AH52" s="212"/>
      <c r="AI52" s="212"/>
      <c r="AJ52" s="212"/>
      <c r="AK52" s="212"/>
      <c r="AL52" s="212"/>
      <c r="AM52" s="212"/>
      <c r="AN52" s="212"/>
      <c r="AO52" s="212"/>
      <c r="AP52" s="212"/>
      <c r="AQ52" s="212"/>
      <c r="AR52" s="212"/>
      <c r="AS52" s="212"/>
      <c r="AT52" s="212"/>
      <c r="AU52" s="212"/>
      <c r="AV52" s="212"/>
      <c r="AW52" s="212"/>
      <c r="AX52" s="212"/>
      <c r="AY52" s="212"/>
      <c r="AZ52" s="212"/>
      <c r="BA52" s="212"/>
      <c r="BB52" s="212"/>
      <c r="BC52" s="212"/>
      <c r="BD52" s="212"/>
      <c r="BE52" s="212"/>
      <c r="BF52" s="212"/>
      <c r="BG52" s="212"/>
      <c r="BH52" s="212"/>
    </row>
    <row r="53" spans="1:60" ht="22.5" outlineLevel="1">
      <c r="A53" s="213"/>
      <c r="B53" s="220"/>
      <c r="C53" s="266" t="s">
        <v>154</v>
      </c>
      <c r="D53" s="224"/>
      <c r="E53" s="229"/>
      <c r="F53" s="234"/>
      <c r="G53" s="235"/>
      <c r="H53" s="233"/>
      <c r="I53" s="233"/>
      <c r="J53" s="233"/>
      <c r="K53" s="233"/>
      <c r="L53" s="233"/>
      <c r="M53" s="233"/>
      <c r="N53" s="222"/>
      <c r="O53" s="222"/>
      <c r="P53" s="222"/>
      <c r="Q53" s="222"/>
      <c r="R53" s="222"/>
      <c r="S53" s="222"/>
      <c r="T53" s="223"/>
      <c r="U53" s="222"/>
      <c r="V53" s="212"/>
      <c r="W53" s="212"/>
      <c r="X53" s="212"/>
      <c r="Y53" s="212"/>
      <c r="Z53" s="212"/>
      <c r="AA53" s="212"/>
      <c r="AB53" s="212"/>
      <c r="AC53" s="212"/>
      <c r="AD53" s="212"/>
      <c r="AE53" s="212" t="s">
        <v>104</v>
      </c>
      <c r="AF53" s="212"/>
      <c r="AG53" s="212"/>
      <c r="AH53" s="212"/>
      <c r="AI53" s="212"/>
      <c r="AJ53" s="212"/>
      <c r="AK53" s="212"/>
      <c r="AL53" s="212"/>
      <c r="AM53" s="212"/>
      <c r="AN53" s="212"/>
      <c r="AO53" s="212"/>
      <c r="AP53" s="212"/>
      <c r="AQ53" s="212"/>
      <c r="AR53" s="212"/>
      <c r="AS53" s="212"/>
      <c r="AT53" s="212"/>
      <c r="AU53" s="212"/>
      <c r="AV53" s="212"/>
      <c r="AW53" s="212"/>
      <c r="AX53" s="212"/>
      <c r="AY53" s="212"/>
      <c r="AZ53" s="212"/>
      <c r="BA53" s="215" t="str">
        <f>C53</f>
        <v>S provedením lože z kameniva drceného, s vyplněním spár, s dvojitým hutněním vibrováním, a se smetením přebytečného materiálu na krajnici. S dodáním hmot pro lože a výplň spár.</v>
      </c>
      <c r="BB53" s="212"/>
      <c r="BC53" s="212"/>
      <c r="BD53" s="212"/>
      <c r="BE53" s="212"/>
      <c r="BF53" s="212"/>
      <c r="BG53" s="212"/>
      <c r="BH53" s="212"/>
    </row>
    <row r="54" spans="1:60" outlineLevel="1">
      <c r="A54" s="213"/>
      <c r="B54" s="220"/>
      <c r="C54" s="267" t="s">
        <v>155</v>
      </c>
      <c r="D54" s="225"/>
      <c r="E54" s="230">
        <v>29</v>
      </c>
      <c r="F54" s="233"/>
      <c r="G54" s="233"/>
      <c r="H54" s="233"/>
      <c r="I54" s="233"/>
      <c r="J54" s="233"/>
      <c r="K54" s="233"/>
      <c r="L54" s="233"/>
      <c r="M54" s="233"/>
      <c r="N54" s="222"/>
      <c r="O54" s="222"/>
      <c r="P54" s="222"/>
      <c r="Q54" s="222"/>
      <c r="R54" s="222"/>
      <c r="S54" s="222"/>
      <c r="T54" s="223"/>
      <c r="U54" s="222"/>
      <c r="V54" s="212"/>
      <c r="W54" s="212"/>
      <c r="X54" s="212"/>
      <c r="Y54" s="212"/>
      <c r="Z54" s="212"/>
      <c r="AA54" s="212"/>
      <c r="AB54" s="212"/>
      <c r="AC54" s="212"/>
      <c r="AD54" s="212"/>
      <c r="AE54" s="212" t="s">
        <v>106</v>
      </c>
      <c r="AF54" s="212">
        <v>0</v>
      </c>
      <c r="AG54" s="212"/>
      <c r="AH54" s="212"/>
      <c r="AI54" s="212"/>
      <c r="AJ54" s="212"/>
      <c r="AK54" s="212"/>
      <c r="AL54" s="212"/>
      <c r="AM54" s="212"/>
      <c r="AN54" s="212"/>
      <c r="AO54" s="212"/>
      <c r="AP54" s="212"/>
      <c r="AQ54" s="212"/>
      <c r="AR54" s="212"/>
      <c r="AS54" s="212"/>
      <c r="AT54" s="212"/>
      <c r="AU54" s="212"/>
      <c r="AV54" s="212"/>
      <c r="AW54" s="212"/>
      <c r="AX54" s="212"/>
      <c r="AY54" s="212"/>
      <c r="AZ54" s="212"/>
      <c r="BA54" s="212"/>
      <c r="BB54" s="212"/>
      <c r="BC54" s="212"/>
      <c r="BD54" s="212"/>
      <c r="BE54" s="212"/>
      <c r="BF54" s="212"/>
      <c r="BG54" s="212"/>
      <c r="BH54" s="212"/>
    </row>
    <row r="55" spans="1:60" outlineLevel="1">
      <c r="A55" s="213"/>
      <c r="B55" s="220"/>
      <c r="C55" s="267" t="s">
        <v>156</v>
      </c>
      <c r="D55" s="225"/>
      <c r="E55" s="230">
        <v>39</v>
      </c>
      <c r="F55" s="233"/>
      <c r="G55" s="233"/>
      <c r="H55" s="233"/>
      <c r="I55" s="233"/>
      <c r="J55" s="233"/>
      <c r="K55" s="233"/>
      <c r="L55" s="233"/>
      <c r="M55" s="233"/>
      <c r="N55" s="222"/>
      <c r="O55" s="222"/>
      <c r="P55" s="222"/>
      <c r="Q55" s="222"/>
      <c r="R55" s="222"/>
      <c r="S55" s="222"/>
      <c r="T55" s="223"/>
      <c r="U55" s="222"/>
      <c r="V55" s="212"/>
      <c r="W55" s="212"/>
      <c r="X55" s="212"/>
      <c r="Y55" s="212"/>
      <c r="Z55" s="212"/>
      <c r="AA55" s="212"/>
      <c r="AB55" s="212"/>
      <c r="AC55" s="212"/>
      <c r="AD55" s="212"/>
      <c r="AE55" s="212" t="s">
        <v>106</v>
      </c>
      <c r="AF55" s="212">
        <v>0</v>
      </c>
      <c r="AG55" s="212"/>
      <c r="AH55" s="212"/>
      <c r="AI55" s="212"/>
      <c r="AJ55" s="212"/>
      <c r="AK55" s="212"/>
      <c r="AL55" s="212"/>
      <c r="AM55" s="212"/>
      <c r="AN55" s="212"/>
      <c r="AO55" s="212"/>
      <c r="AP55" s="212"/>
      <c r="AQ55" s="212"/>
      <c r="AR55" s="212"/>
      <c r="AS55" s="212"/>
      <c r="AT55" s="212"/>
      <c r="AU55" s="212"/>
      <c r="AV55" s="212"/>
      <c r="AW55" s="212"/>
      <c r="AX55" s="212"/>
      <c r="AY55" s="212"/>
      <c r="AZ55" s="212"/>
      <c r="BA55" s="212"/>
      <c r="BB55" s="212"/>
      <c r="BC55" s="212"/>
      <c r="BD55" s="212"/>
      <c r="BE55" s="212"/>
      <c r="BF55" s="212"/>
      <c r="BG55" s="212"/>
      <c r="BH55" s="212"/>
    </row>
    <row r="56" spans="1:60" outlineLevel="1">
      <c r="A56" s="213"/>
      <c r="B56" s="220"/>
      <c r="C56" s="267" t="s">
        <v>157</v>
      </c>
      <c r="D56" s="225"/>
      <c r="E56" s="230">
        <v>12</v>
      </c>
      <c r="F56" s="233"/>
      <c r="G56" s="233"/>
      <c r="H56" s="233"/>
      <c r="I56" s="233"/>
      <c r="J56" s="233"/>
      <c r="K56" s="233"/>
      <c r="L56" s="233"/>
      <c r="M56" s="233"/>
      <c r="N56" s="222"/>
      <c r="O56" s="222"/>
      <c r="P56" s="222"/>
      <c r="Q56" s="222"/>
      <c r="R56" s="222"/>
      <c r="S56" s="222"/>
      <c r="T56" s="223"/>
      <c r="U56" s="222"/>
      <c r="V56" s="212"/>
      <c r="W56" s="212"/>
      <c r="X56" s="212"/>
      <c r="Y56" s="212"/>
      <c r="Z56" s="212"/>
      <c r="AA56" s="212"/>
      <c r="AB56" s="212"/>
      <c r="AC56" s="212"/>
      <c r="AD56" s="212"/>
      <c r="AE56" s="212" t="s">
        <v>106</v>
      </c>
      <c r="AF56" s="212">
        <v>0</v>
      </c>
      <c r="AG56" s="212"/>
      <c r="AH56" s="212"/>
      <c r="AI56" s="212"/>
      <c r="AJ56" s="212"/>
      <c r="AK56" s="212"/>
      <c r="AL56" s="212"/>
      <c r="AM56" s="212"/>
      <c r="AN56" s="212"/>
      <c r="AO56" s="212"/>
      <c r="AP56" s="212"/>
      <c r="AQ56" s="212"/>
      <c r="AR56" s="212"/>
      <c r="AS56" s="212"/>
      <c r="AT56" s="212"/>
      <c r="AU56" s="212"/>
      <c r="AV56" s="212"/>
      <c r="AW56" s="212"/>
      <c r="AX56" s="212"/>
      <c r="AY56" s="212"/>
      <c r="AZ56" s="212"/>
      <c r="BA56" s="212"/>
      <c r="BB56" s="212"/>
      <c r="BC56" s="212"/>
      <c r="BD56" s="212"/>
      <c r="BE56" s="212"/>
      <c r="BF56" s="212"/>
      <c r="BG56" s="212"/>
      <c r="BH56" s="212"/>
    </row>
    <row r="57" spans="1:60" outlineLevel="1">
      <c r="A57" s="213">
        <v>17</v>
      </c>
      <c r="B57" s="220" t="s">
        <v>158</v>
      </c>
      <c r="C57" s="265" t="s">
        <v>159</v>
      </c>
      <c r="D57" s="222" t="s">
        <v>134</v>
      </c>
      <c r="E57" s="228">
        <v>70</v>
      </c>
      <c r="F57" s="232"/>
      <c r="G57" s="233">
        <f>ROUND(E57*F57,2)</f>
        <v>0</v>
      </c>
      <c r="H57" s="232"/>
      <c r="I57" s="233">
        <f>ROUND(E57*H57,2)</f>
        <v>0</v>
      </c>
      <c r="J57" s="232"/>
      <c r="K57" s="233">
        <f>ROUND(E57*J57,2)</f>
        <v>0</v>
      </c>
      <c r="L57" s="233">
        <v>21</v>
      </c>
      <c r="M57" s="233">
        <f>G57*(1+L57/100)</f>
        <v>0</v>
      </c>
      <c r="N57" s="222">
        <v>0.129</v>
      </c>
      <c r="O57" s="222">
        <f>ROUND(E57*N57,5)</f>
        <v>9.0299999999999994</v>
      </c>
      <c r="P57" s="222">
        <v>0</v>
      </c>
      <c r="Q57" s="222">
        <f>ROUND(E57*P57,5)</f>
        <v>0</v>
      </c>
      <c r="R57" s="222"/>
      <c r="S57" s="222"/>
      <c r="T57" s="223">
        <v>0</v>
      </c>
      <c r="U57" s="222">
        <f>ROUND(E57*T57,2)</f>
        <v>0</v>
      </c>
      <c r="V57" s="212"/>
      <c r="W57" s="212"/>
      <c r="X57" s="212"/>
      <c r="Y57" s="212"/>
      <c r="Z57" s="212"/>
      <c r="AA57" s="212"/>
      <c r="AB57" s="212"/>
      <c r="AC57" s="212"/>
      <c r="AD57" s="212"/>
      <c r="AE57" s="212" t="s">
        <v>160</v>
      </c>
      <c r="AF57" s="212"/>
      <c r="AG57" s="212"/>
      <c r="AH57" s="212"/>
      <c r="AI57" s="212"/>
      <c r="AJ57" s="212"/>
      <c r="AK57" s="212"/>
      <c r="AL57" s="212"/>
      <c r="AM57" s="212"/>
      <c r="AN57" s="212"/>
      <c r="AO57" s="212"/>
      <c r="AP57" s="212"/>
      <c r="AQ57" s="212"/>
      <c r="AR57" s="212"/>
      <c r="AS57" s="212"/>
      <c r="AT57" s="212"/>
      <c r="AU57" s="212"/>
      <c r="AV57" s="212"/>
      <c r="AW57" s="212"/>
      <c r="AX57" s="212"/>
      <c r="AY57" s="212"/>
      <c r="AZ57" s="212"/>
      <c r="BA57" s="212"/>
      <c r="BB57" s="212"/>
      <c r="BC57" s="212"/>
      <c r="BD57" s="212"/>
      <c r="BE57" s="212"/>
      <c r="BF57" s="212"/>
      <c r="BG57" s="212"/>
      <c r="BH57" s="212"/>
    </row>
    <row r="58" spans="1:60" outlineLevel="1">
      <c r="A58" s="213"/>
      <c r="B58" s="220"/>
      <c r="C58" s="267" t="s">
        <v>161</v>
      </c>
      <c r="D58" s="225"/>
      <c r="E58" s="230">
        <v>28</v>
      </c>
      <c r="F58" s="233"/>
      <c r="G58" s="233"/>
      <c r="H58" s="233"/>
      <c r="I58" s="233"/>
      <c r="J58" s="233"/>
      <c r="K58" s="233"/>
      <c r="L58" s="233"/>
      <c r="M58" s="233"/>
      <c r="N58" s="222"/>
      <c r="O58" s="222"/>
      <c r="P58" s="222"/>
      <c r="Q58" s="222"/>
      <c r="R58" s="222"/>
      <c r="S58" s="222"/>
      <c r="T58" s="223"/>
      <c r="U58" s="222"/>
      <c r="V58" s="212"/>
      <c r="W58" s="212"/>
      <c r="X58" s="212"/>
      <c r="Y58" s="212"/>
      <c r="Z58" s="212"/>
      <c r="AA58" s="212"/>
      <c r="AB58" s="212"/>
      <c r="AC58" s="212"/>
      <c r="AD58" s="212"/>
      <c r="AE58" s="212" t="s">
        <v>106</v>
      </c>
      <c r="AF58" s="212">
        <v>0</v>
      </c>
      <c r="AG58" s="212"/>
      <c r="AH58" s="212"/>
      <c r="AI58" s="212"/>
      <c r="AJ58" s="212"/>
      <c r="AK58" s="212"/>
      <c r="AL58" s="212"/>
      <c r="AM58" s="212"/>
      <c r="AN58" s="212"/>
      <c r="AO58" s="212"/>
      <c r="AP58" s="212"/>
      <c r="AQ58" s="212"/>
      <c r="AR58" s="212"/>
      <c r="AS58" s="212"/>
      <c r="AT58" s="212"/>
      <c r="AU58" s="212"/>
      <c r="AV58" s="212"/>
      <c r="AW58" s="212"/>
      <c r="AX58" s="212"/>
      <c r="AY58" s="212"/>
      <c r="AZ58" s="212"/>
      <c r="BA58" s="212"/>
      <c r="BB58" s="212"/>
      <c r="BC58" s="212"/>
      <c r="BD58" s="212"/>
      <c r="BE58" s="212"/>
      <c r="BF58" s="212"/>
      <c r="BG58" s="212"/>
      <c r="BH58" s="212"/>
    </row>
    <row r="59" spans="1:60" outlineLevel="1">
      <c r="A59" s="213"/>
      <c r="B59" s="220"/>
      <c r="C59" s="267" t="s">
        <v>162</v>
      </c>
      <c r="D59" s="225"/>
      <c r="E59" s="230">
        <v>34</v>
      </c>
      <c r="F59" s="233"/>
      <c r="G59" s="233"/>
      <c r="H59" s="233"/>
      <c r="I59" s="233"/>
      <c r="J59" s="233"/>
      <c r="K59" s="233"/>
      <c r="L59" s="233"/>
      <c r="M59" s="233"/>
      <c r="N59" s="222"/>
      <c r="O59" s="222"/>
      <c r="P59" s="222"/>
      <c r="Q59" s="222"/>
      <c r="R59" s="222"/>
      <c r="S59" s="222"/>
      <c r="T59" s="223"/>
      <c r="U59" s="222"/>
      <c r="V59" s="212"/>
      <c r="W59" s="212"/>
      <c r="X59" s="212"/>
      <c r="Y59" s="212"/>
      <c r="Z59" s="212"/>
      <c r="AA59" s="212"/>
      <c r="AB59" s="212"/>
      <c r="AC59" s="212"/>
      <c r="AD59" s="212"/>
      <c r="AE59" s="212" t="s">
        <v>106</v>
      </c>
      <c r="AF59" s="212">
        <v>0</v>
      </c>
      <c r="AG59" s="212"/>
      <c r="AH59" s="212"/>
      <c r="AI59" s="212"/>
      <c r="AJ59" s="212"/>
      <c r="AK59" s="212"/>
      <c r="AL59" s="212"/>
      <c r="AM59" s="212"/>
      <c r="AN59" s="212"/>
      <c r="AO59" s="212"/>
      <c r="AP59" s="212"/>
      <c r="AQ59" s="212"/>
      <c r="AR59" s="212"/>
      <c r="AS59" s="212"/>
      <c r="AT59" s="212"/>
      <c r="AU59" s="212"/>
      <c r="AV59" s="212"/>
      <c r="AW59" s="212"/>
      <c r="AX59" s="212"/>
      <c r="AY59" s="212"/>
      <c r="AZ59" s="212"/>
      <c r="BA59" s="212"/>
      <c r="BB59" s="212"/>
      <c r="BC59" s="212"/>
      <c r="BD59" s="212"/>
      <c r="BE59" s="212"/>
      <c r="BF59" s="212"/>
      <c r="BG59" s="212"/>
      <c r="BH59" s="212"/>
    </row>
    <row r="60" spans="1:60" outlineLevel="1">
      <c r="A60" s="213"/>
      <c r="B60" s="220"/>
      <c r="C60" s="267" t="s">
        <v>163</v>
      </c>
      <c r="D60" s="225"/>
      <c r="E60" s="230">
        <v>8</v>
      </c>
      <c r="F60" s="233"/>
      <c r="G60" s="233"/>
      <c r="H60" s="233"/>
      <c r="I60" s="233"/>
      <c r="J60" s="233"/>
      <c r="K60" s="233"/>
      <c r="L60" s="233"/>
      <c r="M60" s="233"/>
      <c r="N60" s="222"/>
      <c r="O60" s="222"/>
      <c r="P60" s="222"/>
      <c r="Q60" s="222"/>
      <c r="R60" s="222"/>
      <c r="S60" s="222"/>
      <c r="T60" s="223"/>
      <c r="U60" s="222"/>
      <c r="V60" s="212"/>
      <c r="W60" s="212"/>
      <c r="X60" s="212"/>
      <c r="Y60" s="212"/>
      <c r="Z60" s="212"/>
      <c r="AA60" s="212"/>
      <c r="AB60" s="212"/>
      <c r="AC60" s="212"/>
      <c r="AD60" s="212"/>
      <c r="AE60" s="212" t="s">
        <v>106</v>
      </c>
      <c r="AF60" s="212">
        <v>0</v>
      </c>
      <c r="AG60" s="212"/>
      <c r="AH60" s="212"/>
      <c r="AI60" s="212"/>
      <c r="AJ60" s="212"/>
      <c r="AK60" s="212"/>
      <c r="AL60" s="212"/>
      <c r="AM60" s="212"/>
      <c r="AN60" s="212"/>
      <c r="AO60" s="212"/>
      <c r="AP60" s="212"/>
      <c r="AQ60" s="212"/>
      <c r="AR60" s="212"/>
      <c r="AS60" s="212"/>
      <c r="AT60" s="212"/>
      <c r="AU60" s="212"/>
      <c r="AV60" s="212"/>
      <c r="AW60" s="212"/>
      <c r="AX60" s="212"/>
      <c r="AY60" s="212"/>
      <c r="AZ60" s="212"/>
      <c r="BA60" s="212"/>
      <c r="BB60" s="212"/>
      <c r="BC60" s="212"/>
      <c r="BD60" s="212"/>
      <c r="BE60" s="212"/>
      <c r="BF60" s="212"/>
      <c r="BG60" s="212"/>
      <c r="BH60" s="212"/>
    </row>
    <row r="61" spans="1:60" ht="22.5" outlineLevel="1">
      <c r="A61" s="213">
        <v>18</v>
      </c>
      <c r="B61" s="220" t="s">
        <v>164</v>
      </c>
      <c r="C61" s="265" t="s">
        <v>165</v>
      </c>
      <c r="D61" s="222" t="s">
        <v>134</v>
      </c>
      <c r="E61" s="228">
        <v>10</v>
      </c>
      <c r="F61" s="232"/>
      <c r="G61" s="233">
        <f>ROUND(E61*F61,2)</f>
        <v>0</v>
      </c>
      <c r="H61" s="232"/>
      <c r="I61" s="233">
        <f>ROUND(E61*H61,2)</f>
        <v>0</v>
      </c>
      <c r="J61" s="232"/>
      <c r="K61" s="233">
        <f>ROUND(E61*J61,2)</f>
        <v>0</v>
      </c>
      <c r="L61" s="233">
        <v>21</v>
      </c>
      <c r="M61" s="233">
        <f>G61*(1+L61/100)</f>
        <v>0</v>
      </c>
      <c r="N61" s="222">
        <v>0.13150000000000001</v>
      </c>
      <c r="O61" s="222">
        <f>ROUND(E61*N61,5)</f>
        <v>1.3149999999999999</v>
      </c>
      <c r="P61" s="222">
        <v>0</v>
      </c>
      <c r="Q61" s="222">
        <f>ROUND(E61*P61,5)</f>
        <v>0</v>
      </c>
      <c r="R61" s="222"/>
      <c r="S61" s="222"/>
      <c r="T61" s="223">
        <v>0</v>
      </c>
      <c r="U61" s="222">
        <f>ROUND(E61*T61,2)</f>
        <v>0</v>
      </c>
      <c r="V61" s="212"/>
      <c r="W61" s="212"/>
      <c r="X61" s="212"/>
      <c r="Y61" s="212"/>
      <c r="Z61" s="212"/>
      <c r="AA61" s="212"/>
      <c r="AB61" s="212"/>
      <c r="AC61" s="212"/>
      <c r="AD61" s="212"/>
      <c r="AE61" s="212" t="s">
        <v>160</v>
      </c>
      <c r="AF61" s="212"/>
      <c r="AG61" s="212"/>
      <c r="AH61" s="212"/>
      <c r="AI61" s="212"/>
      <c r="AJ61" s="212"/>
      <c r="AK61" s="212"/>
      <c r="AL61" s="212"/>
      <c r="AM61" s="212"/>
      <c r="AN61" s="212"/>
      <c r="AO61" s="212"/>
      <c r="AP61" s="212"/>
      <c r="AQ61" s="212"/>
      <c r="AR61" s="212"/>
      <c r="AS61" s="212"/>
      <c r="AT61" s="212"/>
      <c r="AU61" s="212"/>
      <c r="AV61" s="212"/>
      <c r="AW61" s="212"/>
      <c r="AX61" s="212"/>
      <c r="AY61" s="212"/>
      <c r="AZ61" s="212"/>
      <c r="BA61" s="212"/>
      <c r="BB61" s="212"/>
      <c r="BC61" s="212"/>
      <c r="BD61" s="212"/>
      <c r="BE61" s="212"/>
      <c r="BF61" s="212"/>
      <c r="BG61" s="212"/>
      <c r="BH61" s="212"/>
    </row>
    <row r="62" spans="1:60" outlineLevel="1">
      <c r="A62" s="213"/>
      <c r="B62" s="220"/>
      <c r="C62" s="267" t="s">
        <v>166</v>
      </c>
      <c r="D62" s="225"/>
      <c r="E62" s="230">
        <v>1</v>
      </c>
      <c r="F62" s="233"/>
      <c r="G62" s="233"/>
      <c r="H62" s="233"/>
      <c r="I62" s="233"/>
      <c r="J62" s="233"/>
      <c r="K62" s="233"/>
      <c r="L62" s="233"/>
      <c r="M62" s="233"/>
      <c r="N62" s="222"/>
      <c r="O62" s="222"/>
      <c r="P62" s="222"/>
      <c r="Q62" s="222"/>
      <c r="R62" s="222"/>
      <c r="S62" s="222"/>
      <c r="T62" s="223"/>
      <c r="U62" s="222"/>
      <c r="V62" s="212"/>
      <c r="W62" s="212"/>
      <c r="X62" s="212"/>
      <c r="Y62" s="212"/>
      <c r="Z62" s="212"/>
      <c r="AA62" s="212"/>
      <c r="AB62" s="212"/>
      <c r="AC62" s="212"/>
      <c r="AD62" s="212"/>
      <c r="AE62" s="212" t="s">
        <v>106</v>
      </c>
      <c r="AF62" s="212">
        <v>0</v>
      </c>
      <c r="AG62" s="212"/>
      <c r="AH62" s="212"/>
      <c r="AI62" s="212"/>
      <c r="AJ62" s="212"/>
      <c r="AK62" s="212"/>
      <c r="AL62" s="212"/>
      <c r="AM62" s="212"/>
      <c r="AN62" s="212"/>
      <c r="AO62" s="212"/>
      <c r="AP62" s="212"/>
      <c r="AQ62" s="212"/>
      <c r="AR62" s="212"/>
      <c r="AS62" s="212"/>
      <c r="AT62" s="212"/>
      <c r="AU62" s="212"/>
      <c r="AV62" s="212"/>
      <c r="AW62" s="212"/>
      <c r="AX62" s="212"/>
      <c r="AY62" s="212"/>
      <c r="AZ62" s="212"/>
      <c r="BA62" s="212"/>
      <c r="BB62" s="212"/>
      <c r="BC62" s="212"/>
      <c r="BD62" s="212"/>
      <c r="BE62" s="212"/>
      <c r="BF62" s="212"/>
      <c r="BG62" s="212"/>
      <c r="BH62" s="212"/>
    </row>
    <row r="63" spans="1:60" outlineLevel="1">
      <c r="A63" s="213"/>
      <c r="B63" s="220"/>
      <c r="C63" s="267" t="s">
        <v>167</v>
      </c>
      <c r="D63" s="225"/>
      <c r="E63" s="230">
        <v>5</v>
      </c>
      <c r="F63" s="233"/>
      <c r="G63" s="233"/>
      <c r="H63" s="233"/>
      <c r="I63" s="233"/>
      <c r="J63" s="233"/>
      <c r="K63" s="233"/>
      <c r="L63" s="233"/>
      <c r="M63" s="233"/>
      <c r="N63" s="222"/>
      <c r="O63" s="222"/>
      <c r="P63" s="222"/>
      <c r="Q63" s="222"/>
      <c r="R63" s="222"/>
      <c r="S63" s="222"/>
      <c r="T63" s="223"/>
      <c r="U63" s="222"/>
      <c r="V63" s="212"/>
      <c r="W63" s="212"/>
      <c r="X63" s="212"/>
      <c r="Y63" s="212"/>
      <c r="Z63" s="212"/>
      <c r="AA63" s="212"/>
      <c r="AB63" s="212"/>
      <c r="AC63" s="212"/>
      <c r="AD63" s="212"/>
      <c r="AE63" s="212" t="s">
        <v>106</v>
      </c>
      <c r="AF63" s="212">
        <v>0</v>
      </c>
      <c r="AG63" s="212"/>
      <c r="AH63" s="212"/>
      <c r="AI63" s="212"/>
      <c r="AJ63" s="212"/>
      <c r="AK63" s="212"/>
      <c r="AL63" s="212"/>
      <c r="AM63" s="212"/>
      <c r="AN63" s="212"/>
      <c r="AO63" s="212"/>
      <c r="AP63" s="212"/>
      <c r="AQ63" s="212"/>
      <c r="AR63" s="212"/>
      <c r="AS63" s="212"/>
      <c r="AT63" s="212"/>
      <c r="AU63" s="212"/>
      <c r="AV63" s="212"/>
      <c r="AW63" s="212"/>
      <c r="AX63" s="212"/>
      <c r="AY63" s="212"/>
      <c r="AZ63" s="212"/>
      <c r="BA63" s="212"/>
      <c r="BB63" s="212"/>
      <c r="BC63" s="212"/>
      <c r="BD63" s="212"/>
      <c r="BE63" s="212"/>
      <c r="BF63" s="212"/>
      <c r="BG63" s="212"/>
      <c r="BH63" s="212"/>
    </row>
    <row r="64" spans="1:60" outlineLevel="1">
      <c r="A64" s="213"/>
      <c r="B64" s="220"/>
      <c r="C64" s="267" t="s">
        <v>168</v>
      </c>
      <c r="D64" s="225"/>
      <c r="E64" s="230">
        <v>4</v>
      </c>
      <c r="F64" s="233"/>
      <c r="G64" s="233"/>
      <c r="H64" s="233"/>
      <c r="I64" s="233"/>
      <c r="J64" s="233"/>
      <c r="K64" s="233"/>
      <c r="L64" s="233"/>
      <c r="M64" s="233"/>
      <c r="N64" s="222"/>
      <c r="O64" s="222"/>
      <c r="P64" s="222"/>
      <c r="Q64" s="222"/>
      <c r="R64" s="222"/>
      <c r="S64" s="222"/>
      <c r="T64" s="223"/>
      <c r="U64" s="222"/>
      <c r="V64" s="212"/>
      <c r="W64" s="212"/>
      <c r="X64" s="212"/>
      <c r="Y64" s="212"/>
      <c r="Z64" s="212"/>
      <c r="AA64" s="212"/>
      <c r="AB64" s="212"/>
      <c r="AC64" s="212"/>
      <c r="AD64" s="212"/>
      <c r="AE64" s="212" t="s">
        <v>106</v>
      </c>
      <c r="AF64" s="212">
        <v>0</v>
      </c>
      <c r="AG64" s="212"/>
      <c r="AH64" s="212"/>
      <c r="AI64" s="212"/>
      <c r="AJ64" s="212"/>
      <c r="AK64" s="212"/>
      <c r="AL64" s="212"/>
      <c r="AM64" s="212"/>
      <c r="AN64" s="212"/>
      <c r="AO64" s="212"/>
      <c r="AP64" s="212"/>
      <c r="AQ64" s="212"/>
      <c r="AR64" s="212"/>
      <c r="AS64" s="212"/>
      <c r="AT64" s="212"/>
      <c r="AU64" s="212"/>
      <c r="AV64" s="212"/>
      <c r="AW64" s="212"/>
      <c r="AX64" s="212"/>
      <c r="AY64" s="212"/>
      <c r="AZ64" s="212"/>
      <c r="BA64" s="212"/>
      <c r="BB64" s="212"/>
      <c r="BC64" s="212"/>
      <c r="BD64" s="212"/>
      <c r="BE64" s="212"/>
      <c r="BF64" s="212"/>
      <c r="BG64" s="212"/>
      <c r="BH64" s="212"/>
    </row>
    <row r="65" spans="1:60" outlineLevel="1">
      <c r="A65" s="213">
        <v>19</v>
      </c>
      <c r="B65" s="220" t="s">
        <v>169</v>
      </c>
      <c r="C65" s="265" t="s">
        <v>170</v>
      </c>
      <c r="D65" s="222" t="s">
        <v>134</v>
      </c>
      <c r="E65" s="228">
        <v>6</v>
      </c>
      <c r="F65" s="232"/>
      <c r="G65" s="233">
        <f>ROUND(E65*F65,2)</f>
        <v>0</v>
      </c>
      <c r="H65" s="232"/>
      <c r="I65" s="233">
        <f>ROUND(E65*H65,2)</f>
        <v>0</v>
      </c>
      <c r="J65" s="232"/>
      <c r="K65" s="233">
        <f>ROUND(E65*J65,2)</f>
        <v>0</v>
      </c>
      <c r="L65" s="233">
        <v>21</v>
      </c>
      <c r="M65" s="233">
        <f>G65*(1+L65/100)</f>
        <v>0</v>
      </c>
      <c r="N65" s="222">
        <v>0.30076000000000003</v>
      </c>
      <c r="O65" s="222">
        <f>ROUND(E65*N65,5)</f>
        <v>1.8045599999999999</v>
      </c>
      <c r="P65" s="222">
        <v>0</v>
      </c>
      <c r="Q65" s="222">
        <f>ROUND(E65*P65,5)</f>
        <v>0</v>
      </c>
      <c r="R65" s="222"/>
      <c r="S65" s="222"/>
      <c r="T65" s="223">
        <v>0.51829999999999998</v>
      </c>
      <c r="U65" s="222">
        <f>ROUND(E65*T65,2)</f>
        <v>3.11</v>
      </c>
      <c r="V65" s="212"/>
      <c r="W65" s="212"/>
      <c r="X65" s="212"/>
      <c r="Y65" s="212"/>
      <c r="Z65" s="212"/>
      <c r="AA65" s="212"/>
      <c r="AB65" s="212"/>
      <c r="AC65" s="212"/>
      <c r="AD65" s="212"/>
      <c r="AE65" s="212" t="s">
        <v>102</v>
      </c>
      <c r="AF65" s="212"/>
      <c r="AG65" s="212"/>
      <c r="AH65" s="212"/>
      <c r="AI65" s="212"/>
      <c r="AJ65" s="212"/>
      <c r="AK65" s="212"/>
      <c r="AL65" s="212"/>
      <c r="AM65" s="212"/>
      <c r="AN65" s="212"/>
      <c r="AO65" s="212"/>
      <c r="AP65" s="212"/>
      <c r="AQ65" s="212"/>
      <c r="AR65" s="212"/>
      <c r="AS65" s="212"/>
      <c r="AT65" s="212"/>
      <c r="AU65" s="212"/>
      <c r="AV65" s="212"/>
      <c r="AW65" s="212"/>
      <c r="AX65" s="212"/>
      <c r="AY65" s="212"/>
      <c r="AZ65" s="212"/>
      <c r="BA65" s="212"/>
      <c r="BB65" s="212"/>
      <c r="BC65" s="212"/>
      <c r="BD65" s="212"/>
      <c r="BE65" s="212"/>
      <c r="BF65" s="212"/>
      <c r="BG65" s="212"/>
      <c r="BH65" s="212"/>
    </row>
    <row r="66" spans="1:60" ht="22.5" outlineLevel="1">
      <c r="A66" s="213"/>
      <c r="B66" s="220"/>
      <c r="C66" s="266" t="s">
        <v>171</v>
      </c>
      <c r="D66" s="224"/>
      <c r="E66" s="229"/>
      <c r="F66" s="234"/>
      <c r="G66" s="235"/>
      <c r="H66" s="233"/>
      <c r="I66" s="233"/>
      <c r="J66" s="233"/>
      <c r="K66" s="233"/>
      <c r="L66" s="233"/>
      <c r="M66" s="233"/>
      <c r="N66" s="222"/>
      <c r="O66" s="222"/>
      <c r="P66" s="222"/>
      <c r="Q66" s="222"/>
      <c r="R66" s="222"/>
      <c r="S66" s="222"/>
      <c r="T66" s="223"/>
      <c r="U66" s="222"/>
      <c r="V66" s="212"/>
      <c r="W66" s="212"/>
      <c r="X66" s="212"/>
      <c r="Y66" s="212"/>
      <c r="Z66" s="212"/>
      <c r="AA66" s="212"/>
      <c r="AB66" s="212"/>
      <c r="AC66" s="212"/>
      <c r="AD66" s="212"/>
      <c r="AE66" s="212" t="s">
        <v>104</v>
      </c>
      <c r="AF66" s="212"/>
      <c r="AG66" s="212"/>
      <c r="AH66" s="212"/>
      <c r="AI66" s="212"/>
      <c r="AJ66" s="212"/>
      <c r="AK66" s="212"/>
      <c r="AL66" s="212"/>
      <c r="AM66" s="212"/>
      <c r="AN66" s="212"/>
      <c r="AO66" s="212"/>
      <c r="AP66" s="212"/>
      <c r="AQ66" s="212"/>
      <c r="AR66" s="212"/>
      <c r="AS66" s="212"/>
      <c r="AT66" s="212"/>
      <c r="AU66" s="212"/>
      <c r="AV66" s="212"/>
      <c r="AW66" s="212"/>
      <c r="AX66" s="212"/>
      <c r="AY66" s="212"/>
      <c r="AZ66" s="212"/>
      <c r="BA66" s="215" t="str">
        <f>C66</f>
        <v>S provedením potřebných zemních prací, ve skladbách podle popisu, s dodávkou a osazením obrubníků.</v>
      </c>
      <c r="BB66" s="212"/>
      <c r="BC66" s="212"/>
      <c r="BD66" s="212"/>
      <c r="BE66" s="212"/>
      <c r="BF66" s="212"/>
      <c r="BG66" s="212"/>
      <c r="BH66" s="212"/>
    </row>
    <row r="67" spans="1:60" outlineLevel="1">
      <c r="A67" s="213"/>
      <c r="B67" s="220"/>
      <c r="C67" s="267" t="s">
        <v>172</v>
      </c>
      <c r="D67" s="225"/>
      <c r="E67" s="230">
        <v>6</v>
      </c>
      <c r="F67" s="233"/>
      <c r="G67" s="233"/>
      <c r="H67" s="233"/>
      <c r="I67" s="233"/>
      <c r="J67" s="233"/>
      <c r="K67" s="233"/>
      <c r="L67" s="233"/>
      <c r="M67" s="233"/>
      <c r="N67" s="222"/>
      <c r="O67" s="222"/>
      <c r="P67" s="222"/>
      <c r="Q67" s="222"/>
      <c r="R67" s="222"/>
      <c r="S67" s="222"/>
      <c r="T67" s="223"/>
      <c r="U67" s="222"/>
      <c r="V67" s="212"/>
      <c r="W67" s="212"/>
      <c r="X67" s="212"/>
      <c r="Y67" s="212"/>
      <c r="Z67" s="212"/>
      <c r="AA67" s="212"/>
      <c r="AB67" s="212"/>
      <c r="AC67" s="212"/>
      <c r="AD67" s="212"/>
      <c r="AE67" s="212" t="s">
        <v>106</v>
      </c>
      <c r="AF67" s="212">
        <v>0</v>
      </c>
      <c r="AG67" s="212"/>
      <c r="AH67" s="212"/>
      <c r="AI67" s="212"/>
      <c r="AJ67" s="212"/>
      <c r="AK67" s="212"/>
      <c r="AL67" s="212"/>
      <c r="AM67" s="212"/>
      <c r="AN67" s="212"/>
      <c r="AO67" s="212"/>
      <c r="AP67" s="212"/>
      <c r="AQ67" s="212"/>
      <c r="AR67" s="212"/>
      <c r="AS67" s="212"/>
      <c r="AT67" s="212"/>
      <c r="AU67" s="212"/>
      <c r="AV67" s="212"/>
      <c r="AW67" s="212"/>
      <c r="AX67" s="212"/>
      <c r="AY67" s="212"/>
      <c r="AZ67" s="212"/>
      <c r="BA67" s="212"/>
      <c r="BB67" s="212"/>
      <c r="BC67" s="212"/>
      <c r="BD67" s="212"/>
      <c r="BE67" s="212"/>
      <c r="BF67" s="212"/>
      <c r="BG67" s="212"/>
      <c r="BH67" s="212"/>
    </row>
    <row r="68" spans="1:60" outlineLevel="1">
      <c r="A68" s="213">
        <v>20</v>
      </c>
      <c r="B68" s="220" t="s">
        <v>173</v>
      </c>
      <c r="C68" s="265" t="s">
        <v>174</v>
      </c>
      <c r="D68" s="222" t="s">
        <v>134</v>
      </c>
      <c r="E68" s="228">
        <v>15</v>
      </c>
      <c r="F68" s="232"/>
      <c r="G68" s="233">
        <f>ROUND(E68*F68,2)</f>
        <v>0</v>
      </c>
      <c r="H68" s="232"/>
      <c r="I68" s="233">
        <f>ROUND(E68*H68,2)</f>
        <v>0</v>
      </c>
      <c r="J68" s="232"/>
      <c r="K68" s="233">
        <f>ROUND(E68*J68,2)</f>
        <v>0</v>
      </c>
      <c r="L68" s="233">
        <v>21</v>
      </c>
      <c r="M68" s="233">
        <f>G68*(1+L68/100)</f>
        <v>0</v>
      </c>
      <c r="N68" s="222">
        <v>0.15382000000000001</v>
      </c>
      <c r="O68" s="222">
        <f>ROUND(E68*N68,5)</f>
        <v>2.3073000000000001</v>
      </c>
      <c r="P68" s="222">
        <v>0</v>
      </c>
      <c r="Q68" s="222">
        <f>ROUND(E68*P68,5)</f>
        <v>0</v>
      </c>
      <c r="R68" s="222"/>
      <c r="S68" s="222"/>
      <c r="T68" s="223">
        <v>0.123</v>
      </c>
      <c r="U68" s="222">
        <f>ROUND(E68*T68,2)</f>
        <v>1.85</v>
      </c>
      <c r="V68" s="212"/>
      <c r="W68" s="212"/>
      <c r="X68" s="212"/>
      <c r="Y68" s="212"/>
      <c r="Z68" s="212"/>
      <c r="AA68" s="212"/>
      <c r="AB68" s="212"/>
      <c r="AC68" s="212"/>
      <c r="AD68" s="212"/>
      <c r="AE68" s="212" t="s">
        <v>118</v>
      </c>
      <c r="AF68" s="212"/>
      <c r="AG68" s="212"/>
      <c r="AH68" s="212"/>
      <c r="AI68" s="212"/>
      <c r="AJ68" s="212"/>
      <c r="AK68" s="212"/>
      <c r="AL68" s="212"/>
      <c r="AM68" s="212"/>
      <c r="AN68" s="212"/>
      <c r="AO68" s="212"/>
      <c r="AP68" s="212"/>
      <c r="AQ68" s="212"/>
      <c r="AR68" s="212"/>
      <c r="AS68" s="212"/>
      <c r="AT68" s="212"/>
      <c r="AU68" s="212"/>
      <c r="AV68" s="212"/>
      <c r="AW68" s="212"/>
      <c r="AX68" s="212"/>
      <c r="AY68" s="212"/>
      <c r="AZ68" s="212"/>
      <c r="BA68" s="212"/>
      <c r="BB68" s="212"/>
      <c r="BC68" s="212"/>
      <c r="BD68" s="212"/>
      <c r="BE68" s="212"/>
      <c r="BF68" s="212"/>
      <c r="BG68" s="212"/>
      <c r="BH68" s="212"/>
    </row>
    <row r="69" spans="1:60" outlineLevel="1">
      <c r="A69" s="213"/>
      <c r="B69" s="220"/>
      <c r="C69" s="267" t="s">
        <v>175</v>
      </c>
      <c r="D69" s="225"/>
      <c r="E69" s="230">
        <v>15</v>
      </c>
      <c r="F69" s="233"/>
      <c r="G69" s="233"/>
      <c r="H69" s="233"/>
      <c r="I69" s="233"/>
      <c r="J69" s="233"/>
      <c r="K69" s="233"/>
      <c r="L69" s="233"/>
      <c r="M69" s="233"/>
      <c r="N69" s="222"/>
      <c r="O69" s="222"/>
      <c r="P69" s="222"/>
      <c r="Q69" s="222"/>
      <c r="R69" s="222"/>
      <c r="S69" s="222"/>
      <c r="T69" s="223"/>
      <c r="U69" s="222"/>
      <c r="V69" s="212"/>
      <c r="W69" s="212"/>
      <c r="X69" s="212"/>
      <c r="Y69" s="212"/>
      <c r="Z69" s="212"/>
      <c r="AA69" s="212"/>
      <c r="AB69" s="212"/>
      <c r="AC69" s="212"/>
      <c r="AD69" s="212"/>
      <c r="AE69" s="212" t="s">
        <v>106</v>
      </c>
      <c r="AF69" s="212">
        <v>0</v>
      </c>
      <c r="AG69" s="212"/>
      <c r="AH69" s="212"/>
      <c r="AI69" s="212"/>
      <c r="AJ69" s="212"/>
      <c r="AK69" s="212"/>
      <c r="AL69" s="212"/>
      <c r="AM69" s="212"/>
      <c r="AN69" s="212"/>
      <c r="AO69" s="212"/>
      <c r="AP69" s="212"/>
      <c r="AQ69" s="212"/>
      <c r="AR69" s="212"/>
      <c r="AS69" s="212"/>
      <c r="AT69" s="212"/>
      <c r="AU69" s="212"/>
      <c r="AV69" s="212"/>
      <c r="AW69" s="212"/>
      <c r="AX69" s="212"/>
      <c r="AY69" s="212"/>
      <c r="AZ69" s="212"/>
      <c r="BA69" s="212"/>
      <c r="BB69" s="212"/>
      <c r="BC69" s="212"/>
      <c r="BD69" s="212"/>
      <c r="BE69" s="212"/>
      <c r="BF69" s="212"/>
      <c r="BG69" s="212"/>
      <c r="BH69" s="212"/>
    </row>
    <row r="70" spans="1:60" outlineLevel="1">
      <c r="A70" s="213">
        <v>21</v>
      </c>
      <c r="B70" s="220" t="s">
        <v>176</v>
      </c>
      <c r="C70" s="265" t="s">
        <v>177</v>
      </c>
      <c r="D70" s="222" t="s">
        <v>134</v>
      </c>
      <c r="E70" s="228">
        <v>3</v>
      </c>
      <c r="F70" s="232"/>
      <c r="G70" s="233">
        <f>ROUND(E70*F70,2)</f>
        <v>0</v>
      </c>
      <c r="H70" s="232"/>
      <c r="I70" s="233">
        <f>ROUND(E70*H70,2)</f>
        <v>0</v>
      </c>
      <c r="J70" s="232"/>
      <c r="K70" s="233">
        <f>ROUND(E70*J70,2)</f>
        <v>0</v>
      </c>
      <c r="L70" s="233">
        <v>21</v>
      </c>
      <c r="M70" s="233">
        <f>G70*(1+L70/100)</f>
        <v>0</v>
      </c>
      <c r="N70" s="222">
        <v>1.4999999999999999E-2</v>
      </c>
      <c r="O70" s="222">
        <f>ROUND(E70*N70,5)</f>
        <v>4.4999999999999998E-2</v>
      </c>
      <c r="P70" s="222">
        <v>0</v>
      </c>
      <c r="Q70" s="222">
        <f>ROUND(E70*P70,5)</f>
        <v>0</v>
      </c>
      <c r="R70" s="222"/>
      <c r="S70" s="222"/>
      <c r="T70" s="223">
        <v>0.39400000000000002</v>
      </c>
      <c r="U70" s="222">
        <f>ROUND(E70*T70,2)</f>
        <v>1.18</v>
      </c>
      <c r="V70" s="212"/>
      <c r="W70" s="212"/>
      <c r="X70" s="212"/>
      <c r="Y70" s="212"/>
      <c r="Z70" s="212"/>
      <c r="AA70" s="212"/>
      <c r="AB70" s="212"/>
      <c r="AC70" s="212"/>
      <c r="AD70" s="212"/>
      <c r="AE70" s="212" t="s">
        <v>118</v>
      </c>
      <c r="AF70" s="212"/>
      <c r="AG70" s="212"/>
      <c r="AH70" s="212"/>
      <c r="AI70" s="212"/>
      <c r="AJ70" s="212"/>
      <c r="AK70" s="212"/>
      <c r="AL70" s="212"/>
      <c r="AM70" s="212"/>
      <c r="AN70" s="212"/>
      <c r="AO70" s="212"/>
      <c r="AP70" s="212"/>
      <c r="AQ70" s="212"/>
      <c r="AR70" s="212"/>
      <c r="AS70" s="212"/>
      <c r="AT70" s="212"/>
      <c r="AU70" s="212"/>
      <c r="AV70" s="212"/>
      <c r="AW70" s="212"/>
      <c r="AX70" s="212"/>
      <c r="AY70" s="212"/>
      <c r="AZ70" s="212"/>
      <c r="BA70" s="212"/>
      <c r="BB70" s="212"/>
      <c r="BC70" s="212"/>
      <c r="BD70" s="212"/>
      <c r="BE70" s="212"/>
      <c r="BF70" s="212"/>
      <c r="BG70" s="212"/>
      <c r="BH70" s="212"/>
    </row>
    <row r="71" spans="1:60" outlineLevel="1">
      <c r="A71" s="213"/>
      <c r="B71" s="220"/>
      <c r="C71" s="266" t="s">
        <v>178</v>
      </c>
      <c r="D71" s="224"/>
      <c r="E71" s="229"/>
      <c r="F71" s="234"/>
      <c r="G71" s="235"/>
      <c r="H71" s="233"/>
      <c r="I71" s="233"/>
      <c r="J71" s="233"/>
      <c r="K71" s="233"/>
      <c r="L71" s="233"/>
      <c r="M71" s="233"/>
      <c r="N71" s="222"/>
      <c r="O71" s="222"/>
      <c r="P71" s="222"/>
      <c r="Q71" s="222"/>
      <c r="R71" s="222"/>
      <c r="S71" s="222"/>
      <c r="T71" s="223"/>
      <c r="U71" s="222"/>
      <c r="V71" s="212"/>
      <c r="W71" s="212"/>
      <c r="X71" s="212"/>
      <c r="Y71" s="212"/>
      <c r="Z71" s="212"/>
      <c r="AA71" s="212"/>
      <c r="AB71" s="212"/>
      <c r="AC71" s="212"/>
      <c r="AD71" s="212"/>
      <c r="AE71" s="212" t="s">
        <v>104</v>
      </c>
      <c r="AF71" s="212"/>
      <c r="AG71" s="212"/>
      <c r="AH71" s="212"/>
      <c r="AI71" s="212"/>
      <c r="AJ71" s="212"/>
      <c r="AK71" s="212"/>
      <c r="AL71" s="212"/>
      <c r="AM71" s="212"/>
      <c r="AN71" s="212"/>
      <c r="AO71" s="212"/>
      <c r="AP71" s="212"/>
      <c r="AQ71" s="212"/>
      <c r="AR71" s="212"/>
      <c r="AS71" s="212"/>
      <c r="AT71" s="212"/>
      <c r="AU71" s="212"/>
      <c r="AV71" s="212"/>
      <c r="AW71" s="212"/>
      <c r="AX71" s="212"/>
      <c r="AY71" s="212"/>
      <c r="AZ71" s="212"/>
      <c r="BA71" s="215" t="str">
        <f>C71</f>
        <v>Hloubky do 50 mm, s vyčištěním spár.</v>
      </c>
      <c r="BB71" s="212"/>
      <c r="BC71" s="212"/>
      <c r="BD71" s="212"/>
      <c r="BE71" s="212"/>
      <c r="BF71" s="212"/>
      <c r="BG71" s="212"/>
      <c r="BH71" s="212"/>
    </row>
    <row r="72" spans="1:60" outlineLevel="1">
      <c r="A72" s="213"/>
      <c r="B72" s="220"/>
      <c r="C72" s="267" t="s">
        <v>179</v>
      </c>
      <c r="D72" s="225"/>
      <c r="E72" s="230">
        <v>3</v>
      </c>
      <c r="F72" s="233"/>
      <c r="G72" s="233"/>
      <c r="H72" s="233"/>
      <c r="I72" s="233"/>
      <c r="J72" s="233"/>
      <c r="K72" s="233"/>
      <c r="L72" s="233"/>
      <c r="M72" s="233"/>
      <c r="N72" s="222"/>
      <c r="O72" s="222"/>
      <c r="P72" s="222"/>
      <c r="Q72" s="222"/>
      <c r="R72" s="222"/>
      <c r="S72" s="222"/>
      <c r="T72" s="223"/>
      <c r="U72" s="222"/>
      <c r="V72" s="212"/>
      <c r="W72" s="212"/>
      <c r="X72" s="212"/>
      <c r="Y72" s="212"/>
      <c r="Z72" s="212"/>
      <c r="AA72" s="212"/>
      <c r="AB72" s="212"/>
      <c r="AC72" s="212"/>
      <c r="AD72" s="212"/>
      <c r="AE72" s="212" t="s">
        <v>106</v>
      </c>
      <c r="AF72" s="212">
        <v>0</v>
      </c>
      <c r="AG72" s="212"/>
      <c r="AH72" s="212"/>
      <c r="AI72" s="212"/>
      <c r="AJ72" s="212"/>
      <c r="AK72" s="212"/>
      <c r="AL72" s="212"/>
      <c r="AM72" s="212"/>
      <c r="AN72" s="212"/>
      <c r="AO72" s="212"/>
      <c r="AP72" s="212"/>
      <c r="AQ72" s="212"/>
      <c r="AR72" s="212"/>
      <c r="AS72" s="212"/>
      <c r="AT72" s="212"/>
      <c r="AU72" s="212"/>
      <c r="AV72" s="212"/>
      <c r="AW72" s="212"/>
      <c r="AX72" s="212"/>
      <c r="AY72" s="212"/>
      <c r="AZ72" s="212"/>
      <c r="BA72" s="212"/>
      <c r="BB72" s="212"/>
      <c r="BC72" s="212"/>
      <c r="BD72" s="212"/>
      <c r="BE72" s="212"/>
      <c r="BF72" s="212"/>
      <c r="BG72" s="212"/>
      <c r="BH72" s="212"/>
    </row>
    <row r="73" spans="1:60">
      <c r="A73" s="214" t="s">
        <v>97</v>
      </c>
      <c r="B73" s="221" t="s">
        <v>62</v>
      </c>
      <c r="C73" s="268" t="s">
        <v>63</v>
      </c>
      <c r="D73" s="226"/>
      <c r="E73" s="231"/>
      <c r="F73" s="236"/>
      <c r="G73" s="236">
        <f>SUMIF(AE74:AE95,"&lt;&gt;NOR",G74:G95)</f>
        <v>0</v>
      </c>
      <c r="H73" s="236"/>
      <c r="I73" s="236">
        <f>SUM(I74:I95)</f>
        <v>0</v>
      </c>
      <c r="J73" s="236"/>
      <c r="K73" s="236">
        <f>SUM(K74:K95)</f>
        <v>0</v>
      </c>
      <c r="L73" s="236"/>
      <c r="M73" s="236">
        <f>SUM(M74:M95)</f>
        <v>0</v>
      </c>
      <c r="N73" s="226"/>
      <c r="O73" s="226">
        <f>SUM(O74:O95)</f>
        <v>29.32583</v>
      </c>
      <c r="P73" s="226"/>
      <c r="Q73" s="226">
        <f>SUM(Q74:Q95)</f>
        <v>0</v>
      </c>
      <c r="R73" s="226"/>
      <c r="S73" s="226"/>
      <c r="T73" s="227"/>
      <c r="U73" s="226">
        <f>SUM(U74:U95)</f>
        <v>42.86</v>
      </c>
      <c r="AE73" t="s">
        <v>98</v>
      </c>
    </row>
    <row r="74" spans="1:60" outlineLevel="1">
      <c r="A74" s="213">
        <v>22</v>
      </c>
      <c r="B74" s="220" t="s">
        <v>180</v>
      </c>
      <c r="C74" s="265" t="s">
        <v>181</v>
      </c>
      <c r="D74" s="222" t="s">
        <v>101</v>
      </c>
      <c r="E74" s="228">
        <v>60</v>
      </c>
      <c r="F74" s="232"/>
      <c r="G74" s="233">
        <f>ROUND(E74*F74,2)</f>
        <v>0</v>
      </c>
      <c r="H74" s="232"/>
      <c r="I74" s="233">
        <f>ROUND(E74*H74,2)</f>
        <v>0</v>
      </c>
      <c r="J74" s="232"/>
      <c r="K74" s="233">
        <f>ROUND(E74*J74,2)</f>
        <v>0</v>
      </c>
      <c r="L74" s="233">
        <v>21</v>
      </c>
      <c r="M74" s="233">
        <f>G74*(1+L74/100)</f>
        <v>0</v>
      </c>
      <c r="N74" s="222">
        <v>0</v>
      </c>
      <c r="O74" s="222">
        <f>ROUND(E74*N74,5)</f>
        <v>0</v>
      </c>
      <c r="P74" s="222">
        <v>0</v>
      </c>
      <c r="Q74" s="222">
        <f>ROUND(E74*P74,5)</f>
        <v>0</v>
      </c>
      <c r="R74" s="222"/>
      <c r="S74" s="222"/>
      <c r="T74" s="223">
        <v>3.6999999999999998E-2</v>
      </c>
      <c r="U74" s="222">
        <f>ROUND(E74*T74,2)</f>
        <v>2.2200000000000002</v>
      </c>
      <c r="V74" s="212"/>
      <c r="W74" s="212"/>
      <c r="X74" s="212"/>
      <c r="Y74" s="212"/>
      <c r="Z74" s="212"/>
      <c r="AA74" s="212"/>
      <c r="AB74" s="212"/>
      <c r="AC74" s="212"/>
      <c r="AD74" s="212"/>
      <c r="AE74" s="212" t="s">
        <v>118</v>
      </c>
      <c r="AF74" s="212"/>
      <c r="AG74" s="212"/>
      <c r="AH74" s="212"/>
      <c r="AI74" s="212"/>
      <c r="AJ74" s="212"/>
      <c r="AK74" s="212"/>
      <c r="AL74" s="212"/>
      <c r="AM74" s="212"/>
      <c r="AN74" s="212"/>
      <c r="AO74" s="212"/>
      <c r="AP74" s="212"/>
      <c r="AQ74" s="212"/>
      <c r="AR74" s="212"/>
      <c r="AS74" s="212"/>
      <c r="AT74" s="212"/>
      <c r="AU74" s="212"/>
      <c r="AV74" s="212"/>
      <c r="AW74" s="212"/>
      <c r="AX74" s="212"/>
      <c r="AY74" s="212"/>
      <c r="AZ74" s="212"/>
      <c r="BA74" s="212"/>
      <c r="BB74" s="212"/>
      <c r="BC74" s="212"/>
      <c r="BD74" s="212"/>
      <c r="BE74" s="212"/>
      <c r="BF74" s="212"/>
      <c r="BG74" s="212"/>
      <c r="BH74" s="212"/>
    </row>
    <row r="75" spans="1:60" outlineLevel="1">
      <c r="A75" s="213"/>
      <c r="B75" s="220"/>
      <c r="C75" s="267" t="s">
        <v>182</v>
      </c>
      <c r="D75" s="225"/>
      <c r="E75" s="230">
        <v>60</v>
      </c>
      <c r="F75" s="233"/>
      <c r="G75" s="233"/>
      <c r="H75" s="233"/>
      <c r="I75" s="233"/>
      <c r="J75" s="233"/>
      <c r="K75" s="233"/>
      <c r="L75" s="233"/>
      <c r="M75" s="233"/>
      <c r="N75" s="222"/>
      <c r="O75" s="222"/>
      <c r="P75" s="222"/>
      <c r="Q75" s="222"/>
      <c r="R75" s="222"/>
      <c r="S75" s="222"/>
      <c r="T75" s="223"/>
      <c r="U75" s="222"/>
      <c r="V75" s="212"/>
      <c r="W75" s="212"/>
      <c r="X75" s="212"/>
      <c r="Y75" s="212"/>
      <c r="Z75" s="212"/>
      <c r="AA75" s="212"/>
      <c r="AB75" s="212"/>
      <c r="AC75" s="212"/>
      <c r="AD75" s="212"/>
      <c r="AE75" s="212" t="s">
        <v>106</v>
      </c>
      <c r="AF75" s="212">
        <v>0</v>
      </c>
      <c r="AG75" s="212"/>
      <c r="AH75" s="212"/>
      <c r="AI75" s="212"/>
      <c r="AJ75" s="212"/>
      <c r="AK75" s="212"/>
      <c r="AL75" s="212"/>
      <c r="AM75" s="212"/>
      <c r="AN75" s="212"/>
      <c r="AO75" s="212"/>
      <c r="AP75" s="212"/>
      <c r="AQ75" s="212"/>
      <c r="AR75" s="212"/>
      <c r="AS75" s="212"/>
      <c r="AT75" s="212"/>
      <c r="AU75" s="212"/>
      <c r="AV75" s="212"/>
      <c r="AW75" s="212"/>
      <c r="AX75" s="212"/>
      <c r="AY75" s="212"/>
      <c r="AZ75" s="212"/>
      <c r="BA75" s="212"/>
      <c r="BB75" s="212"/>
      <c r="BC75" s="212"/>
      <c r="BD75" s="212"/>
      <c r="BE75" s="212"/>
      <c r="BF75" s="212"/>
      <c r="BG75" s="212"/>
      <c r="BH75" s="212"/>
    </row>
    <row r="76" spans="1:60" ht="22.5" outlineLevel="1">
      <c r="A76" s="213">
        <v>23</v>
      </c>
      <c r="B76" s="220" t="s">
        <v>183</v>
      </c>
      <c r="C76" s="265" t="s">
        <v>184</v>
      </c>
      <c r="D76" s="222" t="s">
        <v>101</v>
      </c>
      <c r="E76" s="228">
        <v>45</v>
      </c>
      <c r="F76" s="232"/>
      <c r="G76" s="233">
        <f>ROUND(E76*F76,2)</f>
        <v>0</v>
      </c>
      <c r="H76" s="232"/>
      <c r="I76" s="233">
        <f>ROUND(E76*H76,2)</f>
        <v>0</v>
      </c>
      <c r="J76" s="232"/>
      <c r="K76" s="233">
        <f>ROUND(E76*J76,2)</f>
        <v>0</v>
      </c>
      <c r="L76" s="233">
        <v>21</v>
      </c>
      <c r="M76" s="233">
        <f>G76*(1+L76/100)</f>
        <v>0</v>
      </c>
      <c r="N76" s="222">
        <v>0.26980999999999999</v>
      </c>
      <c r="O76" s="222">
        <f>ROUND(E76*N76,5)</f>
        <v>12.141450000000001</v>
      </c>
      <c r="P76" s="222">
        <v>0</v>
      </c>
      <c r="Q76" s="222">
        <f>ROUND(E76*P76,5)</f>
        <v>0</v>
      </c>
      <c r="R76" s="222"/>
      <c r="S76" s="222"/>
      <c r="T76" s="223">
        <v>0.27200000000000002</v>
      </c>
      <c r="U76" s="222">
        <f>ROUND(E76*T76,2)</f>
        <v>12.24</v>
      </c>
      <c r="V76" s="212"/>
      <c r="W76" s="212"/>
      <c r="X76" s="212"/>
      <c r="Y76" s="212"/>
      <c r="Z76" s="212"/>
      <c r="AA76" s="212"/>
      <c r="AB76" s="212"/>
      <c r="AC76" s="212"/>
      <c r="AD76" s="212"/>
      <c r="AE76" s="212" t="s">
        <v>118</v>
      </c>
      <c r="AF76" s="212"/>
      <c r="AG76" s="212"/>
      <c r="AH76" s="212"/>
      <c r="AI76" s="212"/>
      <c r="AJ76" s="212"/>
      <c r="AK76" s="212"/>
      <c r="AL76" s="212"/>
      <c r="AM76" s="212"/>
      <c r="AN76" s="212"/>
      <c r="AO76" s="212"/>
      <c r="AP76" s="212"/>
      <c r="AQ76" s="212"/>
      <c r="AR76" s="212"/>
      <c r="AS76" s="212"/>
      <c r="AT76" s="212"/>
      <c r="AU76" s="212"/>
      <c r="AV76" s="212"/>
      <c r="AW76" s="212"/>
      <c r="AX76" s="212"/>
      <c r="AY76" s="212"/>
      <c r="AZ76" s="212"/>
      <c r="BA76" s="212"/>
      <c r="BB76" s="212"/>
      <c r="BC76" s="212"/>
      <c r="BD76" s="212"/>
      <c r="BE76" s="212"/>
      <c r="BF76" s="212"/>
      <c r="BG76" s="212"/>
      <c r="BH76" s="212"/>
    </row>
    <row r="77" spans="1:60" outlineLevel="1">
      <c r="A77" s="213"/>
      <c r="B77" s="220"/>
      <c r="C77" s="267" t="s">
        <v>185</v>
      </c>
      <c r="D77" s="225"/>
      <c r="E77" s="230">
        <v>16</v>
      </c>
      <c r="F77" s="233"/>
      <c r="G77" s="233"/>
      <c r="H77" s="233"/>
      <c r="I77" s="233"/>
      <c r="J77" s="233"/>
      <c r="K77" s="233"/>
      <c r="L77" s="233"/>
      <c r="M77" s="233"/>
      <c r="N77" s="222"/>
      <c r="O77" s="222"/>
      <c r="P77" s="222"/>
      <c r="Q77" s="222"/>
      <c r="R77" s="222"/>
      <c r="S77" s="222"/>
      <c r="T77" s="223"/>
      <c r="U77" s="222"/>
      <c r="V77" s="212"/>
      <c r="W77" s="212"/>
      <c r="X77" s="212"/>
      <c r="Y77" s="212"/>
      <c r="Z77" s="212"/>
      <c r="AA77" s="212"/>
      <c r="AB77" s="212"/>
      <c r="AC77" s="212"/>
      <c r="AD77" s="212"/>
      <c r="AE77" s="212" t="s">
        <v>106</v>
      </c>
      <c r="AF77" s="212">
        <v>0</v>
      </c>
      <c r="AG77" s="212"/>
      <c r="AH77" s="212"/>
      <c r="AI77" s="212"/>
      <c r="AJ77" s="212"/>
      <c r="AK77" s="212"/>
      <c r="AL77" s="212"/>
      <c r="AM77" s="212"/>
      <c r="AN77" s="212"/>
      <c r="AO77" s="212"/>
      <c r="AP77" s="212"/>
      <c r="AQ77" s="212"/>
      <c r="AR77" s="212"/>
      <c r="AS77" s="212"/>
      <c r="AT77" s="212"/>
      <c r="AU77" s="212"/>
      <c r="AV77" s="212"/>
      <c r="AW77" s="212"/>
      <c r="AX77" s="212"/>
      <c r="AY77" s="212"/>
      <c r="AZ77" s="212"/>
      <c r="BA77" s="212"/>
      <c r="BB77" s="212"/>
      <c r="BC77" s="212"/>
      <c r="BD77" s="212"/>
      <c r="BE77" s="212"/>
      <c r="BF77" s="212"/>
      <c r="BG77" s="212"/>
      <c r="BH77" s="212"/>
    </row>
    <row r="78" spans="1:60" outlineLevel="1">
      <c r="A78" s="213"/>
      <c r="B78" s="220"/>
      <c r="C78" s="267" t="s">
        <v>186</v>
      </c>
      <c r="D78" s="225"/>
      <c r="E78" s="230">
        <v>29</v>
      </c>
      <c r="F78" s="233"/>
      <c r="G78" s="233"/>
      <c r="H78" s="233"/>
      <c r="I78" s="233"/>
      <c r="J78" s="233"/>
      <c r="K78" s="233"/>
      <c r="L78" s="233"/>
      <c r="M78" s="233"/>
      <c r="N78" s="222"/>
      <c r="O78" s="222"/>
      <c r="P78" s="222"/>
      <c r="Q78" s="222"/>
      <c r="R78" s="222"/>
      <c r="S78" s="222"/>
      <c r="T78" s="223"/>
      <c r="U78" s="222"/>
      <c r="V78" s="212"/>
      <c r="W78" s="212"/>
      <c r="X78" s="212"/>
      <c r="Y78" s="212"/>
      <c r="Z78" s="212"/>
      <c r="AA78" s="212"/>
      <c r="AB78" s="212"/>
      <c r="AC78" s="212"/>
      <c r="AD78" s="212"/>
      <c r="AE78" s="212" t="s">
        <v>106</v>
      </c>
      <c r="AF78" s="212">
        <v>0</v>
      </c>
      <c r="AG78" s="212"/>
      <c r="AH78" s="212"/>
      <c r="AI78" s="212"/>
      <c r="AJ78" s="212"/>
      <c r="AK78" s="212"/>
      <c r="AL78" s="212"/>
      <c r="AM78" s="212"/>
      <c r="AN78" s="212"/>
      <c r="AO78" s="212"/>
      <c r="AP78" s="212"/>
      <c r="AQ78" s="212"/>
      <c r="AR78" s="212"/>
      <c r="AS78" s="212"/>
      <c r="AT78" s="212"/>
      <c r="AU78" s="212"/>
      <c r="AV78" s="212"/>
      <c r="AW78" s="212"/>
      <c r="AX78" s="212"/>
      <c r="AY78" s="212"/>
      <c r="AZ78" s="212"/>
      <c r="BA78" s="212"/>
      <c r="BB78" s="212"/>
      <c r="BC78" s="212"/>
      <c r="BD78" s="212"/>
      <c r="BE78" s="212"/>
      <c r="BF78" s="212"/>
      <c r="BG78" s="212"/>
      <c r="BH78" s="212"/>
    </row>
    <row r="79" spans="1:60" ht="22.5" outlineLevel="1">
      <c r="A79" s="213">
        <v>24</v>
      </c>
      <c r="B79" s="220" t="s">
        <v>187</v>
      </c>
      <c r="C79" s="265" t="s">
        <v>188</v>
      </c>
      <c r="D79" s="222" t="s">
        <v>101</v>
      </c>
      <c r="E79" s="228">
        <v>5</v>
      </c>
      <c r="F79" s="232"/>
      <c r="G79" s="233">
        <f>ROUND(E79*F79,2)</f>
        <v>0</v>
      </c>
      <c r="H79" s="232"/>
      <c r="I79" s="233">
        <f>ROUND(E79*H79,2)</f>
        <v>0</v>
      </c>
      <c r="J79" s="232"/>
      <c r="K79" s="233">
        <f>ROUND(E79*J79,2)</f>
        <v>0</v>
      </c>
      <c r="L79" s="233">
        <v>21</v>
      </c>
      <c r="M79" s="233">
        <f>G79*(1+L79/100)</f>
        <v>0</v>
      </c>
      <c r="N79" s="222">
        <v>0.21115999999999999</v>
      </c>
      <c r="O79" s="222">
        <f>ROUND(E79*N79,5)</f>
        <v>1.0558000000000001</v>
      </c>
      <c r="P79" s="222">
        <v>0</v>
      </c>
      <c r="Q79" s="222">
        <f>ROUND(E79*P79,5)</f>
        <v>0</v>
      </c>
      <c r="R79" s="222"/>
      <c r="S79" s="222"/>
      <c r="T79" s="223">
        <v>0.27200000000000002</v>
      </c>
      <c r="U79" s="222">
        <f>ROUND(E79*T79,2)</f>
        <v>1.36</v>
      </c>
      <c r="V79" s="212"/>
      <c r="W79" s="212"/>
      <c r="X79" s="212"/>
      <c r="Y79" s="212"/>
      <c r="Z79" s="212"/>
      <c r="AA79" s="212"/>
      <c r="AB79" s="212"/>
      <c r="AC79" s="212"/>
      <c r="AD79" s="212"/>
      <c r="AE79" s="212" t="s">
        <v>118</v>
      </c>
      <c r="AF79" s="212"/>
      <c r="AG79" s="212"/>
      <c r="AH79" s="212"/>
      <c r="AI79" s="212"/>
      <c r="AJ79" s="212"/>
      <c r="AK79" s="212"/>
      <c r="AL79" s="212"/>
      <c r="AM79" s="212"/>
      <c r="AN79" s="212"/>
      <c r="AO79" s="212"/>
      <c r="AP79" s="212"/>
      <c r="AQ79" s="212"/>
      <c r="AR79" s="212"/>
      <c r="AS79" s="212"/>
      <c r="AT79" s="212"/>
      <c r="AU79" s="212"/>
      <c r="AV79" s="212"/>
      <c r="AW79" s="212"/>
      <c r="AX79" s="212"/>
      <c r="AY79" s="212"/>
      <c r="AZ79" s="212"/>
      <c r="BA79" s="212"/>
      <c r="BB79" s="212"/>
      <c r="BC79" s="212"/>
      <c r="BD79" s="212"/>
      <c r="BE79" s="212"/>
      <c r="BF79" s="212"/>
      <c r="BG79" s="212"/>
      <c r="BH79" s="212"/>
    </row>
    <row r="80" spans="1:60" outlineLevel="1">
      <c r="A80" s="213"/>
      <c r="B80" s="220"/>
      <c r="C80" s="267" t="s">
        <v>189</v>
      </c>
      <c r="D80" s="225"/>
      <c r="E80" s="230">
        <v>2</v>
      </c>
      <c r="F80" s="233"/>
      <c r="G80" s="233"/>
      <c r="H80" s="233"/>
      <c r="I80" s="233"/>
      <c r="J80" s="233"/>
      <c r="K80" s="233"/>
      <c r="L80" s="233"/>
      <c r="M80" s="233"/>
      <c r="N80" s="222"/>
      <c r="O80" s="222"/>
      <c r="P80" s="222"/>
      <c r="Q80" s="222"/>
      <c r="R80" s="222"/>
      <c r="S80" s="222"/>
      <c r="T80" s="223"/>
      <c r="U80" s="222"/>
      <c r="V80" s="212"/>
      <c r="W80" s="212"/>
      <c r="X80" s="212"/>
      <c r="Y80" s="212"/>
      <c r="Z80" s="212"/>
      <c r="AA80" s="212"/>
      <c r="AB80" s="212"/>
      <c r="AC80" s="212"/>
      <c r="AD80" s="212"/>
      <c r="AE80" s="212" t="s">
        <v>106</v>
      </c>
      <c r="AF80" s="212">
        <v>0</v>
      </c>
      <c r="AG80" s="212"/>
      <c r="AH80" s="212"/>
      <c r="AI80" s="212"/>
      <c r="AJ80" s="212"/>
      <c r="AK80" s="212"/>
      <c r="AL80" s="212"/>
      <c r="AM80" s="212"/>
      <c r="AN80" s="212"/>
      <c r="AO80" s="212"/>
      <c r="AP80" s="212"/>
      <c r="AQ80" s="212"/>
      <c r="AR80" s="212"/>
      <c r="AS80" s="212"/>
      <c r="AT80" s="212"/>
      <c r="AU80" s="212"/>
      <c r="AV80" s="212"/>
      <c r="AW80" s="212"/>
      <c r="AX80" s="212"/>
      <c r="AY80" s="212"/>
      <c r="AZ80" s="212"/>
      <c r="BA80" s="212"/>
      <c r="BB80" s="212"/>
      <c r="BC80" s="212"/>
      <c r="BD80" s="212"/>
      <c r="BE80" s="212"/>
      <c r="BF80" s="212"/>
      <c r="BG80" s="212"/>
      <c r="BH80" s="212"/>
    </row>
    <row r="81" spans="1:60" outlineLevel="1">
      <c r="A81" s="213"/>
      <c r="B81" s="220"/>
      <c r="C81" s="267" t="s">
        <v>190</v>
      </c>
      <c r="D81" s="225"/>
      <c r="E81" s="230">
        <v>3</v>
      </c>
      <c r="F81" s="233"/>
      <c r="G81" s="233"/>
      <c r="H81" s="233"/>
      <c r="I81" s="233"/>
      <c r="J81" s="233"/>
      <c r="K81" s="233"/>
      <c r="L81" s="233"/>
      <c r="M81" s="233"/>
      <c r="N81" s="222"/>
      <c r="O81" s="222"/>
      <c r="P81" s="222"/>
      <c r="Q81" s="222"/>
      <c r="R81" s="222"/>
      <c r="S81" s="222"/>
      <c r="T81" s="223"/>
      <c r="U81" s="222"/>
      <c r="V81" s="212"/>
      <c r="W81" s="212"/>
      <c r="X81" s="212"/>
      <c r="Y81" s="212"/>
      <c r="Z81" s="212"/>
      <c r="AA81" s="212"/>
      <c r="AB81" s="212"/>
      <c r="AC81" s="212"/>
      <c r="AD81" s="212"/>
      <c r="AE81" s="212" t="s">
        <v>106</v>
      </c>
      <c r="AF81" s="212">
        <v>0</v>
      </c>
      <c r="AG81" s="212"/>
      <c r="AH81" s="212"/>
      <c r="AI81" s="212"/>
      <c r="AJ81" s="212"/>
      <c r="AK81" s="212"/>
      <c r="AL81" s="212"/>
      <c r="AM81" s="212"/>
      <c r="AN81" s="212"/>
      <c r="AO81" s="212"/>
      <c r="AP81" s="212"/>
      <c r="AQ81" s="212"/>
      <c r="AR81" s="212"/>
      <c r="AS81" s="212"/>
      <c r="AT81" s="212"/>
      <c r="AU81" s="212"/>
      <c r="AV81" s="212"/>
      <c r="AW81" s="212"/>
      <c r="AX81" s="212"/>
      <c r="AY81" s="212"/>
      <c r="AZ81" s="212"/>
      <c r="BA81" s="212"/>
      <c r="BB81" s="212"/>
      <c r="BC81" s="212"/>
      <c r="BD81" s="212"/>
      <c r="BE81" s="212"/>
      <c r="BF81" s="212"/>
      <c r="BG81" s="212"/>
      <c r="BH81" s="212"/>
    </row>
    <row r="82" spans="1:60" ht="22.5" outlineLevel="1">
      <c r="A82" s="213">
        <v>25</v>
      </c>
      <c r="B82" s="220" t="s">
        <v>191</v>
      </c>
      <c r="C82" s="265" t="s">
        <v>192</v>
      </c>
      <c r="D82" s="222" t="s">
        <v>101</v>
      </c>
      <c r="E82" s="228">
        <v>10</v>
      </c>
      <c r="F82" s="232"/>
      <c r="G82" s="233">
        <f>ROUND(E82*F82,2)</f>
        <v>0</v>
      </c>
      <c r="H82" s="232"/>
      <c r="I82" s="233">
        <f>ROUND(E82*H82,2)</f>
        <v>0</v>
      </c>
      <c r="J82" s="232"/>
      <c r="K82" s="233">
        <f>ROUND(E82*J82,2)</f>
        <v>0</v>
      </c>
      <c r="L82" s="233">
        <v>21</v>
      </c>
      <c r="M82" s="233">
        <f>G82*(1+L82/100)</f>
        <v>0</v>
      </c>
      <c r="N82" s="222">
        <v>0.19520000000000001</v>
      </c>
      <c r="O82" s="222">
        <f>ROUND(E82*N82,5)</f>
        <v>1.952</v>
      </c>
      <c r="P82" s="222">
        <v>0</v>
      </c>
      <c r="Q82" s="222">
        <f>ROUND(E82*P82,5)</f>
        <v>0</v>
      </c>
      <c r="R82" s="222"/>
      <c r="S82" s="222"/>
      <c r="T82" s="223">
        <v>0.27200000000000002</v>
      </c>
      <c r="U82" s="222">
        <f>ROUND(E82*T82,2)</f>
        <v>2.72</v>
      </c>
      <c r="V82" s="212"/>
      <c r="W82" s="212"/>
      <c r="X82" s="212"/>
      <c r="Y82" s="212"/>
      <c r="Z82" s="212"/>
      <c r="AA82" s="212"/>
      <c r="AB82" s="212"/>
      <c r="AC82" s="212"/>
      <c r="AD82" s="212"/>
      <c r="AE82" s="212" t="s">
        <v>118</v>
      </c>
      <c r="AF82" s="212"/>
      <c r="AG82" s="212"/>
      <c r="AH82" s="212"/>
      <c r="AI82" s="212"/>
      <c r="AJ82" s="212"/>
      <c r="AK82" s="212"/>
      <c r="AL82" s="212"/>
      <c r="AM82" s="212"/>
      <c r="AN82" s="212"/>
      <c r="AO82" s="212"/>
      <c r="AP82" s="212"/>
      <c r="AQ82" s="212"/>
      <c r="AR82" s="212"/>
      <c r="AS82" s="212"/>
      <c r="AT82" s="212"/>
      <c r="AU82" s="212"/>
      <c r="AV82" s="212"/>
      <c r="AW82" s="212"/>
      <c r="AX82" s="212"/>
      <c r="AY82" s="212"/>
      <c r="AZ82" s="212"/>
      <c r="BA82" s="212"/>
      <c r="BB82" s="212"/>
      <c r="BC82" s="212"/>
      <c r="BD82" s="212"/>
      <c r="BE82" s="212"/>
      <c r="BF82" s="212"/>
      <c r="BG82" s="212"/>
      <c r="BH82" s="212"/>
    </row>
    <row r="83" spans="1:60" outlineLevel="1">
      <c r="A83" s="213"/>
      <c r="B83" s="220"/>
      <c r="C83" s="267" t="s">
        <v>189</v>
      </c>
      <c r="D83" s="225"/>
      <c r="E83" s="230">
        <v>2</v>
      </c>
      <c r="F83" s="233"/>
      <c r="G83" s="233"/>
      <c r="H83" s="233"/>
      <c r="I83" s="233"/>
      <c r="J83" s="233"/>
      <c r="K83" s="233"/>
      <c r="L83" s="233"/>
      <c r="M83" s="233"/>
      <c r="N83" s="222"/>
      <c r="O83" s="222"/>
      <c r="P83" s="222"/>
      <c r="Q83" s="222"/>
      <c r="R83" s="222"/>
      <c r="S83" s="222"/>
      <c r="T83" s="223"/>
      <c r="U83" s="222"/>
      <c r="V83" s="212"/>
      <c r="W83" s="212"/>
      <c r="X83" s="212"/>
      <c r="Y83" s="212"/>
      <c r="Z83" s="212"/>
      <c r="AA83" s="212"/>
      <c r="AB83" s="212"/>
      <c r="AC83" s="212"/>
      <c r="AD83" s="212"/>
      <c r="AE83" s="212" t="s">
        <v>106</v>
      </c>
      <c r="AF83" s="212">
        <v>0</v>
      </c>
      <c r="AG83" s="212"/>
      <c r="AH83" s="212"/>
      <c r="AI83" s="212"/>
      <c r="AJ83" s="212"/>
      <c r="AK83" s="212"/>
      <c r="AL83" s="212"/>
      <c r="AM83" s="212"/>
      <c r="AN83" s="212"/>
      <c r="AO83" s="212"/>
      <c r="AP83" s="212"/>
      <c r="AQ83" s="212"/>
      <c r="AR83" s="212"/>
      <c r="AS83" s="212"/>
      <c r="AT83" s="212"/>
      <c r="AU83" s="212"/>
      <c r="AV83" s="212"/>
      <c r="AW83" s="212"/>
      <c r="AX83" s="212"/>
      <c r="AY83" s="212"/>
      <c r="AZ83" s="212"/>
      <c r="BA83" s="212"/>
      <c r="BB83" s="212"/>
      <c r="BC83" s="212"/>
      <c r="BD83" s="212"/>
      <c r="BE83" s="212"/>
      <c r="BF83" s="212"/>
      <c r="BG83" s="212"/>
      <c r="BH83" s="212"/>
    </row>
    <row r="84" spans="1:60" outlineLevel="1">
      <c r="A84" s="213"/>
      <c r="B84" s="220"/>
      <c r="C84" s="267" t="s">
        <v>193</v>
      </c>
      <c r="D84" s="225"/>
      <c r="E84" s="230">
        <v>5</v>
      </c>
      <c r="F84" s="233"/>
      <c r="G84" s="233"/>
      <c r="H84" s="233"/>
      <c r="I84" s="233"/>
      <c r="J84" s="233"/>
      <c r="K84" s="233"/>
      <c r="L84" s="233"/>
      <c r="M84" s="233"/>
      <c r="N84" s="222"/>
      <c r="O84" s="222"/>
      <c r="P84" s="222"/>
      <c r="Q84" s="222"/>
      <c r="R84" s="222"/>
      <c r="S84" s="222"/>
      <c r="T84" s="223"/>
      <c r="U84" s="222"/>
      <c r="V84" s="212"/>
      <c r="W84" s="212"/>
      <c r="X84" s="212"/>
      <c r="Y84" s="212"/>
      <c r="Z84" s="212"/>
      <c r="AA84" s="212"/>
      <c r="AB84" s="212"/>
      <c r="AC84" s="212"/>
      <c r="AD84" s="212"/>
      <c r="AE84" s="212" t="s">
        <v>106</v>
      </c>
      <c r="AF84" s="212">
        <v>0</v>
      </c>
      <c r="AG84" s="212"/>
      <c r="AH84" s="212"/>
      <c r="AI84" s="212"/>
      <c r="AJ84" s="212"/>
      <c r="AK84" s="212"/>
      <c r="AL84" s="212"/>
      <c r="AM84" s="212"/>
      <c r="AN84" s="212"/>
      <c r="AO84" s="212"/>
      <c r="AP84" s="212"/>
      <c r="AQ84" s="212"/>
      <c r="AR84" s="212"/>
      <c r="AS84" s="212"/>
      <c r="AT84" s="212"/>
      <c r="AU84" s="212"/>
      <c r="AV84" s="212"/>
      <c r="AW84" s="212"/>
      <c r="AX84" s="212"/>
      <c r="AY84" s="212"/>
      <c r="AZ84" s="212"/>
      <c r="BA84" s="212"/>
      <c r="BB84" s="212"/>
      <c r="BC84" s="212"/>
      <c r="BD84" s="212"/>
      <c r="BE84" s="212"/>
      <c r="BF84" s="212"/>
      <c r="BG84" s="212"/>
      <c r="BH84" s="212"/>
    </row>
    <row r="85" spans="1:60" outlineLevel="1">
      <c r="A85" s="213"/>
      <c r="B85" s="220"/>
      <c r="C85" s="267" t="s">
        <v>194</v>
      </c>
      <c r="D85" s="225"/>
      <c r="E85" s="230">
        <v>3</v>
      </c>
      <c r="F85" s="233"/>
      <c r="G85" s="233"/>
      <c r="H85" s="233"/>
      <c r="I85" s="233"/>
      <c r="J85" s="233"/>
      <c r="K85" s="233"/>
      <c r="L85" s="233"/>
      <c r="M85" s="233"/>
      <c r="N85" s="222"/>
      <c r="O85" s="222"/>
      <c r="P85" s="222"/>
      <c r="Q85" s="222"/>
      <c r="R85" s="222"/>
      <c r="S85" s="222"/>
      <c r="T85" s="223"/>
      <c r="U85" s="222"/>
      <c r="V85" s="212"/>
      <c r="W85" s="212"/>
      <c r="X85" s="212"/>
      <c r="Y85" s="212"/>
      <c r="Z85" s="212"/>
      <c r="AA85" s="212"/>
      <c r="AB85" s="212"/>
      <c r="AC85" s="212"/>
      <c r="AD85" s="212"/>
      <c r="AE85" s="212" t="s">
        <v>106</v>
      </c>
      <c r="AF85" s="212">
        <v>0</v>
      </c>
      <c r="AG85" s="212"/>
      <c r="AH85" s="212"/>
      <c r="AI85" s="212"/>
      <c r="AJ85" s="212"/>
      <c r="AK85" s="212"/>
      <c r="AL85" s="212"/>
      <c r="AM85" s="212"/>
      <c r="AN85" s="212"/>
      <c r="AO85" s="212"/>
      <c r="AP85" s="212"/>
      <c r="AQ85" s="212"/>
      <c r="AR85" s="212"/>
      <c r="AS85" s="212"/>
      <c r="AT85" s="212"/>
      <c r="AU85" s="212"/>
      <c r="AV85" s="212"/>
      <c r="AW85" s="212"/>
      <c r="AX85" s="212"/>
      <c r="AY85" s="212"/>
      <c r="AZ85" s="212"/>
      <c r="BA85" s="212"/>
      <c r="BB85" s="212"/>
      <c r="BC85" s="212"/>
      <c r="BD85" s="212"/>
      <c r="BE85" s="212"/>
      <c r="BF85" s="212"/>
      <c r="BG85" s="212"/>
      <c r="BH85" s="212"/>
    </row>
    <row r="86" spans="1:60" ht="22.5" outlineLevel="1">
      <c r="A86" s="213">
        <v>26</v>
      </c>
      <c r="B86" s="220" t="s">
        <v>195</v>
      </c>
      <c r="C86" s="265" t="s">
        <v>196</v>
      </c>
      <c r="D86" s="222" t="s">
        <v>101</v>
      </c>
      <c r="E86" s="228">
        <v>64</v>
      </c>
      <c r="F86" s="232"/>
      <c r="G86" s="233">
        <f>ROUND(E86*F86,2)</f>
        <v>0</v>
      </c>
      <c r="H86" s="232"/>
      <c r="I86" s="233">
        <f>ROUND(E86*H86,2)</f>
        <v>0</v>
      </c>
      <c r="J86" s="232"/>
      <c r="K86" s="233">
        <f>ROUND(E86*J86,2)</f>
        <v>0</v>
      </c>
      <c r="L86" s="233">
        <v>21</v>
      </c>
      <c r="M86" s="233">
        <f>G86*(1+L86/100)</f>
        <v>0</v>
      </c>
      <c r="N86" s="222">
        <v>0.22133</v>
      </c>
      <c r="O86" s="222">
        <f>ROUND(E86*N86,5)</f>
        <v>14.16512</v>
      </c>
      <c r="P86" s="222">
        <v>0</v>
      </c>
      <c r="Q86" s="222">
        <f>ROUND(E86*P86,5)</f>
        <v>0</v>
      </c>
      <c r="R86" s="222"/>
      <c r="S86" s="222"/>
      <c r="T86" s="223">
        <v>0.27200000000000002</v>
      </c>
      <c r="U86" s="222">
        <f>ROUND(E86*T86,2)</f>
        <v>17.41</v>
      </c>
      <c r="V86" s="212"/>
      <c r="W86" s="212"/>
      <c r="X86" s="212"/>
      <c r="Y86" s="212"/>
      <c r="Z86" s="212"/>
      <c r="AA86" s="212"/>
      <c r="AB86" s="212"/>
      <c r="AC86" s="212"/>
      <c r="AD86" s="212"/>
      <c r="AE86" s="212" t="s">
        <v>118</v>
      </c>
      <c r="AF86" s="212"/>
      <c r="AG86" s="212"/>
      <c r="AH86" s="212"/>
      <c r="AI86" s="212"/>
      <c r="AJ86" s="212"/>
      <c r="AK86" s="212"/>
      <c r="AL86" s="212"/>
      <c r="AM86" s="212"/>
      <c r="AN86" s="212"/>
      <c r="AO86" s="212"/>
      <c r="AP86" s="212"/>
      <c r="AQ86" s="212"/>
      <c r="AR86" s="212"/>
      <c r="AS86" s="212"/>
      <c r="AT86" s="212"/>
      <c r="AU86" s="212"/>
      <c r="AV86" s="212"/>
      <c r="AW86" s="212"/>
      <c r="AX86" s="212"/>
      <c r="AY86" s="212"/>
      <c r="AZ86" s="212"/>
      <c r="BA86" s="212"/>
      <c r="BB86" s="212"/>
      <c r="BC86" s="212"/>
      <c r="BD86" s="212"/>
      <c r="BE86" s="212"/>
      <c r="BF86" s="212"/>
      <c r="BG86" s="212"/>
      <c r="BH86" s="212"/>
    </row>
    <row r="87" spans="1:60" outlineLevel="1">
      <c r="A87" s="213"/>
      <c r="B87" s="220"/>
      <c r="C87" s="267" t="s">
        <v>185</v>
      </c>
      <c r="D87" s="225"/>
      <c r="E87" s="230">
        <v>16</v>
      </c>
      <c r="F87" s="233"/>
      <c r="G87" s="233"/>
      <c r="H87" s="233"/>
      <c r="I87" s="233"/>
      <c r="J87" s="233"/>
      <c r="K87" s="233"/>
      <c r="L87" s="233"/>
      <c r="M87" s="233"/>
      <c r="N87" s="222"/>
      <c r="O87" s="222"/>
      <c r="P87" s="222"/>
      <c r="Q87" s="222"/>
      <c r="R87" s="222"/>
      <c r="S87" s="222"/>
      <c r="T87" s="223"/>
      <c r="U87" s="222"/>
      <c r="V87" s="212"/>
      <c r="W87" s="212"/>
      <c r="X87" s="212"/>
      <c r="Y87" s="212"/>
      <c r="Z87" s="212"/>
      <c r="AA87" s="212"/>
      <c r="AB87" s="212"/>
      <c r="AC87" s="212"/>
      <c r="AD87" s="212"/>
      <c r="AE87" s="212" t="s">
        <v>106</v>
      </c>
      <c r="AF87" s="212">
        <v>0</v>
      </c>
      <c r="AG87" s="212"/>
      <c r="AH87" s="212"/>
      <c r="AI87" s="212"/>
      <c r="AJ87" s="212"/>
      <c r="AK87" s="212"/>
      <c r="AL87" s="212"/>
      <c r="AM87" s="212"/>
      <c r="AN87" s="212"/>
      <c r="AO87" s="212"/>
      <c r="AP87" s="212"/>
      <c r="AQ87" s="212"/>
      <c r="AR87" s="212"/>
      <c r="AS87" s="212"/>
      <c r="AT87" s="212"/>
      <c r="AU87" s="212"/>
      <c r="AV87" s="212"/>
      <c r="AW87" s="212"/>
      <c r="AX87" s="212"/>
      <c r="AY87" s="212"/>
      <c r="AZ87" s="212"/>
      <c r="BA87" s="212"/>
      <c r="BB87" s="212"/>
      <c r="BC87" s="212"/>
      <c r="BD87" s="212"/>
      <c r="BE87" s="212"/>
      <c r="BF87" s="212"/>
      <c r="BG87" s="212"/>
      <c r="BH87" s="212"/>
    </row>
    <row r="88" spans="1:60" outlineLevel="1">
      <c r="A88" s="213"/>
      <c r="B88" s="220"/>
      <c r="C88" s="267" t="s">
        <v>197</v>
      </c>
      <c r="D88" s="225"/>
      <c r="E88" s="230">
        <v>42</v>
      </c>
      <c r="F88" s="233"/>
      <c r="G88" s="233"/>
      <c r="H88" s="233"/>
      <c r="I88" s="233"/>
      <c r="J88" s="233"/>
      <c r="K88" s="233"/>
      <c r="L88" s="233"/>
      <c r="M88" s="233"/>
      <c r="N88" s="222"/>
      <c r="O88" s="222"/>
      <c r="P88" s="222"/>
      <c r="Q88" s="222"/>
      <c r="R88" s="222"/>
      <c r="S88" s="222"/>
      <c r="T88" s="223"/>
      <c r="U88" s="222"/>
      <c r="V88" s="212"/>
      <c r="W88" s="212"/>
      <c r="X88" s="212"/>
      <c r="Y88" s="212"/>
      <c r="Z88" s="212"/>
      <c r="AA88" s="212"/>
      <c r="AB88" s="212"/>
      <c r="AC88" s="212"/>
      <c r="AD88" s="212"/>
      <c r="AE88" s="212" t="s">
        <v>106</v>
      </c>
      <c r="AF88" s="212">
        <v>0</v>
      </c>
      <c r="AG88" s="212"/>
      <c r="AH88" s="212"/>
      <c r="AI88" s="212"/>
      <c r="AJ88" s="212"/>
      <c r="AK88" s="212"/>
      <c r="AL88" s="212"/>
      <c r="AM88" s="212"/>
      <c r="AN88" s="212"/>
      <c r="AO88" s="212"/>
      <c r="AP88" s="212"/>
      <c r="AQ88" s="212"/>
      <c r="AR88" s="212"/>
      <c r="AS88" s="212"/>
      <c r="AT88" s="212"/>
      <c r="AU88" s="212"/>
      <c r="AV88" s="212"/>
      <c r="AW88" s="212"/>
      <c r="AX88" s="212"/>
      <c r="AY88" s="212"/>
      <c r="AZ88" s="212"/>
      <c r="BA88" s="212"/>
      <c r="BB88" s="212"/>
      <c r="BC88" s="212"/>
      <c r="BD88" s="212"/>
      <c r="BE88" s="212"/>
      <c r="BF88" s="212"/>
      <c r="BG88" s="212"/>
      <c r="BH88" s="212"/>
    </row>
    <row r="89" spans="1:60" outlineLevel="1">
      <c r="A89" s="213"/>
      <c r="B89" s="220"/>
      <c r="C89" s="267" t="s">
        <v>198</v>
      </c>
      <c r="D89" s="225"/>
      <c r="E89" s="230">
        <v>6</v>
      </c>
      <c r="F89" s="233"/>
      <c r="G89" s="233"/>
      <c r="H89" s="233"/>
      <c r="I89" s="233"/>
      <c r="J89" s="233"/>
      <c r="K89" s="233"/>
      <c r="L89" s="233"/>
      <c r="M89" s="233"/>
      <c r="N89" s="222"/>
      <c r="O89" s="222"/>
      <c r="P89" s="222"/>
      <c r="Q89" s="222"/>
      <c r="R89" s="222"/>
      <c r="S89" s="222"/>
      <c r="T89" s="223"/>
      <c r="U89" s="222"/>
      <c r="V89" s="212"/>
      <c r="W89" s="212"/>
      <c r="X89" s="212"/>
      <c r="Y89" s="212"/>
      <c r="Z89" s="212"/>
      <c r="AA89" s="212"/>
      <c r="AB89" s="212"/>
      <c r="AC89" s="212"/>
      <c r="AD89" s="212"/>
      <c r="AE89" s="212" t="s">
        <v>106</v>
      </c>
      <c r="AF89" s="212">
        <v>0</v>
      </c>
      <c r="AG89" s="212"/>
      <c r="AH89" s="212"/>
      <c r="AI89" s="212"/>
      <c r="AJ89" s="212"/>
      <c r="AK89" s="212"/>
      <c r="AL89" s="212"/>
      <c r="AM89" s="212"/>
      <c r="AN89" s="212"/>
      <c r="AO89" s="212"/>
      <c r="AP89" s="212"/>
      <c r="AQ89" s="212"/>
      <c r="AR89" s="212"/>
      <c r="AS89" s="212"/>
      <c r="AT89" s="212"/>
      <c r="AU89" s="212"/>
      <c r="AV89" s="212"/>
      <c r="AW89" s="212"/>
      <c r="AX89" s="212"/>
      <c r="AY89" s="212"/>
      <c r="AZ89" s="212"/>
      <c r="BA89" s="212"/>
      <c r="BB89" s="212"/>
      <c r="BC89" s="212"/>
      <c r="BD89" s="212"/>
      <c r="BE89" s="212"/>
      <c r="BF89" s="212"/>
      <c r="BG89" s="212"/>
      <c r="BH89" s="212"/>
    </row>
    <row r="90" spans="1:60" ht="22.5" outlineLevel="1">
      <c r="A90" s="213">
        <v>27</v>
      </c>
      <c r="B90" s="220" t="s">
        <v>199</v>
      </c>
      <c r="C90" s="265" t="s">
        <v>200</v>
      </c>
      <c r="D90" s="222" t="s">
        <v>201</v>
      </c>
      <c r="E90" s="228">
        <v>2</v>
      </c>
      <c r="F90" s="232"/>
      <c r="G90" s="233">
        <f>ROUND(E90*F90,2)</f>
        <v>0</v>
      </c>
      <c r="H90" s="232"/>
      <c r="I90" s="233">
        <f>ROUND(E90*H90,2)</f>
        <v>0</v>
      </c>
      <c r="J90" s="232"/>
      <c r="K90" s="233">
        <f>ROUND(E90*J90,2)</f>
        <v>0</v>
      </c>
      <c r="L90" s="233">
        <v>21</v>
      </c>
      <c r="M90" s="233">
        <f>G90*(1+L90/100)</f>
        <v>0</v>
      </c>
      <c r="N90" s="222">
        <v>0</v>
      </c>
      <c r="O90" s="222">
        <f>ROUND(E90*N90,5)</f>
        <v>0</v>
      </c>
      <c r="P90" s="222">
        <v>0</v>
      </c>
      <c r="Q90" s="222">
        <f>ROUND(E90*P90,5)</f>
        <v>0</v>
      </c>
      <c r="R90" s="222"/>
      <c r="S90" s="222"/>
      <c r="T90" s="223">
        <v>0.2</v>
      </c>
      <c r="U90" s="222">
        <f>ROUND(E90*T90,2)</f>
        <v>0.4</v>
      </c>
      <c r="V90" s="212"/>
      <c r="W90" s="212"/>
      <c r="X90" s="212"/>
      <c r="Y90" s="212"/>
      <c r="Z90" s="212"/>
      <c r="AA90" s="212"/>
      <c r="AB90" s="212"/>
      <c r="AC90" s="212"/>
      <c r="AD90" s="212"/>
      <c r="AE90" s="212" t="s">
        <v>118</v>
      </c>
      <c r="AF90" s="212"/>
      <c r="AG90" s="212"/>
      <c r="AH90" s="212"/>
      <c r="AI90" s="212"/>
      <c r="AJ90" s="212"/>
      <c r="AK90" s="212"/>
      <c r="AL90" s="212"/>
      <c r="AM90" s="212"/>
      <c r="AN90" s="212"/>
      <c r="AO90" s="212"/>
      <c r="AP90" s="212"/>
      <c r="AQ90" s="212"/>
      <c r="AR90" s="212"/>
      <c r="AS90" s="212"/>
      <c r="AT90" s="212"/>
      <c r="AU90" s="212"/>
      <c r="AV90" s="212"/>
      <c r="AW90" s="212"/>
      <c r="AX90" s="212"/>
      <c r="AY90" s="212"/>
      <c r="AZ90" s="212"/>
      <c r="BA90" s="212"/>
      <c r="BB90" s="212"/>
      <c r="BC90" s="212"/>
      <c r="BD90" s="212"/>
      <c r="BE90" s="212"/>
      <c r="BF90" s="212"/>
      <c r="BG90" s="212"/>
      <c r="BH90" s="212"/>
    </row>
    <row r="91" spans="1:60" outlineLevel="1">
      <c r="A91" s="213"/>
      <c r="B91" s="220"/>
      <c r="C91" s="267" t="s">
        <v>202</v>
      </c>
      <c r="D91" s="225"/>
      <c r="E91" s="230">
        <v>2</v>
      </c>
      <c r="F91" s="233"/>
      <c r="G91" s="233"/>
      <c r="H91" s="233"/>
      <c r="I91" s="233"/>
      <c r="J91" s="233"/>
      <c r="K91" s="233"/>
      <c r="L91" s="233"/>
      <c r="M91" s="233"/>
      <c r="N91" s="222"/>
      <c r="O91" s="222"/>
      <c r="P91" s="222"/>
      <c r="Q91" s="222"/>
      <c r="R91" s="222"/>
      <c r="S91" s="222"/>
      <c r="T91" s="223"/>
      <c r="U91" s="222"/>
      <c r="V91" s="212"/>
      <c r="W91" s="212"/>
      <c r="X91" s="212"/>
      <c r="Y91" s="212"/>
      <c r="Z91" s="212"/>
      <c r="AA91" s="212"/>
      <c r="AB91" s="212"/>
      <c r="AC91" s="212"/>
      <c r="AD91" s="212"/>
      <c r="AE91" s="212" t="s">
        <v>106</v>
      </c>
      <c r="AF91" s="212">
        <v>0</v>
      </c>
      <c r="AG91" s="212"/>
      <c r="AH91" s="212"/>
      <c r="AI91" s="212"/>
      <c r="AJ91" s="212"/>
      <c r="AK91" s="212"/>
      <c r="AL91" s="212"/>
      <c r="AM91" s="212"/>
      <c r="AN91" s="212"/>
      <c r="AO91" s="212"/>
      <c r="AP91" s="212"/>
      <c r="AQ91" s="212"/>
      <c r="AR91" s="212"/>
      <c r="AS91" s="212"/>
      <c r="AT91" s="212"/>
      <c r="AU91" s="212"/>
      <c r="AV91" s="212"/>
      <c r="AW91" s="212"/>
      <c r="AX91" s="212"/>
      <c r="AY91" s="212"/>
      <c r="AZ91" s="212"/>
      <c r="BA91" s="212"/>
      <c r="BB91" s="212"/>
      <c r="BC91" s="212"/>
      <c r="BD91" s="212"/>
      <c r="BE91" s="212"/>
      <c r="BF91" s="212"/>
      <c r="BG91" s="212"/>
      <c r="BH91" s="212"/>
    </row>
    <row r="92" spans="1:60" outlineLevel="1">
      <c r="A92" s="213">
        <v>28</v>
      </c>
      <c r="B92" s="220" t="s">
        <v>203</v>
      </c>
      <c r="C92" s="265" t="s">
        <v>204</v>
      </c>
      <c r="D92" s="222" t="s">
        <v>201</v>
      </c>
      <c r="E92" s="228">
        <v>2</v>
      </c>
      <c r="F92" s="232"/>
      <c r="G92" s="233">
        <f>ROUND(E92*F92,2)</f>
        <v>0</v>
      </c>
      <c r="H92" s="232"/>
      <c r="I92" s="233">
        <f>ROUND(E92*H92,2)</f>
        <v>0</v>
      </c>
      <c r="J92" s="232"/>
      <c r="K92" s="233">
        <f>ROUND(E92*J92,2)</f>
        <v>0</v>
      </c>
      <c r="L92" s="233">
        <v>21</v>
      </c>
      <c r="M92" s="233">
        <f>G92*(1+L92/100)</f>
        <v>0</v>
      </c>
      <c r="N92" s="222">
        <v>5.1000000000000004E-3</v>
      </c>
      <c r="O92" s="222">
        <f>ROUND(E92*N92,5)</f>
        <v>1.0200000000000001E-2</v>
      </c>
      <c r="P92" s="222">
        <v>0</v>
      </c>
      <c r="Q92" s="222">
        <f>ROUND(E92*P92,5)</f>
        <v>0</v>
      </c>
      <c r="R92" s="222"/>
      <c r="S92" s="222"/>
      <c r="T92" s="223">
        <v>0</v>
      </c>
      <c r="U92" s="222">
        <f>ROUND(E92*T92,2)</f>
        <v>0</v>
      </c>
      <c r="V92" s="212"/>
      <c r="W92" s="212"/>
      <c r="X92" s="212"/>
      <c r="Y92" s="212"/>
      <c r="Z92" s="212"/>
      <c r="AA92" s="212"/>
      <c r="AB92" s="212"/>
      <c r="AC92" s="212"/>
      <c r="AD92" s="212"/>
      <c r="AE92" s="212" t="s">
        <v>160</v>
      </c>
      <c r="AF92" s="212"/>
      <c r="AG92" s="212"/>
      <c r="AH92" s="212"/>
      <c r="AI92" s="212"/>
      <c r="AJ92" s="212"/>
      <c r="AK92" s="212"/>
      <c r="AL92" s="212"/>
      <c r="AM92" s="212"/>
      <c r="AN92" s="212"/>
      <c r="AO92" s="212"/>
      <c r="AP92" s="212"/>
      <c r="AQ92" s="212"/>
      <c r="AR92" s="212"/>
      <c r="AS92" s="212"/>
      <c r="AT92" s="212"/>
      <c r="AU92" s="212"/>
      <c r="AV92" s="212"/>
      <c r="AW92" s="212"/>
      <c r="AX92" s="212"/>
      <c r="AY92" s="212"/>
      <c r="AZ92" s="212"/>
      <c r="BA92" s="212"/>
      <c r="BB92" s="212"/>
      <c r="BC92" s="212"/>
      <c r="BD92" s="212"/>
      <c r="BE92" s="212"/>
      <c r="BF92" s="212"/>
      <c r="BG92" s="212"/>
      <c r="BH92" s="212"/>
    </row>
    <row r="93" spans="1:60" outlineLevel="1">
      <c r="A93" s="213"/>
      <c r="B93" s="220"/>
      <c r="C93" s="267" t="s">
        <v>202</v>
      </c>
      <c r="D93" s="225"/>
      <c r="E93" s="230">
        <v>2</v>
      </c>
      <c r="F93" s="233"/>
      <c r="G93" s="233"/>
      <c r="H93" s="233"/>
      <c r="I93" s="233"/>
      <c r="J93" s="233"/>
      <c r="K93" s="233"/>
      <c r="L93" s="233"/>
      <c r="M93" s="233"/>
      <c r="N93" s="222"/>
      <c r="O93" s="222"/>
      <c r="P93" s="222"/>
      <c r="Q93" s="222"/>
      <c r="R93" s="222"/>
      <c r="S93" s="222"/>
      <c r="T93" s="223"/>
      <c r="U93" s="222"/>
      <c r="V93" s="212"/>
      <c r="W93" s="212"/>
      <c r="X93" s="212"/>
      <c r="Y93" s="212"/>
      <c r="Z93" s="212"/>
      <c r="AA93" s="212"/>
      <c r="AB93" s="212"/>
      <c r="AC93" s="212"/>
      <c r="AD93" s="212"/>
      <c r="AE93" s="212" t="s">
        <v>106</v>
      </c>
      <c r="AF93" s="212">
        <v>0</v>
      </c>
      <c r="AG93" s="212"/>
      <c r="AH93" s="212"/>
      <c r="AI93" s="212"/>
      <c r="AJ93" s="212"/>
      <c r="AK93" s="212"/>
      <c r="AL93" s="212"/>
      <c r="AM93" s="212"/>
      <c r="AN93" s="212"/>
      <c r="AO93" s="212"/>
      <c r="AP93" s="212"/>
      <c r="AQ93" s="212"/>
      <c r="AR93" s="212"/>
      <c r="AS93" s="212"/>
      <c r="AT93" s="212"/>
      <c r="AU93" s="212"/>
      <c r="AV93" s="212"/>
      <c r="AW93" s="212"/>
      <c r="AX93" s="212"/>
      <c r="AY93" s="212"/>
      <c r="AZ93" s="212"/>
      <c r="BA93" s="212"/>
      <c r="BB93" s="212"/>
      <c r="BC93" s="212"/>
      <c r="BD93" s="212"/>
      <c r="BE93" s="212"/>
      <c r="BF93" s="212"/>
      <c r="BG93" s="212"/>
      <c r="BH93" s="212"/>
    </row>
    <row r="94" spans="1:60" outlineLevel="1">
      <c r="A94" s="213">
        <v>29</v>
      </c>
      <c r="B94" s="220" t="s">
        <v>205</v>
      </c>
      <c r="C94" s="265" t="s">
        <v>206</v>
      </c>
      <c r="D94" s="222" t="s">
        <v>134</v>
      </c>
      <c r="E94" s="228">
        <v>9</v>
      </c>
      <c r="F94" s="232"/>
      <c r="G94" s="233">
        <f>ROUND(E94*F94,2)</f>
        <v>0</v>
      </c>
      <c r="H94" s="232"/>
      <c r="I94" s="233">
        <f>ROUND(E94*H94,2)</f>
        <v>0</v>
      </c>
      <c r="J94" s="232"/>
      <c r="K94" s="233">
        <f>ROUND(E94*J94,2)</f>
        <v>0</v>
      </c>
      <c r="L94" s="233">
        <v>21</v>
      </c>
      <c r="M94" s="233">
        <f>G94*(1+L94/100)</f>
        <v>0</v>
      </c>
      <c r="N94" s="222">
        <v>1.3999999999999999E-4</v>
      </c>
      <c r="O94" s="222">
        <f>ROUND(E94*N94,5)</f>
        <v>1.2600000000000001E-3</v>
      </c>
      <c r="P94" s="222">
        <v>0</v>
      </c>
      <c r="Q94" s="222">
        <f>ROUND(E94*P94,5)</f>
        <v>0</v>
      </c>
      <c r="R94" s="222"/>
      <c r="S94" s="222"/>
      <c r="T94" s="223">
        <v>0.72299999999999998</v>
      </c>
      <c r="U94" s="222">
        <f>ROUND(E94*T94,2)</f>
        <v>6.51</v>
      </c>
      <c r="V94" s="212"/>
      <c r="W94" s="212"/>
      <c r="X94" s="212"/>
      <c r="Y94" s="212"/>
      <c r="Z94" s="212"/>
      <c r="AA94" s="212"/>
      <c r="AB94" s="212"/>
      <c r="AC94" s="212"/>
      <c r="AD94" s="212"/>
      <c r="AE94" s="212" t="s">
        <v>118</v>
      </c>
      <c r="AF94" s="212"/>
      <c r="AG94" s="212"/>
      <c r="AH94" s="212"/>
      <c r="AI94" s="212"/>
      <c r="AJ94" s="212"/>
      <c r="AK94" s="212"/>
      <c r="AL94" s="212"/>
      <c r="AM94" s="212"/>
      <c r="AN94" s="212"/>
      <c r="AO94" s="212"/>
      <c r="AP94" s="212"/>
      <c r="AQ94" s="212"/>
      <c r="AR94" s="212"/>
      <c r="AS94" s="212"/>
      <c r="AT94" s="212"/>
      <c r="AU94" s="212"/>
      <c r="AV94" s="212"/>
      <c r="AW94" s="212"/>
      <c r="AX94" s="212"/>
      <c r="AY94" s="212"/>
      <c r="AZ94" s="212"/>
      <c r="BA94" s="212"/>
      <c r="BB94" s="212"/>
      <c r="BC94" s="212"/>
      <c r="BD94" s="212"/>
      <c r="BE94" s="212"/>
      <c r="BF94" s="212"/>
      <c r="BG94" s="212"/>
      <c r="BH94" s="212"/>
    </row>
    <row r="95" spans="1:60" outlineLevel="1">
      <c r="A95" s="213"/>
      <c r="B95" s="220"/>
      <c r="C95" s="267" t="s">
        <v>207</v>
      </c>
      <c r="D95" s="225"/>
      <c r="E95" s="230">
        <v>9</v>
      </c>
      <c r="F95" s="233"/>
      <c r="G95" s="233"/>
      <c r="H95" s="233"/>
      <c r="I95" s="233"/>
      <c r="J95" s="233"/>
      <c r="K95" s="233"/>
      <c r="L95" s="233"/>
      <c r="M95" s="233"/>
      <c r="N95" s="222"/>
      <c r="O95" s="222"/>
      <c r="P95" s="222"/>
      <c r="Q95" s="222"/>
      <c r="R95" s="222"/>
      <c r="S95" s="222"/>
      <c r="T95" s="223"/>
      <c r="U95" s="222"/>
      <c r="V95" s="212"/>
      <c r="W95" s="212"/>
      <c r="X95" s="212"/>
      <c r="Y95" s="212"/>
      <c r="Z95" s="212"/>
      <c r="AA95" s="212"/>
      <c r="AB95" s="212"/>
      <c r="AC95" s="212"/>
      <c r="AD95" s="212"/>
      <c r="AE95" s="212" t="s">
        <v>106</v>
      </c>
      <c r="AF95" s="212">
        <v>0</v>
      </c>
      <c r="AG95" s="212"/>
      <c r="AH95" s="212"/>
      <c r="AI95" s="212"/>
      <c r="AJ95" s="212"/>
      <c r="AK95" s="212"/>
      <c r="AL95" s="212"/>
      <c r="AM95" s="212"/>
      <c r="AN95" s="212"/>
      <c r="AO95" s="212"/>
      <c r="AP95" s="212"/>
      <c r="AQ95" s="212"/>
      <c r="AR95" s="212"/>
      <c r="AS95" s="212"/>
      <c r="AT95" s="212"/>
      <c r="AU95" s="212"/>
      <c r="AV95" s="212"/>
      <c r="AW95" s="212"/>
      <c r="AX95" s="212"/>
      <c r="AY95" s="212"/>
      <c r="AZ95" s="212"/>
      <c r="BA95" s="212"/>
      <c r="BB95" s="212"/>
      <c r="BC95" s="212"/>
      <c r="BD95" s="212"/>
      <c r="BE95" s="212"/>
      <c r="BF95" s="212"/>
      <c r="BG95" s="212"/>
      <c r="BH95" s="212"/>
    </row>
    <row r="96" spans="1:60">
      <c r="A96" s="214" t="s">
        <v>97</v>
      </c>
      <c r="B96" s="221" t="s">
        <v>64</v>
      </c>
      <c r="C96" s="268" t="s">
        <v>65</v>
      </c>
      <c r="D96" s="226"/>
      <c r="E96" s="231"/>
      <c r="F96" s="236"/>
      <c r="G96" s="236">
        <f>SUMIF(AE97:AE102,"&lt;&gt;NOR",G97:G102)</f>
        <v>0</v>
      </c>
      <c r="H96" s="236"/>
      <c r="I96" s="236">
        <f>SUM(I97:I102)</f>
        <v>0</v>
      </c>
      <c r="J96" s="236"/>
      <c r="K96" s="236">
        <f>SUM(K97:K102)</f>
        <v>0</v>
      </c>
      <c r="L96" s="236"/>
      <c r="M96" s="236">
        <f>SUM(M97:M102)</f>
        <v>0</v>
      </c>
      <c r="N96" s="226"/>
      <c r="O96" s="226">
        <f>SUM(O97:O102)</f>
        <v>0</v>
      </c>
      <c r="P96" s="226"/>
      <c r="Q96" s="226">
        <f>SUM(Q97:Q102)</f>
        <v>0</v>
      </c>
      <c r="R96" s="226"/>
      <c r="S96" s="226"/>
      <c r="T96" s="227"/>
      <c r="U96" s="226">
        <f>SUM(U97:U102)</f>
        <v>0.1</v>
      </c>
      <c r="AE96" t="s">
        <v>98</v>
      </c>
    </row>
    <row r="97" spans="1:60" ht="22.5" outlineLevel="1">
      <c r="A97" s="213">
        <v>30</v>
      </c>
      <c r="B97" s="220" t="s">
        <v>208</v>
      </c>
      <c r="C97" s="265" t="s">
        <v>209</v>
      </c>
      <c r="D97" s="222" t="s">
        <v>127</v>
      </c>
      <c r="E97" s="228">
        <v>9.99</v>
      </c>
      <c r="F97" s="232"/>
      <c r="G97" s="233">
        <f>ROUND(E97*F97,2)</f>
        <v>0</v>
      </c>
      <c r="H97" s="232"/>
      <c r="I97" s="233">
        <f>ROUND(E97*H97,2)</f>
        <v>0</v>
      </c>
      <c r="J97" s="232"/>
      <c r="K97" s="233">
        <f>ROUND(E97*J97,2)</f>
        <v>0</v>
      </c>
      <c r="L97" s="233">
        <v>21</v>
      </c>
      <c r="M97" s="233">
        <f>G97*(1+L97/100)</f>
        <v>0</v>
      </c>
      <c r="N97" s="222">
        <v>0</v>
      </c>
      <c r="O97" s="222">
        <f>ROUND(E97*N97,5)</f>
        <v>0</v>
      </c>
      <c r="P97" s="222">
        <v>0</v>
      </c>
      <c r="Q97" s="222">
        <f>ROUND(E97*P97,5)</f>
        <v>0</v>
      </c>
      <c r="R97" s="222"/>
      <c r="S97" s="222"/>
      <c r="T97" s="223">
        <v>0.01</v>
      </c>
      <c r="U97" s="222">
        <f>ROUND(E97*T97,2)</f>
        <v>0.1</v>
      </c>
      <c r="V97" s="212"/>
      <c r="W97" s="212"/>
      <c r="X97" s="212"/>
      <c r="Y97" s="212"/>
      <c r="Z97" s="212"/>
      <c r="AA97" s="212"/>
      <c r="AB97" s="212"/>
      <c r="AC97" s="212"/>
      <c r="AD97" s="212"/>
      <c r="AE97" s="212" t="s">
        <v>118</v>
      </c>
      <c r="AF97" s="212"/>
      <c r="AG97" s="212"/>
      <c r="AH97" s="212"/>
      <c r="AI97" s="212"/>
      <c r="AJ97" s="212"/>
      <c r="AK97" s="212"/>
      <c r="AL97" s="212"/>
      <c r="AM97" s="212"/>
      <c r="AN97" s="212"/>
      <c r="AO97" s="212"/>
      <c r="AP97" s="212"/>
      <c r="AQ97" s="212"/>
      <c r="AR97" s="212"/>
      <c r="AS97" s="212"/>
      <c r="AT97" s="212"/>
      <c r="AU97" s="212"/>
      <c r="AV97" s="212"/>
      <c r="AW97" s="212"/>
      <c r="AX97" s="212"/>
      <c r="AY97" s="212"/>
      <c r="AZ97" s="212"/>
      <c r="BA97" s="212"/>
      <c r="BB97" s="212"/>
      <c r="BC97" s="212"/>
      <c r="BD97" s="212"/>
      <c r="BE97" s="212"/>
      <c r="BF97" s="212"/>
      <c r="BG97" s="212"/>
      <c r="BH97" s="212"/>
    </row>
    <row r="98" spans="1:60" outlineLevel="1">
      <c r="A98" s="213"/>
      <c r="B98" s="220"/>
      <c r="C98" s="267" t="s">
        <v>210</v>
      </c>
      <c r="D98" s="225"/>
      <c r="E98" s="230">
        <v>9.99</v>
      </c>
      <c r="F98" s="233"/>
      <c r="G98" s="233"/>
      <c r="H98" s="233"/>
      <c r="I98" s="233"/>
      <c r="J98" s="233"/>
      <c r="K98" s="233"/>
      <c r="L98" s="233"/>
      <c r="M98" s="233"/>
      <c r="N98" s="222"/>
      <c r="O98" s="222"/>
      <c r="P98" s="222"/>
      <c r="Q98" s="222"/>
      <c r="R98" s="222"/>
      <c r="S98" s="222"/>
      <c r="T98" s="223"/>
      <c r="U98" s="222"/>
      <c r="V98" s="212"/>
      <c r="W98" s="212"/>
      <c r="X98" s="212"/>
      <c r="Y98" s="212"/>
      <c r="Z98" s="212"/>
      <c r="AA98" s="212"/>
      <c r="AB98" s="212"/>
      <c r="AC98" s="212"/>
      <c r="AD98" s="212"/>
      <c r="AE98" s="212" t="s">
        <v>106</v>
      </c>
      <c r="AF98" s="212">
        <v>0</v>
      </c>
      <c r="AG98" s="212"/>
      <c r="AH98" s="212"/>
      <c r="AI98" s="212"/>
      <c r="AJ98" s="212"/>
      <c r="AK98" s="212"/>
      <c r="AL98" s="212"/>
      <c r="AM98" s="212"/>
      <c r="AN98" s="212"/>
      <c r="AO98" s="212"/>
      <c r="AP98" s="212"/>
      <c r="AQ98" s="212"/>
      <c r="AR98" s="212"/>
      <c r="AS98" s="212"/>
      <c r="AT98" s="212"/>
      <c r="AU98" s="212"/>
      <c r="AV98" s="212"/>
      <c r="AW98" s="212"/>
      <c r="AX98" s="212"/>
      <c r="AY98" s="212"/>
      <c r="AZ98" s="212"/>
      <c r="BA98" s="212"/>
      <c r="BB98" s="212"/>
      <c r="BC98" s="212"/>
      <c r="BD98" s="212"/>
      <c r="BE98" s="212"/>
      <c r="BF98" s="212"/>
      <c r="BG98" s="212"/>
      <c r="BH98" s="212"/>
    </row>
    <row r="99" spans="1:60" outlineLevel="1">
      <c r="A99" s="213">
        <v>31</v>
      </c>
      <c r="B99" s="220" t="s">
        <v>211</v>
      </c>
      <c r="C99" s="265" t="s">
        <v>212</v>
      </c>
      <c r="D99" s="222" t="s">
        <v>127</v>
      </c>
      <c r="E99" s="228">
        <v>9.99</v>
      </c>
      <c r="F99" s="232"/>
      <c r="G99" s="233">
        <f>ROUND(E99*F99,2)</f>
        <v>0</v>
      </c>
      <c r="H99" s="232"/>
      <c r="I99" s="233">
        <f>ROUND(E99*H99,2)</f>
        <v>0</v>
      </c>
      <c r="J99" s="232"/>
      <c r="K99" s="233">
        <f>ROUND(E99*J99,2)</f>
        <v>0</v>
      </c>
      <c r="L99" s="233">
        <v>21</v>
      </c>
      <c r="M99" s="233">
        <f>G99*(1+L99/100)</f>
        <v>0</v>
      </c>
      <c r="N99" s="222">
        <v>0</v>
      </c>
      <c r="O99" s="222">
        <f>ROUND(E99*N99,5)</f>
        <v>0</v>
      </c>
      <c r="P99" s="222">
        <v>0</v>
      </c>
      <c r="Q99" s="222">
        <f>ROUND(E99*P99,5)</f>
        <v>0</v>
      </c>
      <c r="R99" s="222"/>
      <c r="S99" s="222"/>
      <c r="T99" s="223">
        <v>0</v>
      </c>
      <c r="U99" s="222">
        <f>ROUND(E99*T99,2)</f>
        <v>0</v>
      </c>
      <c r="V99" s="212"/>
      <c r="W99" s="212"/>
      <c r="X99" s="212"/>
      <c r="Y99" s="212"/>
      <c r="Z99" s="212"/>
      <c r="AA99" s="212"/>
      <c r="AB99" s="212"/>
      <c r="AC99" s="212"/>
      <c r="AD99" s="212"/>
      <c r="AE99" s="212" t="s">
        <v>118</v>
      </c>
      <c r="AF99" s="212"/>
      <c r="AG99" s="212"/>
      <c r="AH99" s="212"/>
      <c r="AI99" s="212"/>
      <c r="AJ99" s="212"/>
      <c r="AK99" s="212"/>
      <c r="AL99" s="212"/>
      <c r="AM99" s="212"/>
      <c r="AN99" s="212"/>
      <c r="AO99" s="212"/>
      <c r="AP99" s="212"/>
      <c r="AQ99" s="212"/>
      <c r="AR99" s="212"/>
      <c r="AS99" s="212"/>
      <c r="AT99" s="212"/>
      <c r="AU99" s="212"/>
      <c r="AV99" s="212"/>
      <c r="AW99" s="212"/>
      <c r="AX99" s="212"/>
      <c r="AY99" s="212"/>
      <c r="AZ99" s="212"/>
      <c r="BA99" s="212"/>
      <c r="BB99" s="212"/>
      <c r="BC99" s="212"/>
      <c r="BD99" s="212"/>
      <c r="BE99" s="212"/>
      <c r="BF99" s="212"/>
      <c r="BG99" s="212"/>
      <c r="BH99" s="212"/>
    </row>
    <row r="100" spans="1:60" outlineLevel="1">
      <c r="A100" s="213"/>
      <c r="B100" s="220"/>
      <c r="C100" s="267" t="s">
        <v>210</v>
      </c>
      <c r="D100" s="225"/>
      <c r="E100" s="230">
        <v>9.99</v>
      </c>
      <c r="F100" s="233"/>
      <c r="G100" s="233"/>
      <c r="H100" s="233"/>
      <c r="I100" s="233"/>
      <c r="J100" s="233"/>
      <c r="K100" s="233"/>
      <c r="L100" s="233"/>
      <c r="M100" s="233"/>
      <c r="N100" s="222"/>
      <c r="O100" s="222"/>
      <c r="P100" s="222"/>
      <c r="Q100" s="222"/>
      <c r="R100" s="222"/>
      <c r="S100" s="222"/>
      <c r="T100" s="223"/>
      <c r="U100" s="222"/>
      <c r="V100" s="212"/>
      <c r="W100" s="212"/>
      <c r="X100" s="212"/>
      <c r="Y100" s="212"/>
      <c r="Z100" s="212"/>
      <c r="AA100" s="212"/>
      <c r="AB100" s="212"/>
      <c r="AC100" s="212"/>
      <c r="AD100" s="212"/>
      <c r="AE100" s="212" t="s">
        <v>106</v>
      </c>
      <c r="AF100" s="212">
        <v>0</v>
      </c>
      <c r="AG100" s="212"/>
      <c r="AH100" s="212"/>
      <c r="AI100" s="212"/>
      <c r="AJ100" s="212"/>
      <c r="AK100" s="212"/>
      <c r="AL100" s="212"/>
      <c r="AM100" s="212"/>
      <c r="AN100" s="212"/>
      <c r="AO100" s="212"/>
      <c r="AP100" s="212"/>
      <c r="AQ100" s="212"/>
      <c r="AR100" s="212"/>
      <c r="AS100" s="212"/>
      <c r="AT100" s="212"/>
      <c r="AU100" s="212"/>
      <c r="AV100" s="212"/>
      <c r="AW100" s="212"/>
      <c r="AX100" s="212"/>
      <c r="AY100" s="212"/>
      <c r="AZ100" s="212"/>
      <c r="BA100" s="212"/>
      <c r="BB100" s="212"/>
      <c r="BC100" s="212"/>
      <c r="BD100" s="212"/>
      <c r="BE100" s="212"/>
      <c r="BF100" s="212"/>
      <c r="BG100" s="212"/>
      <c r="BH100" s="212"/>
    </row>
    <row r="101" spans="1:60" outlineLevel="1">
      <c r="A101" s="213">
        <v>32</v>
      </c>
      <c r="B101" s="220" t="s">
        <v>213</v>
      </c>
      <c r="C101" s="265" t="s">
        <v>214</v>
      </c>
      <c r="D101" s="222" t="s">
        <v>127</v>
      </c>
      <c r="E101" s="228">
        <v>9.99</v>
      </c>
      <c r="F101" s="232"/>
      <c r="G101" s="233">
        <f>ROUND(E101*F101,2)</f>
        <v>0</v>
      </c>
      <c r="H101" s="232"/>
      <c r="I101" s="233">
        <f>ROUND(E101*H101,2)</f>
        <v>0</v>
      </c>
      <c r="J101" s="232"/>
      <c r="K101" s="233">
        <f>ROUND(E101*J101,2)</f>
        <v>0</v>
      </c>
      <c r="L101" s="233">
        <v>21</v>
      </c>
      <c r="M101" s="233">
        <f>G101*(1+L101/100)</f>
        <v>0</v>
      </c>
      <c r="N101" s="222">
        <v>0</v>
      </c>
      <c r="O101" s="222">
        <f>ROUND(E101*N101,5)</f>
        <v>0</v>
      </c>
      <c r="P101" s="222">
        <v>0</v>
      </c>
      <c r="Q101" s="222">
        <f>ROUND(E101*P101,5)</f>
        <v>0</v>
      </c>
      <c r="R101" s="222"/>
      <c r="S101" s="222"/>
      <c r="T101" s="223">
        <v>0</v>
      </c>
      <c r="U101" s="222">
        <f>ROUND(E101*T101,2)</f>
        <v>0</v>
      </c>
      <c r="V101" s="212"/>
      <c r="W101" s="212"/>
      <c r="X101" s="212"/>
      <c r="Y101" s="212"/>
      <c r="Z101" s="212"/>
      <c r="AA101" s="212"/>
      <c r="AB101" s="212"/>
      <c r="AC101" s="212"/>
      <c r="AD101" s="212"/>
      <c r="AE101" s="212" t="s">
        <v>118</v>
      </c>
      <c r="AF101" s="212"/>
      <c r="AG101" s="212"/>
      <c r="AH101" s="212"/>
      <c r="AI101" s="212"/>
      <c r="AJ101" s="212"/>
      <c r="AK101" s="212"/>
      <c r="AL101" s="212"/>
      <c r="AM101" s="212"/>
      <c r="AN101" s="212"/>
      <c r="AO101" s="212"/>
      <c r="AP101" s="212"/>
      <c r="AQ101" s="212"/>
      <c r="AR101" s="212"/>
      <c r="AS101" s="212"/>
      <c r="AT101" s="212"/>
      <c r="AU101" s="212"/>
      <c r="AV101" s="212"/>
      <c r="AW101" s="212"/>
      <c r="AX101" s="212"/>
      <c r="AY101" s="212"/>
      <c r="AZ101" s="212"/>
      <c r="BA101" s="212"/>
      <c r="BB101" s="212"/>
      <c r="BC101" s="212"/>
      <c r="BD101" s="212"/>
      <c r="BE101" s="212"/>
      <c r="BF101" s="212"/>
      <c r="BG101" s="212"/>
      <c r="BH101" s="212"/>
    </row>
    <row r="102" spans="1:60" outlineLevel="1">
      <c r="A102" s="213"/>
      <c r="B102" s="220"/>
      <c r="C102" s="267" t="s">
        <v>215</v>
      </c>
      <c r="D102" s="225"/>
      <c r="E102" s="230">
        <v>9.99</v>
      </c>
      <c r="F102" s="233"/>
      <c r="G102" s="233"/>
      <c r="H102" s="233"/>
      <c r="I102" s="233"/>
      <c r="J102" s="233"/>
      <c r="K102" s="233"/>
      <c r="L102" s="233"/>
      <c r="M102" s="233"/>
      <c r="N102" s="222"/>
      <c r="O102" s="222"/>
      <c r="P102" s="222"/>
      <c r="Q102" s="222"/>
      <c r="R102" s="222"/>
      <c r="S102" s="222"/>
      <c r="T102" s="223"/>
      <c r="U102" s="222"/>
      <c r="V102" s="212"/>
      <c r="W102" s="212"/>
      <c r="X102" s="212"/>
      <c r="Y102" s="212"/>
      <c r="Z102" s="212"/>
      <c r="AA102" s="212"/>
      <c r="AB102" s="212"/>
      <c r="AC102" s="212"/>
      <c r="AD102" s="212"/>
      <c r="AE102" s="212" t="s">
        <v>106</v>
      </c>
      <c r="AF102" s="212">
        <v>0</v>
      </c>
      <c r="AG102" s="212"/>
      <c r="AH102" s="212"/>
      <c r="AI102" s="212"/>
      <c r="AJ102" s="212"/>
      <c r="AK102" s="212"/>
      <c r="AL102" s="212"/>
      <c r="AM102" s="212"/>
      <c r="AN102" s="212"/>
      <c r="AO102" s="212"/>
      <c r="AP102" s="212"/>
      <c r="AQ102" s="212"/>
      <c r="AR102" s="212"/>
      <c r="AS102" s="212"/>
      <c r="AT102" s="212"/>
      <c r="AU102" s="212"/>
      <c r="AV102" s="212"/>
      <c r="AW102" s="212"/>
      <c r="AX102" s="212"/>
      <c r="AY102" s="212"/>
      <c r="AZ102" s="212"/>
      <c r="BA102" s="212"/>
      <c r="BB102" s="212"/>
      <c r="BC102" s="212"/>
      <c r="BD102" s="212"/>
      <c r="BE102" s="212"/>
      <c r="BF102" s="212"/>
      <c r="BG102" s="212"/>
      <c r="BH102" s="212"/>
    </row>
    <row r="103" spans="1:60">
      <c r="A103" s="214" t="s">
        <v>97</v>
      </c>
      <c r="B103" s="221" t="s">
        <v>66</v>
      </c>
      <c r="C103" s="268" t="s">
        <v>67</v>
      </c>
      <c r="D103" s="226"/>
      <c r="E103" s="231"/>
      <c r="F103" s="236"/>
      <c r="G103" s="236">
        <f>SUMIF(AE104:AE105,"&lt;&gt;NOR",G104:G105)</f>
        <v>0</v>
      </c>
      <c r="H103" s="236"/>
      <c r="I103" s="236">
        <f>SUM(I104:I105)</f>
        <v>0</v>
      </c>
      <c r="J103" s="236"/>
      <c r="K103" s="236">
        <f>SUM(K104:K105)</f>
        <v>0</v>
      </c>
      <c r="L103" s="236"/>
      <c r="M103" s="236">
        <f>SUM(M104:M105)</f>
        <v>0</v>
      </c>
      <c r="N103" s="226"/>
      <c r="O103" s="226">
        <f>SUM(O104:O105)</f>
        <v>0</v>
      </c>
      <c r="P103" s="226"/>
      <c r="Q103" s="226">
        <f>SUM(Q104:Q105)</f>
        <v>0</v>
      </c>
      <c r="R103" s="226"/>
      <c r="S103" s="226"/>
      <c r="T103" s="227"/>
      <c r="U103" s="226">
        <f>SUM(U104:U105)</f>
        <v>45.68</v>
      </c>
      <c r="AE103" t="s">
        <v>98</v>
      </c>
    </row>
    <row r="104" spans="1:60" outlineLevel="1">
      <c r="A104" s="213">
        <v>33</v>
      </c>
      <c r="B104" s="220" t="s">
        <v>216</v>
      </c>
      <c r="C104" s="265" t="s">
        <v>217</v>
      </c>
      <c r="D104" s="222" t="s">
        <v>127</v>
      </c>
      <c r="E104" s="228">
        <v>117.13339999999999</v>
      </c>
      <c r="F104" s="232"/>
      <c r="G104" s="233">
        <f>ROUND(E104*F104,2)</f>
        <v>0</v>
      </c>
      <c r="H104" s="232"/>
      <c r="I104" s="233">
        <f>ROUND(E104*H104,2)</f>
        <v>0</v>
      </c>
      <c r="J104" s="232"/>
      <c r="K104" s="233">
        <f>ROUND(E104*J104,2)</f>
        <v>0</v>
      </c>
      <c r="L104" s="233">
        <v>21</v>
      </c>
      <c r="M104" s="233">
        <f>G104*(1+L104/100)</f>
        <v>0</v>
      </c>
      <c r="N104" s="222">
        <v>0</v>
      </c>
      <c r="O104" s="222">
        <f>ROUND(E104*N104,5)</f>
        <v>0</v>
      </c>
      <c r="P104" s="222">
        <v>0</v>
      </c>
      <c r="Q104" s="222">
        <f>ROUND(E104*P104,5)</f>
        <v>0</v>
      </c>
      <c r="R104" s="222"/>
      <c r="S104" s="222"/>
      <c r="T104" s="223">
        <v>0.39</v>
      </c>
      <c r="U104" s="222">
        <f>ROUND(E104*T104,2)</f>
        <v>45.68</v>
      </c>
      <c r="V104" s="212"/>
      <c r="W104" s="212"/>
      <c r="X104" s="212"/>
      <c r="Y104" s="212"/>
      <c r="Z104" s="212"/>
      <c r="AA104" s="212"/>
      <c r="AB104" s="212"/>
      <c r="AC104" s="212"/>
      <c r="AD104" s="212"/>
      <c r="AE104" s="212" t="s">
        <v>118</v>
      </c>
      <c r="AF104" s="212"/>
      <c r="AG104" s="212"/>
      <c r="AH104" s="212"/>
      <c r="AI104" s="212"/>
      <c r="AJ104" s="212"/>
      <c r="AK104" s="212"/>
      <c r="AL104" s="212"/>
      <c r="AM104" s="212"/>
      <c r="AN104" s="212"/>
      <c r="AO104" s="212"/>
      <c r="AP104" s="212"/>
      <c r="AQ104" s="212"/>
      <c r="AR104" s="212"/>
      <c r="AS104" s="212"/>
      <c r="AT104" s="212"/>
      <c r="AU104" s="212"/>
      <c r="AV104" s="212"/>
      <c r="AW104" s="212"/>
      <c r="AX104" s="212"/>
      <c r="AY104" s="212"/>
      <c r="AZ104" s="212"/>
      <c r="BA104" s="212"/>
      <c r="BB104" s="212"/>
      <c r="BC104" s="212"/>
      <c r="BD104" s="212"/>
      <c r="BE104" s="212"/>
      <c r="BF104" s="212"/>
      <c r="BG104" s="212"/>
      <c r="BH104" s="212"/>
    </row>
    <row r="105" spans="1:60" outlineLevel="1">
      <c r="A105" s="213"/>
      <c r="B105" s="220"/>
      <c r="C105" s="267" t="s">
        <v>218</v>
      </c>
      <c r="D105" s="225"/>
      <c r="E105" s="230">
        <v>117.13339999999999</v>
      </c>
      <c r="F105" s="233"/>
      <c r="G105" s="233"/>
      <c r="H105" s="233"/>
      <c r="I105" s="233"/>
      <c r="J105" s="233"/>
      <c r="K105" s="233"/>
      <c r="L105" s="233"/>
      <c r="M105" s="233"/>
      <c r="N105" s="222"/>
      <c r="O105" s="222"/>
      <c r="P105" s="222"/>
      <c r="Q105" s="222"/>
      <c r="R105" s="222"/>
      <c r="S105" s="222"/>
      <c r="T105" s="223"/>
      <c r="U105" s="222"/>
      <c r="V105" s="212"/>
      <c r="W105" s="212"/>
      <c r="X105" s="212"/>
      <c r="Y105" s="212"/>
      <c r="Z105" s="212"/>
      <c r="AA105" s="212"/>
      <c r="AB105" s="212"/>
      <c r="AC105" s="212"/>
      <c r="AD105" s="212"/>
      <c r="AE105" s="212" t="s">
        <v>106</v>
      </c>
      <c r="AF105" s="212">
        <v>0</v>
      </c>
      <c r="AG105" s="212"/>
      <c r="AH105" s="212"/>
      <c r="AI105" s="212"/>
      <c r="AJ105" s="212"/>
      <c r="AK105" s="212"/>
      <c r="AL105" s="212"/>
      <c r="AM105" s="212"/>
      <c r="AN105" s="212"/>
      <c r="AO105" s="212"/>
      <c r="AP105" s="212"/>
      <c r="AQ105" s="212"/>
      <c r="AR105" s="212"/>
      <c r="AS105" s="212"/>
      <c r="AT105" s="212"/>
      <c r="AU105" s="212"/>
      <c r="AV105" s="212"/>
      <c r="AW105" s="212"/>
      <c r="AX105" s="212"/>
      <c r="AY105" s="212"/>
      <c r="AZ105" s="212"/>
      <c r="BA105" s="212"/>
      <c r="BB105" s="212"/>
      <c r="BC105" s="212"/>
      <c r="BD105" s="212"/>
      <c r="BE105" s="212"/>
      <c r="BF105" s="212"/>
      <c r="BG105" s="212"/>
      <c r="BH105" s="212"/>
    </row>
    <row r="106" spans="1:60">
      <c r="A106" s="214" t="s">
        <v>97</v>
      </c>
      <c r="B106" s="221" t="s">
        <v>68</v>
      </c>
      <c r="C106" s="268" t="s">
        <v>69</v>
      </c>
      <c r="D106" s="226"/>
      <c r="E106" s="231"/>
      <c r="F106" s="236"/>
      <c r="G106" s="236">
        <f>SUMIF(AE107:AE109,"&lt;&gt;NOR",G107:G109)</f>
        <v>0</v>
      </c>
      <c r="H106" s="236"/>
      <c r="I106" s="236">
        <f>SUM(I107:I109)</f>
        <v>0</v>
      </c>
      <c r="J106" s="236"/>
      <c r="K106" s="236">
        <f>SUM(K107:K109)</f>
        <v>0</v>
      </c>
      <c r="L106" s="236"/>
      <c r="M106" s="236">
        <f>SUM(M107:M109)</f>
        <v>0</v>
      </c>
      <c r="N106" s="226"/>
      <c r="O106" s="226">
        <f>SUM(O107:O109)</f>
        <v>14.10402</v>
      </c>
      <c r="P106" s="226"/>
      <c r="Q106" s="226">
        <f>SUM(Q107:Q109)</f>
        <v>0</v>
      </c>
      <c r="R106" s="226"/>
      <c r="S106" s="226"/>
      <c r="T106" s="227"/>
      <c r="U106" s="226">
        <f>SUM(U107:U109)</f>
        <v>78.84</v>
      </c>
      <c r="AE106" t="s">
        <v>98</v>
      </c>
    </row>
    <row r="107" spans="1:60" ht="22.5" outlineLevel="1">
      <c r="A107" s="213">
        <v>34</v>
      </c>
      <c r="B107" s="220" t="s">
        <v>219</v>
      </c>
      <c r="C107" s="265" t="s">
        <v>220</v>
      </c>
      <c r="D107" s="222" t="s">
        <v>201</v>
      </c>
      <c r="E107" s="228">
        <v>2</v>
      </c>
      <c r="F107" s="232"/>
      <c r="G107" s="233">
        <f>ROUND(E107*F107,2)</f>
        <v>0</v>
      </c>
      <c r="H107" s="232"/>
      <c r="I107" s="233">
        <f>ROUND(E107*H107,2)</f>
        <v>0</v>
      </c>
      <c r="J107" s="232"/>
      <c r="K107" s="233">
        <f>ROUND(E107*J107,2)</f>
        <v>0</v>
      </c>
      <c r="L107" s="233">
        <v>21</v>
      </c>
      <c r="M107" s="233">
        <f>G107*(1+L107/100)</f>
        <v>0</v>
      </c>
      <c r="N107" s="222">
        <v>7.0520100000000001</v>
      </c>
      <c r="O107" s="222">
        <f>ROUND(E107*N107,5)</f>
        <v>14.10402</v>
      </c>
      <c r="P107" s="222">
        <v>0</v>
      </c>
      <c r="Q107" s="222">
        <f>ROUND(E107*P107,5)</f>
        <v>0</v>
      </c>
      <c r="R107" s="222"/>
      <c r="S107" s="222"/>
      <c r="T107" s="223">
        <v>39.417850000000001</v>
      </c>
      <c r="U107" s="222">
        <f>ROUND(E107*T107,2)</f>
        <v>78.84</v>
      </c>
      <c r="V107" s="212"/>
      <c r="W107" s="212"/>
      <c r="X107" s="212"/>
      <c r="Y107" s="212"/>
      <c r="Z107" s="212"/>
      <c r="AA107" s="212"/>
      <c r="AB107" s="212"/>
      <c r="AC107" s="212"/>
      <c r="AD107" s="212"/>
      <c r="AE107" s="212" t="s">
        <v>102</v>
      </c>
      <c r="AF107" s="212"/>
      <c r="AG107" s="212"/>
      <c r="AH107" s="212"/>
      <c r="AI107" s="212"/>
      <c r="AJ107" s="212"/>
      <c r="AK107" s="212"/>
      <c r="AL107" s="212"/>
      <c r="AM107" s="212"/>
      <c r="AN107" s="212"/>
      <c r="AO107" s="212"/>
      <c r="AP107" s="212"/>
      <c r="AQ107" s="212"/>
      <c r="AR107" s="212"/>
      <c r="AS107" s="212"/>
      <c r="AT107" s="212"/>
      <c r="AU107" s="212"/>
      <c r="AV107" s="212"/>
      <c r="AW107" s="212"/>
      <c r="AX107" s="212"/>
      <c r="AY107" s="212"/>
      <c r="AZ107" s="212"/>
      <c r="BA107" s="212"/>
      <c r="BB107" s="212"/>
      <c r="BC107" s="212"/>
      <c r="BD107" s="212"/>
      <c r="BE107" s="212"/>
      <c r="BF107" s="212"/>
      <c r="BG107" s="212"/>
      <c r="BH107" s="212"/>
    </row>
    <row r="108" spans="1:60" outlineLevel="1">
      <c r="A108" s="213"/>
      <c r="B108" s="220"/>
      <c r="C108" s="266" t="s">
        <v>221</v>
      </c>
      <c r="D108" s="224"/>
      <c r="E108" s="229"/>
      <c r="F108" s="234"/>
      <c r="G108" s="235"/>
      <c r="H108" s="233"/>
      <c r="I108" s="233"/>
      <c r="J108" s="233"/>
      <c r="K108" s="233"/>
      <c r="L108" s="233"/>
      <c r="M108" s="233"/>
      <c r="N108" s="222"/>
      <c r="O108" s="222"/>
      <c r="P108" s="222"/>
      <c r="Q108" s="222"/>
      <c r="R108" s="222"/>
      <c r="S108" s="222"/>
      <c r="T108" s="223"/>
      <c r="U108" s="222"/>
      <c r="V108" s="212"/>
      <c r="W108" s="212"/>
      <c r="X108" s="212"/>
      <c r="Y108" s="212"/>
      <c r="Z108" s="212"/>
      <c r="AA108" s="212"/>
      <c r="AB108" s="212"/>
      <c r="AC108" s="212"/>
      <c r="AD108" s="212"/>
      <c r="AE108" s="212" t="s">
        <v>104</v>
      </c>
      <c r="AF108" s="212"/>
      <c r="AG108" s="212"/>
      <c r="AH108" s="212"/>
      <c r="AI108" s="212"/>
      <c r="AJ108" s="212"/>
      <c r="AK108" s="212"/>
      <c r="AL108" s="212"/>
      <c r="AM108" s="212"/>
      <c r="AN108" s="212"/>
      <c r="AO108" s="212"/>
      <c r="AP108" s="212"/>
      <c r="AQ108" s="212"/>
      <c r="AR108" s="212"/>
      <c r="AS108" s="212"/>
      <c r="AT108" s="212"/>
      <c r="AU108" s="212"/>
      <c r="AV108" s="212"/>
      <c r="AW108" s="212"/>
      <c r="AX108" s="212"/>
      <c r="AY108" s="212"/>
      <c r="AZ108" s="212"/>
      <c r="BA108" s="215" t="str">
        <f>C108</f>
        <v>Ruční výkop jámy v hornině 3, pro stožár o objemu do 2 m3, včetně odstranění mozaiky nebo rozrušení živičného povrchu, zakrytí jámy deskou a zajištění proti posunutí, základ z prostého betonu včetně dopravy směsi k základu a betonáže, zhotovení azbestocementového pouzdra mimo osu kabelu, uložení podkladového plechu na vybetonované dno, uložení, vyrovnání a zabetonování pouzdra, vytvoření kabelových prostupů, zabezpečení pouzdra proti zasypání a úrazu osob, osvětlovací stožár ocelový včetně výložníku, stožárová patice litinová pro stožáry, elektrovýzbroj stožárů pro dva okruhy, hloubení kabelové rýhy 50 x 70 cm ručně nebo strojně bez ohledu na druh použitého mechanizačního prostředku, u strojních výkopů včetně přípravných, pomocných a vytyčovacích prací v průměrných podmínkách a se započítáním podílu prací v jiných než běžných podmínkách, s jedním výhozem až do vzdálenosti 3 m za okraj rýhy nebo s případným naložením do dopravního vozíku přistaveného k okraji rýhy, v hornině 3, zřízení kabelového lože z kopaného písku bez zakrytí, dodání kopaného písku, přísun písku do rýhy, pokrytí dna rýhy souvislou urovnanou vrstvou písku tloušťky 10 cm nad kabelem, dodávka a položení kabelu druhu dle popisu, do 1000 V, volně, zakrytí kabelu výstražnou folií z PVC s rozvinutím a uložením a včetně dodávky fólie, ruční zához nezapažené kabelové rýhy s případným rozpojováním výkopku a s jedním přehozem až do vzdálenosti 3 m nebo se shozením z vozidel, bez pěchování zeminy, úprava terénu, odkopání terénních nerovností až do hloubky 10 cm, zásyp materiálem získaným odkopávkou, koncovky eprosinové, svítidlo výbojkové 446 05 70 - 70 W SHC parkové, uzemňovací vedení v zemi včetně svorek, propojení a izolace spojů, silový kabel do 1 kV volně uložený CYKY-M 3 x 1,5 a 4 x 10, upravení povrchu pouzdrového základu včetně zhotovení spádové betonové desky.</v>
      </c>
      <c r="BB108" s="212"/>
      <c r="BC108" s="212"/>
      <c r="BD108" s="212"/>
      <c r="BE108" s="212"/>
      <c r="BF108" s="212"/>
      <c r="BG108" s="212"/>
      <c r="BH108" s="212"/>
    </row>
    <row r="109" spans="1:60" outlineLevel="1">
      <c r="A109" s="213"/>
      <c r="B109" s="220"/>
      <c r="C109" s="267" t="s">
        <v>222</v>
      </c>
      <c r="D109" s="225"/>
      <c r="E109" s="230">
        <v>2</v>
      </c>
      <c r="F109" s="233"/>
      <c r="G109" s="233"/>
      <c r="H109" s="233"/>
      <c r="I109" s="233"/>
      <c r="J109" s="233"/>
      <c r="K109" s="233"/>
      <c r="L109" s="233"/>
      <c r="M109" s="233"/>
      <c r="N109" s="222"/>
      <c r="O109" s="222"/>
      <c r="P109" s="222"/>
      <c r="Q109" s="222"/>
      <c r="R109" s="222"/>
      <c r="S109" s="222"/>
      <c r="T109" s="223"/>
      <c r="U109" s="222"/>
      <c r="V109" s="212"/>
      <c r="W109" s="212"/>
      <c r="X109" s="212"/>
      <c r="Y109" s="212"/>
      <c r="Z109" s="212"/>
      <c r="AA109" s="212"/>
      <c r="AB109" s="212"/>
      <c r="AC109" s="212"/>
      <c r="AD109" s="212"/>
      <c r="AE109" s="212" t="s">
        <v>106</v>
      </c>
      <c r="AF109" s="212">
        <v>0</v>
      </c>
      <c r="AG109" s="212"/>
      <c r="AH109" s="212"/>
      <c r="AI109" s="212"/>
      <c r="AJ109" s="212"/>
      <c r="AK109" s="212"/>
      <c r="AL109" s="212"/>
      <c r="AM109" s="212"/>
      <c r="AN109" s="212"/>
      <c r="AO109" s="212"/>
      <c r="AP109" s="212"/>
      <c r="AQ109" s="212"/>
      <c r="AR109" s="212"/>
      <c r="AS109" s="212"/>
      <c r="AT109" s="212"/>
      <c r="AU109" s="212"/>
      <c r="AV109" s="212"/>
      <c r="AW109" s="212"/>
      <c r="AX109" s="212"/>
      <c r="AY109" s="212"/>
      <c r="AZ109" s="212"/>
      <c r="BA109" s="212"/>
      <c r="BB109" s="212"/>
      <c r="BC109" s="212"/>
      <c r="BD109" s="212"/>
      <c r="BE109" s="212"/>
      <c r="BF109" s="212"/>
      <c r="BG109" s="212"/>
      <c r="BH109" s="212"/>
    </row>
    <row r="110" spans="1:60">
      <c r="A110" s="214" t="s">
        <v>97</v>
      </c>
      <c r="B110" s="221" t="s">
        <v>70</v>
      </c>
      <c r="C110" s="268" t="s">
        <v>26</v>
      </c>
      <c r="D110" s="226"/>
      <c r="E110" s="231"/>
      <c r="F110" s="236"/>
      <c r="G110" s="236">
        <f>SUMIF(AE111:AE118,"&lt;&gt;NOR",G111:G118)</f>
        <v>0</v>
      </c>
      <c r="H110" s="236"/>
      <c r="I110" s="236">
        <f>SUM(I111:I118)</f>
        <v>0</v>
      </c>
      <c r="J110" s="236"/>
      <c r="K110" s="236">
        <f>SUM(K111:K118)</f>
        <v>0</v>
      </c>
      <c r="L110" s="236"/>
      <c r="M110" s="236">
        <f>SUM(M111:M118)</f>
        <v>0</v>
      </c>
      <c r="N110" s="226"/>
      <c r="O110" s="226">
        <f>SUM(O111:O118)</f>
        <v>0</v>
      </c>
      <c r="P110" s="226"/>
      <c r="Q110" s="226">
        <f>SUM(Q111:Q118)</f>
        <v>0</v>
      </c>
      <c r="R110" s="226"/>
      <c r="S110" s="226"/>
      <c r="T110" s="227"/>
      <c r="U110" s="226">
        <f>SUM(U111:U118)</f>
        <v>0</v>
      </c>
      <c r="AE110" t="s">
        <v>98</v>
      </c>
    </row>
    <row r="111" spans="1:60" outlineLevel="1">
      <c r="A111" s="213">
        <v>35</v>
      </c>
      <c r="B111" s="220" t="s">
        <v>223</v>
      </c>
      <c r="C111" s="265" t="s">
        <v>224</v>
      </c>
      <c r="D111" s="222" t="s">
        <v>225</v>
      </c>
      <c r="E111" s="228">
        <v>1</v>
      </c>
      <c r="F111" s="232"/>
      <c r="G111" s="233">
        <f>ROUND(E111*F111,2)</f>
        <v>0</v>
      </c>
      <c r="H111" s="232"/>
      <c r="I111" s="233">
        <f>ROUND(E111*H111,2)</f>
        <v>0</v>
      </c>
      <c r="J111" s="232"/>
      <c r="K111" s="233">
        <f>ROUND(E111*J111,2)</f>
        <v>0</v>
      </c>
      <c r="L111" s="233">
        <v>21</v>
      </c>
      <c r="M111" s="233">
        <f>G111*(1+L111/100)</f>
        <v>0</v>
      </c>
      <c r="N111" s="222">
        <v>0</v>
      </c>
      <c r="O111" s="222">
        <f>ROUND(E111*N111,5)</f>
        <v>0</v>
      </c>
      <c r="P111" s="222">
        <v>0</v>
      </c>
      <c r="Q111" s="222">
        <f>ROUND(E111*P111,5)</f>
        <v>0</v>
      </c>
      <c r="R111" s="222"/>
      <c r="S111" s="222"/>
      <c r="T111" s="223">
        <v>0</v>
      </c>
      <c r="U111" s="222">
        <f>ROUND(E111*T111,2)</f>
        <v>0</v>
      </c>
      <c r="V111" s="212"/>
      <c r="W111" s="212"/>
      <c r="X111" s="212"/>
      <c r="Y111" s="212"/>
      <c r="Z111" s="212"/>
      <c r="AA111" s="212"/>
      <c r="AB111" s="212"/>
      <c r="AC111" s="212"/>
      <c r="AD111" s="212"/>
      <c r="AE111" s="212" t="s">
        <v>118</v>
      </c>
      <c r="AF111" s="212"/>
      <c r="AG111" s="212"/>
      <c r="AH111" s="212"/>
      <c r="AI111" s="212"/>
      <c r="AJ111" s="212"/>
      <c r="AK111" s="212"/>
      <c r="AL111" s="212"/>
      <c r="AM111" s="212"/>
      <c r="AN111" s="212"/>
      <c r="AO111" s="212"/>
      <c r="AP111" s="212"/>
      <c r="AQ111" s="212"/>
      <c r="AR111" s="212"/>
      <c r="AS111" s="212"/>
      <c r="AT111" s="212"/>
      <c r="AU111" s="212"/>
      <c r="AV111" s="212"/>
      <c r="AW111" s="212"/>
      <c r="AX111" s="212"/>
      <c r="AY111" s="212"/>
      <c r="AZ111" s="212"/>
      <c r="BA111" s="212"/>
      <c r="BB111" s="212"/>
      <c r="BC111" s="212"/>
      <c r="BD111" s="212"/>
      <c r="BE111" s="212"/>
      <c r="BF111" s="212"/>
      <c r="BG111" s="212"/>
      <c r="BH111" s="212"/>
    </row>
    <row r="112" spans="1:60" outlineLevel="1">
      <c r="A112" s="213">
        <v>36</v>
      </c>
      <c r="B112" s="220" t="s">
        <v>226</v>
      </c>
      <c r="C112" s="265" t="s">
        <v>227</v>
      </c>
      <c r="D112" s="222" t="s">
        <v>225</v>
      </c>
      <c r="E112" s="228">
        <v>1</v>
      </c>
      <c r="F112" s="232"/>
      <c r="G112" s="233">
        <f>ROUND(E112*F112,2)</f>
        <v>0</v>
      </c>
      <c r="H112" s="232"/>
      <c r="I112" s="233">
        <f>ROUND(E112*H112,2)</f>
        <v>0</v>
      </c>
      <c r="J112" s="232"/>
      <c r="K112" s="233">
        <f>ROUND(E112*J112,2)</f>
        <v>0</v>
      </c>
      <c r="L112" s="233">
        <v>21</v>
      </c>
      <c r="M112" s="233">
        <f>G112*(1+L112/100)</f>
        <v>0</v>
      </c>
      <c r="N112" s="222">
        <v>0</v>
      </c>
      <c r="O112" s="222">
        <f>ROUND(E112*N112,5)</f>
        <v>0</v>
      </c>
      <c r="P112" s="222">
        <v>0</v>
      </c>
      <c r="Q112" s="222">
        <f>ROUND(E112*P112,5)</f>
        <v>0</v>
      </c>
      <c r="R112" s="222"/>
      <c r="S112" s="222"/>
      <c r="T112" s="223">
        <v>0</v>
      </c>
      <c r="U112" s="222">
        <f>ROUND(E112*T112,2)</f>
        <v>0</v>
      </c>
      <c r="V112" s="212"/>
      <c r="W112" s="212"/>
      <c r="X112" s="212"/>
      <c r="Y112" s="212"/>
      <c r="Z112" s="212"/>
      <c r="AA112" s="212"/>
      <c r="AB112" s="212"/>
      <c r="AC112" s="212"/>
      <c r="AD112" s="212"/>
      <c r="AE112" s="212" t="s">
        <v>118</v>
      </c>
      <c r="AF112" s="212"/>
      <c r="AG112" s="212"/>
      <c r="AH112" s="212"/>
      <c r="AI112" s="212"/>
      <c r="AJ112" s="212"/>
      <c r="AK112" s="212"/>
      <c r="AL112" s="212"/>
      <c r="AM112" s="212"/>
      <c r="AN112" s="212"/>
      <c r="AO112" s="212"/>
      <c r="AP112" s="212"/>
      <c r="AQ112" s="212"/>
      <c r="AR112" s="212"/>
      <c r="AS112" s="212"/>
      <c r="AT112" s="212"/>
      <c r="AU112" s="212"/>
      <c r="AV112" s="212"/>
      <c r="AW112" s="212"/>
      <c r="AX112" s="212"/>
      <c r="AY112" s="212"/>
      <c r="AZ112" s="212"/>
      <c r="BA112" s="212"/>
      <c r="BB112" s="212"/>
      <c r="BC112" s="212"/>
      <c r="BD112" s="212"/>
      <c r="BE112" s="212"/>
      <c r="BF112" s="212"/>
      <c r="BG112" s="212"/>
      <c r="BH112" s="212"/>
    </row>
    <row r="113" spans="1:60" outlineLevel="1">
      <c r="A113" s="213">
        <v>37</v>
      </c>
      <c r="B113" s="220" t="s">
        <v>228</v>
      </c>
      <c r="C113" s="265" t="s">
        <v>229</v>
      </c>
      <c r="D113" s="222" t="s">
        <v>225</v>
      </c>
      <c r="E113" s="228">
        <v>1</v>
      </c>
      <c r="F113" s="232"/>
      <c r="G113" s="233">
        <f>ROUND(E113*F113,2)</f>
        <v>0</v>
      </c>
      <c r="H113" s="232"/>
      <c r="I113" s="233">
        <f>ROUND(E113*H113,2)</f>
        <v>0</v>
      </c>
      <c r="J113" s="232"/>
      <c r="K113" s="233">
        <f>ROUND(E113*J113,2)</f>
        <v>0</v>
      </c>
      <c r="L113" s="233">
        <v>21</v>
      </c>
      <c r="M113" s="233">
        <f>G113*(1+L113/100)</f>
        <v>0</v>
      </c>
      <c r="N113" s="222">
        <v>0</v>
      </c>
      <c r="O113" s="222">
        <f>ROUND(E113*N113,5)</f>
        <v>0</v>
      </c>
      <c r="P113" s="222">
        <v>0</v>
      </c>
      <c r="Q113" s="222">
        <f>ROUND(E113*P113,5)</f>
        <v>0</v>
      </c>
      <c r="R113" s="222"/>
      <c r="S113" s="222"/>
      <c r="T113" s="223">
        <v>0</v>
      </c>
      <c r="U113" s="222">
        <f>ROUND(E113*T113,2)</f>
        <v>0</v>
      </c>
      <c r="V113" s="212"/>
      <c r="W113" s="212"/>
      <c r="X113" s="212"/>
      <c r="Y113" s="212"/>
      <c r="Z113" s="212"/>
      <c r="AA113" s="212"/>
      <c r="AB113" s="212"/>
      <c r="AC113" s="212"/>
      <c r="AD113" s="212"/>
      <c r="AE113" s="212" t="s">
        <v>118</v>
      </c>
      <c r="AF113" s="212"/>
      <c r="AG113" s="212"/>
      <c r="AH113" s="212"/>
      <c r="AI113" s="212"/>
      <c r="AJ113" s="212"/>
      <c r="AK113" s="212"/>
      <c r="AL113" s="212"/>
      <c r="AM113" s="212"/>
      <c r="AN113" s="212"/>
      <c r="AO113" s="212"/>
      <c r="AP113" s="212"/>
      <c r="AQ113" s="212"/>
      <c r="AR113" s="212"/>
      <c r="AS113" s="212"/>
      <c r="AT113" s="212"/>
      <c r="AU113" s="212"/>
      <c r="AV113" s="212"/>
      <c r="AW113" s="212"/>
      <c r="AX113" s="212"/>
      <c r="AY113" s="212"/>
      <c r="AZ113" s="212"/>
      <c r="BA113" s="212"/>
      <c r="BB113" s="212"/>
      <c r="BC113" s="212"/>
      <c r="BD113" s="212"/>
      <c r="BE113" s="212"/>
      <c r="BF113" s="212"/>
      <c r="BG113" s="212"/>
      <c r="BH113" s="212"/>
    </row>
    <row r="114" spans="1:60" outlineLevel="1">
      <c r="A114" s="213">
        <v>38</v>
      </c>
      <c r="B114" s="220" t="s">
        <v>230</v>
      </c>
      <c r="C114" s="265" t="s">
        <v>231</v>
      </c>
      <c r="D114" s="222" t="s">
        <v>225</v>
      </c>
      <c r="E114" s="228">
        <v>1</v>
      </c>
      <c r="F114" s="232"/>
      <c r="G114" s="233">
        <f>ROUND(E114*F114,2)</f>
        <v>0</v>
      </c>
      <c r="H114" s="232"/>
      <c r="I114" s="233">
        <f>ROUND(E114*H114,2)</f>
        <v>0</v>
      </c>
      <c r="J114" s="232"/>
      <c r="K114" s="233">
        <f>ROUND(E114*J114,2)</f>
        <v>0</v>
      </c>
      <c r="L114" s="233">
        <v>21</v>
      </c>
      <c r="M114" s="233">
        <f>G114*(1+L114/100)</f>
        <v>0</v>
      </c>
      <c r="N114" s="222">
        <v>0</v>
      </c>
      <c r="O114" s="222">
        <f>ROUND(E114*N114,5)</f>
        <v>0</v>
      </c>
      <c r="P114" s="222">
        <v>0</v>
      </c>
      <c r="Q114" s="222">
        <f>ROUND(E114*P114,5)</f>
        <v>0</v>
      </c>
      <c r="R114" s="222"/>
      <c r="S114" s="222"/>
      <c r="T114" s="223">
        <v>0</v>
      </c>
      <c r="U114" s="222">
        <f>ROUND(E114*T114,2)</f>
        <v>0</v>
      </c>
      <c r="V114" s="212"/>
      <c r="W114" s="212"/>
      <c r="X114" s="212"/>
      <c r="Y114" s="212"/>
      <c r="Z114" s="212"/>
      <c r="AA114" s="212"/>
      <c r="AB114" s="212"/>
      <c r="AC114" s="212"/>
      <c r="AD114" s="212"/>
      <c r="AE114" s="212" t="s">
        <v>118</v>
      </c>
      <c r="AF114" s="212"/>
      <c r="AG114" s="212"/>
      <c r="AH114" s="212"/>
      <c r="AI114" s="212"/>
      <c r="AJ114" s="212"/>
      <c r="AK114" s="212"/>
      <c r="AL114" s="212"/>
      <c r="AM114" s="212"/>
      <c r="AN114" s="212"/>
      <c r="AO114" s="212"/>
      <c r="AP114" s="212"/>
      <c r="AQ114" s="212"/>
      <c r="AR114" s="212"/>
      <c r="AS114" s="212"/>
      <c r="AT114" s="212"/>
      <c r="AU114" s="212"/>
      <c r="AV114" s="212"/>
      <c r="AW114" s="212"/>
      <c r="AX114" s="212"/>
      <c r="AY114" s="212"/>
      <c r="AZ114" s="212"/>
      <c r="BA114" s="212"/>
      <c r="BB114" s="212"/>
      <c r="BC114" s="212"/>
      <c r="BD114" s="212"/>
      <c r="BE114" s="212"/>
      <c r="BF114" s="212"/>
      <c r="BG114" s="212"/>
      <c r="BH114" s="212"/>
    </row>
    <row r="115" spans="1:60" outlineLevel="1">
      <c r="A115" s="213">
        <v>39</v>
      </c>
      <c r="B115" s="220" t="s">
        <v>232</v>
      </c>
      <c r="C115" s="265" t="s">
        <v>233</v>
      </c>
      <c r="D115" s="222" t="s">
        <v>225</v>
      </c>
      <c r="E115" s="228">
        <v>1</v>
      </c>
      <c r="F115" s="232"/>
      <c r="G115" s="233">
        <f>ROUND(E115*F115,2)</f>
        <v>0</v>
      </c>
      <c r="H115" s="232"/>
      <c r="I115" s="233">
        <f>ROUND(E115*H115,2)</f>
        <v>0</v>
      </c>
      <c r="J115" s="232"/>
      <c r="K115" s="233">
        <f>ROUND(E115*J115,2)</f>
        <v>0</v>
      </c>
      <c r="L115" s="233">
        <v>21</v>
      </c>
      <c r="M115" s="233">
        <f>G115*(1+L115/100)</f>
        <v>0</v>
      </c>
      <c r="N115" s="222">
        <v>0</v>
      </c>
      <c r="O115" s="222">
        <f>ROUND(E115*N115,5)</f>
        <v>0</v>
      </c>
      <c r="P115" s="222">
        <v>0</v>
      </c>
      <c r="Q115" s="222">
        <f>ROUND(E115*P115,5)</f>
        <v>0</v>
      </c>
      <c r="R115" s="222"/>
      <c r="S115" s="222"/>
      <c r="T115" s="223">
        <v>0</v>
      </c>
      <c r="U115" s="222">
        <f>ROUND(E115*T115,2)</f>
        <v>0</v>
      </c>
      <c r="V115" s="212"/>
      <c r="W115" s="212"/>
      <c r="X115" s="212"/>
      <c r="Y115" s="212"/>
      <c r="Z115" s="212"/>
      <c r="AA115" s="212"/>
      <c r="AB115" s="212"/>
      <c r="AC115" s="212"/>
      <c r="AD115" s="212"/>
      <c r="AE115" s="212" t="s">
        <v>118</v>
      </c>
      <c r="AF115" s="212"/>
      <c r="AG115" s="212"/>
      <c r="AH115" s="212"/>
      <c r="AI115" s="212"/>
      <c r="AJ115" s="212"/>
      <c r="AK115" s="212"/>
      <c r="AL115" s="212"/>
      <c r="AM115" s="212"/>
      <c r="AN115" s="212"/>
      <c r="AO115" s="212"/>
      <c r="AP115" s="212"/>
      <c r="AQ115" s="212"/>
      <c r="AR115" s="212"/>
      <c r="AS115" s="212"/>
      <c r="AT115" s="212"/>
      <c r="AU115" s="212"/>
      <c r="AV115" s="212"/>
      <c r="AW115" s="212"/>
      <c r="AX115" s="212"/>
      <c r="AY115" s="212"/>
      <c r="AZ115" s="212"/>
      <c r="BA115" s="212"/>
      <c r="BB115" s="212"/>
      <c r="BC115" s="212"/>
      <c r="BD115" s="212"/>
      <c r="BE115" s="212"/>
      <c r="BF115" s="212"/>
      <c r="BG115" s="212"/>
      <c r="BH115" s="212"/>
    </row>
    <row r="116" spans="1:60" ht="22.5" outlineLevel="1">
      <c r="A116" s="213">
        <v>40</v>
      </c>
      <c r="B116" s="220" t="s">
        <v>234</v>
      </c>
      <c r="C116" s="265" t="s">
        <v>235</v>
      </c>
      <c r="D116" s="222" t="s">
        <v>225</v>
      </c>
      <c r="E116" s="228">
        <v>1</v>
      </c>
      <c r="F116" s="232"/>
      <c r="G116" s="233">
        <f>ROUND(E116*F116,2)</f>
        <v>0</v>
      </c>
      <c r="H116" s="232"/>
      <c r="I116" s="233">
        <f>ROUND(E116*H116,2)</f>
        <v>0</v>
      </c>
      <c r="J116" s="232"/>
      <c r="K116" s="233">
        <f>ROUND(E116*J116,2)</f>
        <v>0</v>
      </c>
      <c r="L116" s="233">
        <v>21</v>
      </c>
      <c r="M116" s="233">
        <f>G116*(1+L116/100)</f>
        <v>0</v>
      </c>
      <c r="N116" s="222">
        <v>0</v>
      </c>
      <c r="O116" s="222">
        <f>ROUND(E116*N116,5)</f>
        <v>0</v>
      </c>
      <c r="P116" s="222">
        <v>0</v>
      </c>
      <c r="Q116" s="222">
        <f>ROUND(E116*P116,5)</f>
        <v>0</v>
      </c>
      <c r="R116" s="222"/>
      <c r="S116" s="222"/>
      <c r="T116" s="223">
        <v>0</v>
      </c>
      <c r="U116" s="222">
        <f>ROUND(E116*T116,2)</f>
        <v>0</v>
      </c>
      <c r="V116" s="212"/>
      <c r="W116" s="212"/>
      <c r="X116" s="212"/>
      <c r="Y116" s="212"/>
      <c r="Z116" s="212"/>
      <c r="AA116" s="212"/>
      <c r="AB116" s="212"/>
      <c r="AC116" s="212"/>
      <c r="AD116" s="212"/>
      <c r="AE116" s="212" t="s">
        <v>118</v>
      </c>
      <c r="AF116" s="212"/>
      <c r="AG116" s="212"/>
      <c r="AH116" s="212"/>
      <c r="AI116" s="212"/>
      <c r="AJ116" s="212"/>
      <c r="AK116" s="212"/>
      <c r="AL116" s="212"/>
      <c r="AM116" s="212"/>
      <c r="AN116" s="212"/>
      <c r="AO116" s="212"/>
      <c r="AP116" s="212"/>
      <c r="AQ116" s="212"/>
      <c r="AR116" s="212"/>
      <c r="AS116" s="212"/>
      <c r="AT116" s="212"/>
      <c r="AU116" s="212"/>
      <c r="AV116" s="212"/>
      <c r="AW116" s="212"/>
      <c r="AX116" s="212"/>
      <c r="AY116" s="212"/>
      <c r="AZ116" s="212"/>
      <c r="BA116" s="212"/>
      <c r="BB116" s="212"/>
      <c r="BC116" s="212"/>
      <c r="BD116" s="212"/>
      <c r="BE116" s="212"/>
      <c r="BF116" s="212"/>
      <c r="BG116" s="212"/>
      <c r="BH116" s="212"/>
    </row>
    <row r="117" spans="1:60" outlineLevel="1">
      <c r="A117" s="213">
        <v>41</v>
      </c>
      <c r="B117" s="220" t="s">
        <v>236</v>
      </c>
      <c r="C117" s="265" t="s">
        <v>237</v>
      </c>
      <c r="D117" s="222" t="s">
        <v>225</v>
      </c>
      <c r="E117" s="228">
        <v>1</v>
      </c>
      <c r="F117" s="232"/>
      <c r="G117" s="233">
        <f>ROUND(E117*F117,2)</f>
        <v>0</v>
      </c>
      <c r="H117" s="232"/>
      <c r="I117" s="233">
        <f>ROUND(E117*H117,2)</f>
        <v>0</v>
      </c>
      <c r="J117" s="232"/>
      <c r="K117" s="233">
        <f>ROUND(E117*J117,2)</f>
        <v>0</v>
      </c>
      <c r="L117" s="233">
        <v>21</v>
      </c>
      <c r="M117" s="233">
        <f>G117*(1+L117/100)</f>
        <v>0</v>
      </c>
      <c r="N117" s="222">
        <v>0</v>
      </c>
      <c r="O117" s="222">
        <f>ROUND(E117*N117,5)</f>
        <v>0</v>
      </c>
      <c r="P117" s="222">
        <v>0</v>
      </c>
      <c r="Q117" s="222">
        <f>ROUND(E117*P117,5)</f>
        <v>0</v>
      </c>
      <c r="R117" s="222"/>
      <c r="S117" s="222"/>
      <c r="T117" s="223">
        <v>0</v>
      </c>
      <c r="U117" s="222">
        <f>ROUND(E117*T117,2)</f>
        <v>0</v>
      </c>
      <c r="V117" s="212"/>
      <c r="W117" s="212"/>
      <c r="X117" s="212"/>
      <c r="Y117" s="212"/>
      <c r="Z117" s="212"/>
      <c r="AA117" s="212"/>
      <c r="AB117" s="212"/>
      <c r="AC117" s="212"/>
      <c r="AD117" s="212"/>
      <c r="AE117" s="212" t="s">
        <v>118</v>
      </c>
      <c r="AF117" s="212"/>
      <c r="AG117" s="212"/>
      <c r="AH117" s="212"/>
      <c r="AI117" s="212"/>
      <c r="AJ117" s="212"/>
      <c r="AK117" s="212"/>
      <c r="AL117" s="212"/>
      <c r="AM117" s="212"/>
      <c r="AN117" s="212"/>
      <c r="AO117" s="212"/>
      <c r="AP117" s="212"/>
      <c r="AQ117" s="212"/>
      <c r="AR117" s="212"/>
      <c r="AS117" s="212"/>
      <c r="AT117" s="212"/>
      <c r="AU117" s="212"/>
      <c r="AV117" s="212"/>
      <c r="AW117" s="212"/>
      <c r="AX117" s="212"/>
      <c r="AY117" s="212"/>
      <c r="AZ117" s="212"/>
      <c r="BA117" s="212"/>
      <c r="BB117" s="212"/>
      <c r="BC117" s="212"/>
      <c r="BD117" s="212"/>
      <c r="BE117" s="212"/>
      <c r="BF117" s="212"/>
      <c r="BG117" s="212"/>
      <c r="BH117" s="212"/>
    </row>
    <row r="118" spans="1:60" outlineLevel="1">
      <c r="A118" s="244">
        <v>42</v>
      </c>
      <c r="B118" s="245" t="s">
        <v>238</v>
      </c>
      <c r="C118" s="269" t="s">
        <v>239</v>
      </c>
      <c r="D118" s="246" t="s">
        <v>225</v>
      </c>
      <c r="E118" s="247">
        <v>1</v>
      </c>
      <c r="F118" s="248"/>
      <c r="G118" s="249">
        <f>ROUND(E118*F118,2)</f>
        <v>0</v>
      </c>
      <c r="H118" s="248"/>
      <c r="I118" s="249">
        <f>ROUND(E118*H118,2)</f>
        <v>0</v>
      </c>
      <c r="J118" s="248"/>
      <c r="K118" s="249">
        <f>ROUND(E118*J118,2)</f>
        <v>0</v>
      </c>
      <c r="L118" s="249">
        <v>21</v>
      </c>
      <c r="M118" s="249">
        <f>G118*(1+L118/100)</f>
        <v>0</v>
      </c>
      <c r="N118" s="246">
        <v>0</v>
      </c>
      <c r="O118" s="246">
        <f>ROUND(E118*N118,5)</f>
        <v>0</v>
      </c>
      <c r="P118" s="246">
        <v>0</v>
      </c>
      <c r="Q118" s="246">
        <f>ROUND(E118*P118,5)</f>
        <v>0</v>
      </c>
      <c r="R118" s="246"/>
      <c r="S118" s="246"/>
      <c r="T118" s="250">
        <v>0</v>
      </c>
      <c r="U118" s="246">
        <f>ROUND(E118*T118,2)</f>
        <v>0</v>
      </c>
      <c r="V118" s="212"/>
      <c r="W118" s="212"/>
      <c r="X118" s="212"/>
      <c r="Y118" s="212"/>
      <c r="Z118" s="212"/>
      <c r="AA118" s="212"/>
      <c r="AB118" s="212"/>
      <c r="AC118" s="212"/>
      <c r="AD118" s="212"/>
      <c r="AE118" s="212" t="s">
        <v>118</v>
      </c>
      <c r="AF118" s="212"/>
      <c r="AG118" s="212"/>
      <c r="AH118" s="212"/>
      <c r="AI118" s="212"/>
      <c r="AJ118" s="212"/>
      <c r="AK118" s="212"/>
      <c r="AL118" s="212"/>
      <c r="AM118" s="212"/>
      <c r="AN118" s="212"/>
      <c r="AO118" s="212"/>
      <c r="AP118" s="212"/>
      <c r="AQ118" s="212"/>
      <c r="AR118" s="212"/>
      <c r="AS118" s="212"/>
      <c r="AT118" s="212"/>
      <c r="AU118" s="212"/>
      <c r="AV118" s="212"/>
      <c r="AW118" s="212"/>
      <c r="AX118" s="212"/>
      <c r="AY118" s="212"/>
      <c r="AZ118" s="212"/>
      <c r="BA118" s="212"/>
      <c r="BB118" s="212"/>
      <c r="BC118" s="212"/>
      <c r="BD118" s="212"/>
      <c r="BE118" s="212"/>
      <c r="BF118" s="212"/>
      <c r="BG118" s="212"/>
      <c r="BH118" s="212"/>
    </row>
    <row r="119" spans="1:60">
      <c r="A119" s="6"/>
      <c r="B119" s="7" t="s">
        <v>240</v>
      </c>
      <c r="C119" s="270" t="s">
        <v>240</v>
      </c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AC119">
        <v>15</v>
      </c>
      <c r="AD119">
        <v>21</v>
      </c>
    </row>
    <row r="120" spans="1:60">
      <c r="A120" s="251"/>
      <c r="B120" s="252">
        <v>26</v>
      </c>
      <c r="C120" s="271" t="s">
        <v>240</v>
      </c>
      <c r="D120" s="253"/>
      <c r="E120" s="253"/>
      <c r="F120" s="253"/>
      <c r="G120" s="264">
        <f>G8+G46+G73+G96+G103+G106+G110</f>
        <v>0</v>
      </c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AC120">
        <f>SUMIF(L7:L118,AC119,G7:G118)</f>
        <v>0</v>
      </c>
      <c r="AD120">
        <f>SUMIF(L7:L118,AD119,G7:G118)</f>
        <v>0</v>
      </c>
      <c r="AE120" t="s">
        <v>241</v>
      </c>
    </row>
    <row r="121" spans="1:60">
      <c r="A121" s="6"/>
      <c r="B121" s="7" t="s">
        <v>240</v>
      </c>
      <c r="C121" s="270" t="s">
        <v>240</v>
      </c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</row>
    <row r="122" spans="1:60">
      <c r="A122" s="6"/>
      <c r="B122" s="7" t="s">
        <v>240</v>
      </c>
      <c r="C122" s="270" t="s">
        <v>240</v>
      </c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</row>
    <row r="123" spans="1:60">
      <c r="A123" s="254">
        <v>33</v>
      </c>
      <c r="B123" s="254"/>
      <c r="C123" s="272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</row>
    <row r="124" spans="1:60">
      <c r="A124" s="255"/>
      <c r="B124" s="256"/>
      <c r="C124" s="273"/>
      <c r="D124" s="256"/>
      <c r="E124" s="256"/>
      <c r="F124" s="256"/>
      <c r="G124" s="257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AE124" t="s">
        <v>242</v>
      </c>
    </row>
    <row r="125" spans="1:60">
      <c r="A125" s="258"/>
      <c r="B125" s="259"/>
      <c r="C125" s="274"/>
      <c r="D125" s="259"/>
      <c r="E125" s="259"/>
      <c r="F125" s="259"/>
      <c r="G125" s="260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</row>
    <row r="126" spans="1:60">
      <c r="A126" s="258"/>
      <c r="B126" s="259"/>
      <c r="C126" s="274"/>
      <c r="D126" s="259"/>
      <c r="E126" s="259"/>
      <c r="F126" s="259"/>
      <c r="G126" s="260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</row>
    <row r="127" spans="1:60">
      <c r="A127" s="258"/>
      <c r="B127" s="259"/>
      <c r="C127" s="274"/>
      <c r="D127" s="259"/>
      <c r="E127" s="259"/>
      <c r="F127" s="259"/>
      <c r="G127" s="260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</row>
    <row r="128" spans="1:60">
      <c r="A128" s="261"/>
      <c r="B128" s="262"/>
      <c r="C128" s="275"/>
      <c r="D128" s="262"/>
      <c r="E128" s="262"/>
      <c r="F128" s="262"/>
      <c r="G128" s="263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</row>
    <row r="129" spans="1:31">
      <c r="A129" s="6"/>
      <c r="B129" s="7" t="s">
        <v>240</v>
      </c>
      <c r="C129" s="270" t="s">
        <v>240</v>
      </c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</row>
    <row r="130" spans="1:31">
      <c r="C130" s="276"/>
      <c r="AE130" t="s">
        <v>243</v>
      </c>
    </row>
  </sheetData>
  <mergeCells count="22">
    <mergeCell ref="C71:G71"/>
    <mergeCell ref="C108:G108"/>
    <mergeCell ref="A123:C123"/>
    <mergeCell ref="A124:G128"/>
    <mergeCell ref="C38:G38"/>
    <mergeCell ref="C41:G41"/>
    <mergeCell ref="C44:G44"/>
    <mergeCell ref="C48:G48"/>
    <mergeCell ref="C53:G53"/>
    <mergeCell ref="C66:G66"/>
    <mergeCell ref="C16:G16"/>
    <mergeCell ref="C19:G19"/>
    <mergeCell ref="C22:G22"/>
    <mergeCell ref="C27:G27"/>
    <mergeCell ref="C30:G30"/>
    <mergeCell ref="C33:G33"/>
    <mergeCell ref="A1:G1"/>
    <mergeCell ref="C2:G2"/>
    <mergeCell ref="C3:G3"/>
    <mergeCell ref="C4:G4"/>
    <mergeCell ref="C10:G10"/>
    <mergeCell ref="C13:G13"/>
  </mergeCells>
  <pageMargins left="0.59055118110236204" right="0.39370078740157499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45</vt:i4>
      </vt:variant>
    </vt:vector>
  </HeadingPairs>
  <TitlesOfParts>
    <vt:vector size="49" baseType="lpstr">
      <vt:lpstr>Pokyny pro vyplnění</vt:lpstr>
      <vt:lpstr>Stavba</vt:lpstr>
      <vt:lpstr>VzorPolozky</vt:lpstr>
      <vt:lpstr>Rozpočet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Mena</vt:lpstr>
      <vt:lpstr>MistoStavby</vt:lpstr>
      <vt:lpstr>nazevobjektu</vt:lpstr>
      <vt:lpstr>Stavba!NazevStavby</vt:lpstr>
      <vt:lpstr>NazevStavebnihoRozpoctu</vt:lpstr>
      <vt:lpstr>oadresa</vt:lpstr>
      <vt:lpstr>Stavba!Objednatel</vt:lpstr>
      <vt:lpstr>Stavba!Objekt</vt:lpstr>
      <vt:lpstr>'Rozpočet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Zaokrouhleni</vt:lpstr>
      <vt:lpstr>Zhotovitel</vt:lpstr>
    </vt:vector>
  </TitlesOfParts>
  <Company>RTS, a.s.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2014-02-28T09:52:57Z</cp:lastPrinted>
  <dcterms:created xsi:type="dcterms:W3CDTF">2009-04-08T07:15:50Z</dcterms:created>
  <dcterms:modified xsi:type="dcterms:W3CDTF">2020-03-31T07:22:13Z</dcterms:modified>
</cp:coreProperties>
</file>