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 - Komunikace-soupis p..." sheetId="2" r:id="rId2"/>
    <sheet name="2-1 - VON - VEDLEJŠÍ A OS..." sheetId="3" r:id="rId3"/>
  </sheets>
  <definedNames>
    <definedName name="_xlnm.Print_Area" localSheetId="0">'Rekapitulace stavby'!$D$4:$AO$36,'Rekapitulace stavby'!$C$42:$AQ$60</definedName>
    <definedName name="_xlnm.Print_Titles" localSheetId="0">'Rekapitulace stavby'!$52:$52</definedName>
    <definedName name="_xlnm._FilterDatabase" localSheetId="1" hidden="1">'1-1 - Komunikace-soupis p...'!$C$93:$K$358</definedName>
    <definedName name="_xlnm.Print_Area" localSheetId="1">'1-1 - Komunikace-soupis p...'!$C$4:$J$41,'1-1 - Komunikace-soupis p...'!$C$47:$J$73,'1-1 - Komunikace-soupis p...'!$C$79:$K$358</definedName>
    <definedName name="_xlnm.Print_Titles" localSheetId="1">'1-1 - Komunikace-soupis p...'!$93:$93</definedName>
    <definedName name="_xlnm._FilterDatabase" localSheetId="2" hidden="1">'2-1 - VON - VEDLEJŠÍ A OS...'!$C$88:$K$147</definedName>
    <definedName name="_xlnm.Print_Area" localSheetId="2">'2-1 - VON - VEDLEJŠÍ A OS...'!$C$4:$J$41,'2-1 - VON - VEDLEJŠÍ A OS...'!$C$47:$J$68,'2-1 - VON - VEDLEJŠÍ A OS...'!$C$74:$K$147</definedName>
    <definedName name="_xlnm.Print_Titles" localSheetId="2">'2-1 - VON - VEDLEJŠÍ A OS...'!$88:$88</definedName>
  </definedNames>
  <calcPr/>
</workbook>
</file>

<file path=xl/calcChain.xml><?xml version="1.0" encoding="utf-8"?>
<calcChain xmlns="http://schemas.openxmlformats.org/spreadsheetml/2006/main">
  <c i="3" r="J39"/>
  <c r="J38"/>
  <c i="1" r="AY59"/>
  <c i="3" r="J37"/>
  <c i="1" r="AX59"/>
  <c i="3" r="BI143"/>
  <c r="BH143"/>
  <c r="BG143"/>
  <c r="BF143"/>
  <c r="T143"/>
  <c r="R143"/>
  <c r="P143"/>
  <c r="BK143"/>
  <c r="J143"/>
  <c r="BE143"/>
  <c r="BI139"/>
  <c r="BH139"/>
  <c r="BG139"/>
  <c r="BF139"/>
  <c r="T139"/>
  <c r="R139"/>
  <c r="P139"/>
  <c r="BK139"/>
  <c r="J139"/>
  <c r="BE139"/>
  <c r="BI134"/>
  <c r="BH134"/>
  <c r="BG134"/>
  <c r="BF134"/>
  <c r="T134"/>
  <c r="R134"/>
  <c r="P134"/>
  <c r="BK134"/>
  <c r="J134"/>
  <c r="BE134"/>
  <c r="BI129"/>
  <c r="BH129"/>
  <c r="BG129"/>
  <c r="BF129"/>
  <c r="T129"/>
  <c r="T128"/>
  <c r="R129"/>
  <c r="R128"/>
  <c r="P129"/>
  <c r="P128"/>
  <c r="BK129"/>
  <c r="BK128"/>
  <c r="J128"/>
  <c r="J129"/>
  <c r="BE129"/>
  <c r="J67"/>
  <c r="BI123"/>
  <c r="BH123"/>
  <c r="BG123"/>
  <c r="BF123"/>
  <c r="T123"/>
  <c r="R123"/>
  <c r="P123"/>
  <c r="BK123"/>
  <c r="J123"/>
  <c r="BE123"/>
  <c r="BI118"/>
  <c r="BH118"/>
  <c r="BG118"/>
  <c r="BF118"/>
  <c r="T118"/>
  <c r="R118"/>
  <c r="P118"/>
  <c r="BK118"/>
  <c r="J118"/>
  <c r="BE118"/>
  <c r="BI113"/>
  <c r="BH113"/>
  <c r="BG113"/>
  <c r="BF113"/>
  <c r="T113"/>
  <c r="T112"/>
  <c r="R113"/>
  <c r="R112"/>
  <c r="P113"/>
  <c r="P112"/>
  <c r="BK113"/>
  <c r="BK112"/>
  <c r="J112"/>
  <c r="J113"/>
  <c r="BE113"/>
  <c r="J66"/>
  <c r="BI107"/>
  <c r="BH107"/>
  <c r="BG107"/>
  <c r="BF107"/>
  <c r="T107"/>
  <c r="R107"/>
  <c r="P107"/>
  <c r="BK107"/>
  <c r="J107"/>
  <c r="BE107"/>
  <c r="BI102"/>
  <c r="BH102"/>
  <c r="BG102"/>
  <c r="BF102"/>
  <c r="T102"/>
  <c r="R102"/>
  <c r="P102"/>
  <c r="BK102"/>
  <c r="J102"/>
  <c r="BE102"/>
  <c r="BI97"/>
  <c r="BH97"/>
  <c r="BG97"/>
  <c r="BF97"/>
  <c r="T97"/>
  <c r="R97"/>
  <c r="P97"/>
  <c r="BK97"/>
  <c r="J97"/>
  <c r="BE97"/>
  <c r="BI92"/>
  <c r="F39"/>
  <c i="1" r="BD59"/>
  <c i="3" r="BH92"/>
  <c r="F38"/>
  <c i="1" r="BC59"/>
  <c i="3" r="BG92"/>
  <c r="F37"/>
  <c i="1" r="BB59"/>
  <c i="3" r="BF92"/>
  <c r="J36"/>
  <c i="1" r="AW59"/>
  <c i="3" r="F36"/>
  <c i="1" r="BA59"/>
  <c i="3" r="T92"/>
  <c r="T91"/>
  <c r="T90"/>
  <c r="T89"/>
  <c r="R92"/>
  <c r="R91"/>
  <c r="R90"/>
  <c r="R89"/>
  <c r="P92"/>
  <c r="P91"/>
  <c r="P90"/>
  <c r="P89"/>
  <c i="1" r="AU59"/>
  <c i="3" r="BK92"/>
  <c r="BK91"/>
  <c r="J91"/>
  <c r="BK90"/>
  <c r="J90"/>
  <c r="BK89"/>
  <c r="J89"/>
  <c r="J63"/>
  <c r="J32"/>
  <c i="1" r="AG59"/>
  <c i="3" r="J92"/>
  <c r="BE92"/>
  <c r="J35"/>
  <c i="1" r="AV59"/>
  <c i="3" r="F35"/>
  <c i="1" r="AZ59"/>
  <c i="3" r="J65"/>
  <c r="J64"/>
  <c r="J86"/>
  <c r="J85"/>
  <c r="F85"/>
  <c r="F83"/>
  <c r="E81"/>
  <c r="J59"/>
  <c r="J58"/>
  <c r="F58"/>
  <c r="F56"/>
  <c r="E54"/>
  <c r="J41"/>
  <c r="J20"/>
  <c r="E20"/>
  <c r="F86"/>
  <c r="F59"/>
  <c r="J19"/>
  <c r="J14"/>
  <c r="J83"/>
  <c r="J56"/>
  <c r="E7"/>
  <c r="E77"/>
  <c r="E50"/>
  <c i="2" r="J39"/>
  <c r="J38"/>
  <c i="1" r="AY56"/>
  <c i="2" r="J37"/>
  <c i="1" r="AX56"/>
  <c i="2" r="BI354"/>
  <c r="BH354"/>
  <c r="BG354"/>
  <c r="BF354"/>
  <c r="T354"/>
  <c r="R354"/>
  <c r="P354"/>
  <c r="BK354"/>
  <c r="J354"/>
  <c r="BE354"/>
  <c r="BI342"/>
  <c r="BH342"/>
  <c r="BG342"/>
  <c r="BF342"/>
  <c r="T342"/>
  <c r="R342"/>
  <c r="P342"/>
  <c r="BK342"/>
  <c r="J342"/>
  <c r="BE342"/>
  <c r="BI322"/>
  <c r="BH322"/>
  <c r="BG322"/>
  <c r="BF322"/>
  <c r="T322"/>
  <c r="R322"/>
  <c r="P322"/>
  <c r="BK322"/>
  <c r="J322"/>
  <c r="BE322"/>
  <c r="BI301"/>
  <c r="BH301"/>
  <c r="BG301"/>
  <c r="BF301"/>
  <c r="T301"/>
  <c r="R301"/>
  <c r="P301"/>
  <c r="BK301"/>
  <c r="J301"/>
  <c r="BE301"/>
  <c r="BI280"/>
  <c r="BH280"/>
  <c r="BG280"/>
  <c r="BF280"/>
  <c r="T280"/>
  <c r="R280"/>
  <c r="P280"/>
  <c r="BK280"/>
  <c r="J280"/>
  <c r="BE280"/>
  <c r="BI275"/>
  <c r="BH275"/>
  <c r="BG275"/>
  <c r="BF275"/>
  <c r="T275"/>
  <c r="R275"/>
  <c r="P275"/>
  <c r="BK275"/>
  <c r="J275"/>
  <c r="BE275"/>
  <c r="BI268"/>
  <c r="BH268"/>
  <c r="BG268"/>
  <c r="BF268"/>
  <c r="T268"/>
  <c r="R268"/>
  <c r="P268"/>
  <c r="BK268"/>
  <c r="J268"/>
  <c r="BE268"/>
  <c r="BI261"/>
  <c r="BH261"/>
  <c r="BG261"/>
  <c r="BF261"/>
  <c r="T261"/>
  <c r="R261"/>
  <c r="P261"/>
  <c r="BK261"/>
  <c r="J261"/>
  <c r="BE261"/>
  <c r="BI254"/>
  <c r="BH254"/>
  <c r="BG254"/>
  <c r="BF254"/>
  <c r="T254"/>
  <c r="R254"/>
  <c r="P254"/>
  <c r="BK254"/>
  <c r="J254"/>
  <c r="BE254"/>
  <c r="BI249"/>
  <c r="BH249"/>
  <c r="BG249"/>
  <c r="BF249"/>
  <c r="T249"/>
  <c r="R249"/>
  <c r="P249"/>
  <c r="BK249"/>
  <c r="J249"/>
  <c r="BE249"/>
  <c r="BI244"/>
  <c r="BH244"/>
  <c r="BG244"/>
  <c r="BF244"/>
  <c r="T244"/>
  <c r="R244"/>
  <c r="P244"/>
  <c r="BK244"/>
  <c r="J244"/>
  <c r="BE244"/>
  <c r="BI239"/>
  <c r="BH239"/>
  <c r="BG239"/>
  <c r="BF239"/>
  <c r="T239"/>
  <c r="R239"/>
  <c r="P239"/>
  <c r="BK239"/>
  <c r="J239"/>
  <c r="BE239"/>
  <c r="BI234"/>
  <c r="BH234"/>
  <c r="BG234"/>
  <c r="BF234"/>
  <c r="T234"/>
  <c r="R234"/>
  <c r="P234"/>
  <c r="BK234"/>
  <c r="J234"/>
  <c r="BE234"/>
  <c r="BI227"/>
  <c r="BH227"/>
  <c r="BG227"/>
  <c r="BF227"/>
  <c r="T227"/>
  <c r="R227"/>
  <c r="P227"/>
  <c r="BK227"/>
  <c r="J227"/>
  <c r="BE227"/>
  <c r="BI222"/>
  <c r="BH222"/>
  <c r="BG222"/>
  <c r="BF222"/>
  <c r="T222"/>
  <c r="R222"/>
  <c r="P222"/>
  <c r="BK222"/>
  <c r="J222"/>
  <c r="BE222"/>
  <c r="BI217"/>
  <c r="BH217"/>
  <c r="BG217"/>
  <c r="BF217"/>
  <c r="T217"/>
  <c r="T216"/>
  <c r="R217"/>
  <c r="R216"/>
  <c r="P217"/>
  <c r="P216"/>
  <c r="BK217"/>
  <c r="BK216"/>
  <c r="J216"/>
  <c r="J217"/>
  <c r="BE217"/>
  <c r="J72"/>
  <c r="BI212"/>
  <c r="BH212"/>
  <c r="BG212"/>
  <c r="BF212"/>
  <c r="T212"/>
  <c r="R212"/>
  <c r="P212"/>
  <c r="BK212"/>
  <c r="J212"/>
  <c r="BE212"/>
  <c r="BI208"/>
  <c r="BH208"/>
  <c r="BG208"/>
  <c r="BF208"/>
  <c r="T208"/>
  <c r="T207"/>
  <c r="T206"/>
  <c r="R208"/>
  <c r="R207"/>
  <c r="R206"/>
  <c r="P208"/>
  <c r="P207"/>
  <c r="P206"/>
  <c r="BK208"/>
  <c r="BK207"/>
  <c r="J207"/>
  <c r="BK206"/>
  <c r="J206"/>
  <c r="J208"/>
  <c r="BE208"/>
  <c r="J71"/>
  <c r="J70"/>
  <c r="BI201"/>
  <c r="BH201"/>
  <c r="BG201"/>
  <c r="BF201"/>
  <c r="T201"/>
  <c r="T200"/>
  <c r="T199"/>
  <c r="R201"/>
  <c r="R200"/>
  <c r="R199"/>
  <c r="P201"/>
  <c r="P200"/>
  <c r="P199"/>
  <c r="BK201"/>
  <c r="BK200"/>
  <c r="J200"/>
  <c r="BK199"/>
  <c r="J199"/>
  <c r="J201"/>
  <c r="BE201"/>
  <c r="J69"/>
  <c r="J68"/>
  <c r="BI197"/>
  <c r="BH197"/>
  <c r="BG197"/>
  <c r="BF197"/>
  <c r="T197"/>
  <c r="R197"/>
  <c r="P197"/>
  <c r="BK197"/>
  <c r="J197"/>
  <c r="BE197"/>
  <c r="BI193"/>
  <c r="BH193"/>
  <c r="BG193"/>
  <c r="BF193"/>
  <c r="T193"/>
  <c r="R193"/>
  <c r="P193"/>
  <c r="BK193"/>
  <c r="J193"/>
  <c r="BE193"/>
  <c r="BI188"/>
  <c r="BH188"/>
  <c r="BG188"/>
  <c r="BF188"/>
  <c r="T188"/>
  <c r="R188"/>
  <c r="P188"/>
  <c r="BK188"/>
  <c r="J188"/>
  <c r="BE188"/>
  <c r="BI184"/>
  <c r="BH184"/>
  <c r="BG184"/>
  <c r="BF184"/>
  <c r="T184"/>
  <c r="R184"/>
  <c r="P184"/>
  <c r="BK184"/>
  <c r="J184"/>
  <c r="BE184"/>
  <c r="BI179"/>
  <c r="BH179"/>
  <c r="BG179"/>
  <c r="BF179"/>
  <c r="T179"/>
  <c r="R179"/>
  <c r="P179"/>
  <c r="BK179"/>
  <c r="J179"/>
  <c r="BE179"/>
  <c r="BI175"/>
  <c r="BH175"/>
  <c r="BG175"/>
  <c r="BF175"/>
  <c r="T175"/>
  <c r="R175"/>
  <c r="P175"/>
  <c r="BK175"/>
  <c r="J175"/>
  <c r="BE175"/>
  <c r="BI170"/>
  <c r="BH170"/>
  <c r="BG170"/>
  <c r="BF170"/>
  <c r="T170"/>
  <c r="R170"/>
  <c r="P170"/>
  <c r="BK170"/>
  <c r="J170"/>
  <c r="BE170"/>
  <c r="BI163"/>
  <c r="BH163"/>
  <c r="BG163"/>
  <c r="BF163"/>
  <c r="T163"/>
  <c r="R163"/>
  <c r="P163"/>
  <c r="BK163"/>
  <c r="J163"/>
  <c r="BE163"/>
  <c r="BI157"/>
  <c r="BH157"/>
  <c r="BG157"/>
  <c r="BF157"/>
  <c r="T157"/>
  <c r="R157"/>
  <c r="P157"/>
  <c r="BK157"/>
  <c r="J157"/>
  <c r="BE157"/>
  <c r="BI152"/>
  <c r="BH152"/>
  <c r="BG152"/>
  <c r="BF152"/>
  <c r="T152"/>
  <c r="R152"/>
  <c r="P152"/>
  <c r="BK152"/>
  <c r="J152"/>
  <c r="BE152"/>
  <c r="BI147"/>
  <c r="BH147"/>
  <c r="BG147"/>
  <c r="BF147"/>
  <c r="T147"/>
  <c r="R147"/>
  <c r="P147"/>
  <c r="BK147"/>
  <c r="J147"/>
  <c r="BE147"/>
  <c r="BI142"/>
  <c r="BH142"/>
  <c r="BG142"/>
  <c r="BF142"/>
  <c r="T142"/>
  <c r="R142"/>
  <c r="P142"/>
  <c r="BK142"/>
  <c r="J142"/>
  <c r="BE142"/>
  <c r="BI137"/>
  <c r="BH137"/>
  <c r="BG137"/>
  <c r="BF137"/>
  <c r="T137"/>
  <c r="T136"/>
  <c r="R137"/>
  <c r="R136"/>
  <c r="P137"/>
  <c r="P136"/>
  <c r="BK137"/>
  <c r="BK136"/>
  <c r="J136"/>
  <c r="J137"/>
  <c r="BE137"/>
  <c r="J67"/>
  <c r="BI133"/>
  <c r="BH133"/>
  <c r="BG133"/>
  <c r="BF133"/>
  <c r="T133"/>
  <c r="R133"/>
  <c r="P133"/>
  <c r="BK133"/>
  <c r="J133"/>
  <c r="BE133"/>
  <c r="BI128"/>
  <c r="BH128"/>
  <c r="BG128"/>
  <c r="BF128"/>
  <c r="T128"/>
  <c r="R128"/>
  <c r="P128"/>
  <c r="BK128"/>
  <c r="J128"/>
  <c r="BE128"/>
  <c r="BI124"/>
  <c r="BH124"/>
  <c r="BG124"/>
  <c r="BF124"/>
  <c r="T124"/>
  <c r="T123"/>
  <c r="R124"/>
  <c r="R123"/>
  <c r="P124"/>
  <c r="P123"/>
  <c r="BK124"/>
  <c r="BK123"/>
  <c r="J123"/>
  <c r="J124"/>
  <c r="BE124"/>
  <c r="J66"/>
  <c r="BI118"/>
  <c r="BH118"/>
  <c r="BG118"/>
  <c r="BF118"/>
  <c r="T118"/>
  <c r="R118"/>
  <c r="P118"/>
  <c r="BK118"/>
  <c r="J118"/>
  <c r="BE118"/>
  <c r="BI113"/>
  <c r="BH113"/>
  <c r="BG113"/>
  <c r="BF113"/>
  <c r="T113"/>
  <c r="R113"/>
  <c r="P113"/>
  <c r="BK113"/>
  <c r="J113"/>
  <c r="BE113"/>
  <c r="BI107"/>
  <c r="BH107"/>
  <c r="BG107"/>
  <c r="BF107"/>
  <c r="T107"/>
  <c r="R107"/>
  <c r="P107"/>
  <c r="BK107"/>
  <c r="J107"/>
  <c r="BE107"/>
  <c r="BI102"/>
  <c r="BH102"/>
  <c r="BG102"/>
  <c r="BF102"/>
  <c r="T102"/>
  <c r="R102"/>
  <c r="P102"/>
  <c r="BK102"/>
  <c r="J102"/>
  <c r="BE102"/>
  <c r="BI97"/>
  <c r="F39"/>
  <c i="1" r="BD56"/>
  <c i="2" r="BH97"/>
  <c r="F38"/>
  <c i="1" r="BC56"/>
  <c i="2" r="BG97"/>
  <c r="F37"/>
  <c i="1" r="BB56"/>
  <c i="2" r="BF97"/>
  <c r="J36"/>
  <c i="1" r="AW56"/>
  <c i="2" r="F36"/>
  <c i="1" r="BA56"/>
  <c i="2" r="T97"/>
  <c r="T96"/>
  <c r="T95"/>
  <c r="T94"/>
  <c r="R97"/>
  <c r="R96"/>
  <c r="R95"/>
  <c r="R94"/>
  <c r="P97"/>
  <c r="P96"/>
  <c r="P95"/>
  <c r="P94"/>
  <c i="1" r="AU56"/>
  <c i="2" r="BK97"/>
  <c r="BK96"/>
  <c r="J96"/>
  <c r="BK95"/>
  <c r="J95"/>
  <c r="BK94"/>
  <c r="J94"/>
  <c r="J63"/>
  <c r="J32"/>
  <c i="1" r="AG56"/>
  <c i="2" r="J97"/>
  <c r="BE97"/>
  <c r="J35"/>
  <c i="1" r="AV56"/>
  <c i="2" r="F35"/>
  <c i="1" r="AZ56"/>
  <c i="2" r="J65"/>
  <c r="J64"/>
  <c r="J91"/>
  <c r="J90"/>
  <c r="F90"/>
  <c r="F88"/>
  <c r="E86"/>
  <c r="J59"/>
  <c r="J58"/>
  <c r="F58"/>
  <c r="F56"/>
  <c r="E54"/>
  <c r="J41"/>
  <c r="J20"/>
  <c r="E20"/>
  <c r="F91"/>
  <c r="F59"/>
  <c r="J19"/>
  <c r="J14"/>
  <c r="J88"/>
  <c r="J56"/>
  <c r="E7"/>
  <c r="E82"/>
  <c r="E50"/>
  <c i="1" r="BD57"/>
  <c r="BC57"/>
  <c r="BB57"/>
  <c r="BA57"/>
  <c r="AZ57"/>
  <c r="AY57"/>
  <c r="AX57"/>
  <c r="AW57"/>
  <c r="AV57"/>
  <c r="AU57"/>
  <c r="AT57"/>
  <c r="AS57"/>
  <c r="AG57"/>
  <c r="BD55"/>
  <c r="BC55"/>
  <c r="BB55"/>
  <c r="BA55"/>
  <c r="AZ55"/>
  <c r="AY55"/>
  <c r="AX55"/>
  <c r="AW55"/>
  <c r="AV55"/>
  <c r="AU55"/>
  <c r="AT55"/>
  <c r="AS55"/>
  <c r="AG55"/>
  <c r="BD54"/>
  <c r="W33"/>
  <c r="BC54"/>
  <c r="W32"/>
  <c r="BB54"/>
  <c r="W31"/>
  <c r="BA54"/>
  <c r="W30"/>
  <c r="AZ54"/>
  <c r="W29"/>
  <c r="AY54"/>
  <c r="AX54"/>
  <c r="AW54"/>
  <c r="AK30"/>
  <c r="AV54"/>
  <c r="AK29"/>
  <c r="AU54"/>
  <c r="AT54"/>
  <c r="AS54"/>
  <c r="AG54"/>
  <c r="AK26"/>
  <c r="AT59"/>
  <c r="AN59"/>
  <c r="AT58"/>
  <c r="AN58"/>
  <c r="AN57"/>
  <c r="AT56"/>
  <c r="AN56"/>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<sst xmlns="http://schemas.openxmlformats.org/spreadsheetml/2006/main">
  <si>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</si>
  <si>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</si>
  <si>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</si>
  <si>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</si>
  <si>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</si>
  <si>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{89fd8692-eaea-4a42-87ec-87409e746e41}</t>
  </si>
  <si>
    <t>0,01</t>
  </si>
  <si>
    <t>21</t>
  </si>
  <si>
    <t>15</t>
  </si>
  <si>
    <t>REKAPITULACE STAVBY</t>
  </si>
  <si>
    <t xml:space="preserve">v ---  níže se nacházejí doplnkové a pomocné údaje k sestavám  --- v</t>
  </si>
  <si>
    <t>Návod na vyplnění</t>
  </si>
  <si>
    <t>0,001</t>
  </si>
  <si>
    <t>Kód:</t>
  </si>
  <si>
    <t>POSP439-2019</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</si>
  <si>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</si>
  <si>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</si>
  <si>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 Šternberk-chodník v ul.Potoční</t>
  </si>
  <si>
    <t>0,1</t>
  </si>
  <si>
    <t>KSO:</t>
  </si>
  <si>
    <t>822 23</t>
  </si>
  <si>
    <t>CC-CZ:</t>
  </si>
  <si>
    <t>21111</t>
  </si>
  <si>
    <t>1</t>
  </si>
  <si>
    <t>Místo:</t>
  </si>
  <si>
    <t>Šternberk</t>
  </si>
  <si>
    <t>Datum:</t>
  </si>
  <si>
    <t>20. 2. 2019</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</si>
  <si>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</si>
  <si>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</si>
  <si>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</si>
  <si>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</si>
  <si>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</si>
  <si>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</si>
  <si>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</si>
  <si>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</si>
  <si>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</si>
  <si>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</si>
  <si>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</si>
  <si>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</si>
  <si>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</si>
  <si>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</si>
  <si>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</si>
  <si>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</si>
  <si>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</si>
  <si>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</si>
  <si>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</si>
  <si>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2019/1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</si>
  <si>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</si>
  <si>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</si>
  <si>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</si>
  <si>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</si>
  <si>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</si>
  <si>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</si>
  <si>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</si>
  <si>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</si>
  <si>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</si>
  <si>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</si>
  <si>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</si>
  <si>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</si>
  <si>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</si>
  <si>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</si>
  <si>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</si>
  <si>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</si>
  <si>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</si>
  <si>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</si>
  <si>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</si>
  <si>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</si>
  <si>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</si>
  <si>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</si>
  <si>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</si>
  <si>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</si>
  <si>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</si>
  <si>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</si>
  <si>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</si>
  <si>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</si>
  <si>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</si>
  <si>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</si>
  <si>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</si>
  <si>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</si>
  <si>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</si>
  <si>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</si>
  <si>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</si>
  <si>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</si>
  <si>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</si>
  <si>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</si>
  <si>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</si>
  <si>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</si>
  <si>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</si>
  <si>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Komunikace</t>
  </si>
  <si>
    <t>STA</t>
  </si>
  <si>
    <t>{fd1566b2-80a5-42e2-9e4b-b80ff3b9f13f}</t>
  </si>
  <si>
    <t>2</t>
  </si>
  <si>
    <t>/</t>
  </si>
  <si>
    <t>1-1</t>
  </si>
  <si>
    <t>Komunikace-soupis prací</t>
  </si>
  <si>
    <t>Soupis</t>
  </si>
  <si>
    <t>{790c3543-4a3e-4e76-ba37-f442476b82f0}</t>
  </si>
  <si>
    <t>VON - VEDLEJŠÍ A OSTATNÍ NÁKLADY</t>
  </si>
  <si>
    <t>{10a2bde0-1de4-4772-a181-0d26edd94ee1}</t>
  </si>
  <si>
    <t>82229</t>
  </si>
  <si>
    <t>###NOINSERT###</t>
  </si>
  <si>
    <t>2-1</t>
  </si>
  <si>
    <t>VON - VEDLEJŠÍ A OSTATNÍ NÁKLADY- soupis prací</t>
  </si>
  <si>
    <t>{2efc3bf0-33d2-4879-a947-f6d7e7ae62b1}</t>
  </si>
  <si>
    <t>KRYCÍ LIST SOUPISU PRACÍ</t>
  </si>
  <si>
    <t>Objekt:</t>
  </si>
  <si>
    <t>1 - Komunikace</t>
  </si>
  <si>
    <t>Soupis:</t>
  </si>
  <si>
    <t>1-1 - Komunikace-soupis prací</t>
  </si>
  <si>
    <t>2112</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</si>
  <si>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</si>
  <si>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</si>
  <si>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</si>
  <si>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</si>
  <si>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</si>
  <si>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</si>
  <si>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</si>
  <si>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</si>
  <si>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</si>
  <si>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8 - Trubní vedení</t>
  </si>
  <si>
    <t xml:space="preserve">      81 -  Potrubí z trub betonových</t>
  </si>
  <si>
    <t xml:space="preserve">    9 - Ostatní konstrukce a práce-bourání</t>
  </si>
  <si>
    <t xml:space="preserve">      091 - doplnujici konstrukce</t>
  </si>
  <si>
    <t xml:space="preserve">      096 -  bourani a demolice konstrukci</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</si>
  <si>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</si>
  <si>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</si>
  <si>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</si>
  <si>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</si>
  <si>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</si>
  <si>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</si>
  <si>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</si>
  <si>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</si>
  <si>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</si>
  <si>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</si>
  <si>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</si>
  <si>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</si>
  <si>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</si>
  <si>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</si>
  <si>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</si>
  <si>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</si>
  <si>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</si>
  <si>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</si>
  <si>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</si>
  <si>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122202201</t>
  </si>
  <si>
    <t>Odkopávky a prokopávky nezapažené pro silnice objemu do 100 m3 v hornině tř. 3</t>
  </si>
  <si>
    <t>m3</t>
  </si>
  <si>
    <t>CS ÚRS 2019 01</t>
  </si>
  <si>
    <t>4</t>
  </si>
  <si>
    <t>1701649700</t>
  </si>
  <si>
    <t>PP</t>
  </si>
  <si>
    <t xml:space="preserve">Odkopávky a prokopávky nezapažené pro silnice  s přemístěním výkopku v příčných profilech na vzdálenost do 15 m nebo s naložením na dopravní prostředek v hornině tř. 3 do 100 m3</t>
  </si>
  <si>
    <t>PSC</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</si>
  <si>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</si>
  <si>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VV</t>
  </si>
  <si>
    <t>položka výkazu výměr 14</t>
  </si>
  <si>
    <t>55</t>
  </si>
  <si>
    <t>162701105</t>
  </si>
  <si>
    <t>Vodorovné přemístění do 10000 m výkopku/sypaniny z horniny tř. 1 až 4</t>
  </si>
  <si>
    <t>-586609465</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</si>
  <si>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</si>
  <si>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</si>
  <si>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3</t>
  </si>
  <si>
    <t>162701109</t>
  </si>
  <si>
    <t>Příplatek k vodorovnému přemístění výkopku/sypaniny z horniny tř. 1 až 4 ZKD 1000 m přes 10000 m</t>
  </si>
  <si>
    <t>-1424154095</t>
  </si>
  <si>
    <t>Vodorovné přemístění výkopku nebo sypaniny po suchu na obvyklém dopravním prostředku, bez naložení výkopku, avšak se složením bez rozhrnutí z horniny tř. 1 až 4 na vzdálenost Příplatek k ceně za každých dalších i započatých 1 000 m</t>
  </si>
  <si>
    <t>23 km</t>
  </si>
  <si>
    <t>55*13</t>
  </si>
  <si>
    <t>171201211</t>
  </si>
  <si>
    <t>Poplatek za uložení odpadu ze sypaniny na skládce (skládkovné)</t>
  </si>
  <si>
    <t>t</t>
  </si>
  <si>
    <t>1306131989</t>
  </si>
  <si>
    <t>Uložení sypaniny poplatek za uložení sypaniny na skládce (skládkovné)</t>
  </si>
  <si>
    <t xml:space="preserve">Poznámka k souboru cen:_x000d_
1. Ceny uvedené v souboru cen lze po dohodě upravit podle místních podmínek. </t>
  </si>
  <si>
    <t>55*1,8</t>
  </si>
  <si>
    <t>5</t>
  </si>
  <si>
    <t>181951102</t>
  </si>
  <si>
    <t>Úprava pláně v hornině tř. 1 až 4 se zhutněním</t>
  </si>
  <si>
    <t>m2</t>
  </si>
  <si>
    <t>1940936159</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</si>
  <si>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</si>
  <si>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</si>
  <si>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položka výkazu výměr 13</t>
  </si>
  <si>
    <t>246,9</t>
  </si>
  <si>
    <t>57</t>
  </si>
  <si>
    <t xml:space="preserve"> Kryty pozemních komunikací letišť a ploch z kameniva nebo živičné</t>
  </si>
  <si>
    <t>6</t>
  </si>
  <si>
    <t>564831111</t>
  </si>
  <si>
    <t>Podklad ze štěrkodrtě ŠD tl 100 mm</t>
  </si>
  <si>
    <t>-804153591</t>
  </si>
  <si>
    <t xml:space="preserve">Podklad ze štěrkodrti ŠD  s rozprostřením a zhutněním, po zhutnění tl. 100 mm</t>
  </si>
  <si>
    <t xml:space="preserve">položka výkazu výměr  13</t>
  </si>
  <si>
    <t>247</t>
  </si>
  <si>
    <t>7</t>
  </si>
  <si>
    <t>919121213</t>
  </si>
  <si>
    <t>Těsnění spár zálivkou za studena pro komůrky š 10 mm hl 25 mm bez těsnicího profilu</t>
  </si>
  <si>
    <t>m</t>
  </si>
  <si>
    <t>-199585084</t>
  </si>
  <si>
    <t>Utěsnění dilatačních spár zálivkou za studena v cementobetonovém nebo živičném krytu včetně adhezního nátěru bez těsnicího profilu pod zálivkou, pro komůrky šířky 10 mm, hloubky 25 mm</t>
  </si>
  <si>
    <t xml:space="preserve">Poznámka k souboru cen:_x000d_
1. V cenách jsou započteny i náklady na vyčištění spár před těsněním a zalitím a náklady na impregnaci, těsnění a zalití spár včetně dodání hmot. </t>
  </si>
  <si>
    <t xml:space="preserve">položka výkazu výměr  8</t>
  </si>
  <si>
    <t>173</t>
  </si>
  <si>
    <t>8</t>
  </si>
  <si>
    <t>998225111</t>
  </si>
  <si>
    <t>Přesun hmot pro pozemní komunikace s krytem z kamene, monolitickým betonovým nebo živičným</t>
  </si>
  <si>
    <t>447014535</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</si>
  <si>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</si>
  <si>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</si>
  <si>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059</t>
  </si>
  <si>
    <t>kryty poz.komunikací - dlažba</t>
  </si>
  <si>
    <t>9</t>
  </si>
  <si>
    <t>596211230</t>
  </si>
  <si>
    <t>Kladení zámkové dlažby komunikací pro pěší tl 80 mm skupiny C pl do 50 m2</t>
  </si>
  <si>
    <t>-1848886614</t>
  </si>
  <si>
    <t>Kladení dlažby z betonových zámkových dlaždic komunikací pro pěší s ložem z kameniva těženého nebo drceného tl. do 40 mm, s vyplněním spár s dvojitým hutněním, vibrováním a se smetením přebytečného materiálu na krajnici tl. 80 mm skupiny C,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</si>
  <si>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</si>
  <si>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12</t>
  </si>
  <si>
    <t>1,4</t>
  </si>
  <si>
    <t>596211232</t>
  </si>
  <si>
    <t>Kladení zámkové dlažby komunikací pro pěší tl 80 mm skupiny C pl do 300 m2</t>
  </si>
  <si>
    <t>-784487888</t>
  </si>
  <si>
    <t>Kladení dlažby z betonových zámkových dlaždic komunikací pro pěší s ložem z kameniva těženého nebo drceného tl. do 40 mm, s vyplněním spár s dvojitým hutněním, vibrováním a se smetením přebytečného materiálu na krajnici tl. 80 mm skupiny C, pro plochy přes 100 do 300 m2</t>
  </si>
  <si>
    <t>položka výkazu výměr 11</t>
  </si>
  <si>
    <t>232</t>
  </si>
  <si>
    <t>11</t>
  </si>
  <si>
    <t>M</t>
  </si>
  <si>
    <t>59245020</t>
  </si>
  <si>
    <t>dlažba skladebná betonová 200x100x80mm přírodní</t>
  </si>
  <si>
    <t>280969117</t>
  </si>
  <si>
    <t>P</t>
  </si>
  <si>
    <t>Poznámka k položce:_x000d_
spotřeba: 50 kus/m2</t>
  </si>
  <si>
    <t>232*1,01</t>
  </si>
  <si>
    <t>12</t>
  </si>
  <si>
    <t>59245005</t>
  </si>
  <si>
    <t>dlažba skladebná betonová 200x100x80mm barevná</t>
  </si>
  <si>
    <t>1497516123</t>
  </si>
  <si>
    <t>1*1,03</t>
  </si>
  <si>
    <t>13</t>
  </si>
  <si>
    <t>997221611</t>
  </si>
  <si>
    <t>Nakládání suti na dopravní prostředky pro vodorovnou dopravu</t>
  </si>
  <si>
    <t>-755744787</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</si>
  <si>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</si>
  <si>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</si>
  <si>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 xml:space="preserve">pro očištěné a  použité dlažby a obruby</t>
  </si>
  <si>
    <t>"položka výkazu výměr 12</t>
  </si>
  <si>
    <t>0,4*0,197</t>
  </si>
  <si>
    <t>14</t>
  </si>
  <si>
    <t>997221561</t>
  </si>
  <si>
    <t>Vodorovná doprava suti z kusových materiálů do 1 km</t>
  </si>
  <si>
    <t>-1723666834</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</si>
  <si>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</si>
  <si>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</si>
  <si>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916111123</t>
  </si>
  <si>
    <t>Osazení obruby z drobných kostek s boční opěrou do lože z betonu prostého</t>
  </si>
  <si>
    <t>-1866504859</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</si>
  <si>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</si>
  <si>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</si>
  <si>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10</t>
  </si>
  <si>
    <t>172</t>
  </si>
  <si>
    <t>16</t>
  </si>
  <si>
    <t>58381007</t>
  </si>
  <si>
    <t>kostka dlažební žula drobná 8/10</t>
  </si>
  <si>
    <t>-1813176232</t>
  </si>
  <si>
    <t>172*0,1</t>
  </si>
  <si>
    <t>17</t>
  </si>
  <si>
    <t>916131213</t>
  </si>
  <si>
    <t>Osazení silničního obrubníku betonového stojatého s boční opěrou do lože z betonu prostého</t>
  </si>
  <si>
    <t>745407157</t>
  </si>
  <si>
    <t>Osazení silničního obrubníku betonového se zřízením lože, s vyplněním a zatřením spár cementovou maltou stojatého s boční opěrou z betonu prostého tř. C 12/15, do lože z betonu prostého téže značky</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</si>
  <si>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</si>
  <si>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10</t>
  </si>
  <si>
    <t>18</t>
  </si>
  <si>
    <t>59217029</t>
  </si>
  <si>
    <t>obrubník betonový silniční nájezdový 100x15x15 cm</t>
  </si>
  <si>
    <t>-1271317425</t>
  </si>
  <si>
    <t>172*1,01</t>
  </si>
  <si>
    <t>19</t>
  </si>
  <si>
    <t>R-059-005</t>
  </si>
  <si>
    <t>Rezání obrub</t>
  </si>
  <si>
    <t>kus</t>
  </si>
  <si>
    <t>-1042867467</t>
  </si>
  <si>
    <t>předpoklad</t>
  </si>
  <si>
    <t>20</t>
  </si>
  <si>
    <t>916991121</t>
  </si>
  <si>
    <t>Lože pod obrubníky, krajníky nebo obruby z dlažebních kostek z betonu prostého</t>
  </si>
  <si>
    <t>-1835123960</t>
  </si>
  <si>
    <t>Lože pod obrubníky, krajníky nebo obruby z dlažebních kostek z betonu prostého tř. C 12/15</t>
  </si>
  <si>
    <t>172*0,45*0,1</t>
  </si>
  <si>
    <t>998223011</t>
  </si>
  <si>
    <t>Přesun hmot pro pozemní komunikace s krytem dlážděným</t>
  </si>
  <si>
    <t>1219374461</t>
  </si>
  <si>
    <t>Přesun hmot pro pozemní komunikace s krytem dlážděným dopravní vzdálenost do 200 m jakékoliv délky objektu</t>
  </si>
  <si>
    <t>Trubní vedení</t>
  </si>
  <si>
    <t>81</t>
  </si>
  <si>
    <t xml:space="preserve"> Potrubí z trub betonových</t>
  </si>
  <si>
    <t>22</t>
  </si>
  <si>
    <t>899431111</t>
  </si>
  <si>
    <t>Výšková úprava uličního vstupu nebo vpusti do 200 mm zvýšením krycího hrnce, šoupěte nebo hydrantu</t>
  </si>
  <si>
    <t>-1150075545</t>
  </si>
  <si>
    <t xml:space="preserve">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</si>
  <si>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</si>
  <si>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položka výkazu výměr  15</t>
  </si>
  <si>
    <t>Ostatní konstrukce a práce-bourání</t>
  </si>
  <si>
    <t>091</t>
  </si>
  <si>
    <t>doplnujici konstrukce</t>
  </si>
  <si>
    <t>23</t>
  </si>
  <si>
    <t>711161115</t>
  </si>
  <si>
    <t>Izolace proti zemní vlhkosti nopovou fólií vodorovná, nopek v 20,0 mm, tl do 1,0 mm</t>
  </si>
  <si>
    <t>-276496363</t>
  </si>
  <si>
    <t>Izolace proti zemní vlhkosti a beztlakové vodě nopovými fóliemi na ploše vodorovné V vrstva ochranná, odvětrávací a drenážní výška nopku 20,0 mm, tl. fólie do 1,0 mm</t>
  </si>
  <si>
    <t xml:space="preserve">položka výkazu výměr  11</t>
  </si>
  <si>
    <t>150*0,5</t>
  </si>
  <si>
    <t>24</t>
  </si>
  <si>
    <t>711161383</t>
  </si>
  <si>
    <t>Izolace proti zemní vlhkosti nopovou fólií ukončení horní lištou</t>
  </si>
  <si>
    <t>427889007</t>
  </si>
  <si>
    <t>Izolace proti zemní vlhkosti a beztlakové vodě nopovými fóliemi ostatní ukončení izolace lištou</t>
  </si>
  <si>
    <t>150</t>
  </si>
  <si>
    <t>096</t>
  </si>
  <si>
    <t xml:space="preserve"> bourani a demolice konstrukci</t>
  </si>
  <si>
    <t>25</t>
  </si>
  <si>
    <t>919112213</t>
  </si>
  <si>
    <t>Řezání spár pro vytvoření komůrky š 10 mm hl 25 mm pro těsnící zálivku v živičném krytu</t>
  </si>
  <si>
    <t>1800544544</t>
  </si>
  <si>
    <t>Řezání dilatačních spár v živičném krytu vytvoření komůrky pro těsnící zálivku šířky 10 mm, hloubky 25 mm</t>
  </si>
  <si>
    <t xml:space="preserve">Poznámka k souboru cen:_x000d_
1. V cenách jsou započteny i náklady na vyčištění spár po řezání. </t>
  </si>
  <si>
    <t>26</t>
  </si>
  <si>
    <t>919735111</t>
  </si>
  <si>
    <t>Řezání stávajícího živičného krytu hl do 50 mm</t>
  </si>
  <si>
    <t>1894178802</t>
  </si>
  <si>
    <t>Řezání stávajícího živičného krytu nebo podkladu hloubky do 50 mm</t>
  </si>
  <si>
    <t xml:space="preserve">Poznámka k souboru cen:_x000d_
1. V cenách jsou započteny i náklady na spotřebu vody. </t>
  </si>
  <si>
    <t>27</t>
  </si>
  <si>
    <t>113107330</t>
  </si>
  <si>
    <t>Odstranění podkladu z betonu prostého tl 100 mm strojně pl do 50 m2</t>
  </si>
  <si>
    <t>1382868539</t>
  </si>
  <si>
    <t>Odstranění podkladů nebo krytů strojně plochy jednotlivě do 50 m2 s přemístěním hmot na skládku na vzdálenost do 3 m nebo s naložením na dopravní prostředek z betonu prostého,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</si>
  <si>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</si>
  <si>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 xml:space="preserve">položka výkazu výměr  1</t>
  </si>
  <si>
    <t>20*0,3</t>
  </si>
  <si>
    <t xml:space="preserve">položka výkazu výměr  2</t>
  </si>
  <si>
    <t>145*0,4</t>
  </si>
  <si>
    <t>28</t>
  </si>
  <si>
    <t>113107341</t>
  </si>
  <si>
    <t>Odstranění podkladu živičného tl 50 mm strojně pl do 50 m2</t>
  </si>
  <si>
    <t>1488726738</t>
  </si>
  <si>
    <t>Odstranění podkladů nebo krytů strojně plochy jednotlivě do 50 m2 s přemístěním hmot na skládku na vzdálenost do 3 m nebo s naložením na dopravní prostředek živičných, o tl. vrstvy do 50 mm</t>
  </si>
  <si>
    <t xml:space="preserve">položka výkazu výměr  9</t>
  </si>
  <si>
    <t>27*2</t>
  </si>
  <si>
    <t>29</t>
  </si>
  <si>
    <t>113202111</t>
  </si>
  <si>
    <t>Vytrhání obrub krajníků obrubníků stojatých</t>
  </si>
  <si>
    <t>820180920</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</si>
  <si>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</si>
  <si>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</si>
  <si>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30</t>
  </si>
  <si>
    <t>113201112</t>
  </si>
  <si>
    <t>Vytrhání obrub silničních ležatých</t>
  </si>
  <si>
    <t>862255610</t>
  </si>
  <si>
    <t xml:space="preserve">Vytrhání obrub  s vybouráním lože, s přemístěním hmot na skládku na vzdálenost do 3 m nebo s naložením na dopravní prostředek silničních ležatých</t>
  </si>
  <si>
    <t>145</t>
  </si>
  <si>
    <t>31</t>
  </si>
  <si>
    <t>113106185</t>
  </si>
  <si>
    <t>Rozebrání dlažeb vozovek z drobných kostek s ložem z kameniva strojně pl do 50 m2</t>
  </si>
  <si>
    <t>1815773721</t>
  </si>
  <si>
    <t>Rozebrání dlažeb a dílců vozovek a ploch s přemístěním hmot na skládku na vzdálenost do 3 m nebo s naložením na dopravní prostředek, s jakoukoliv výplní spár strojně plochy jednotlivě do 50 m2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</si>
  <si>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</si>
  <si>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5</t>
  </si>
  <si>
    <t>32</t>
  </si>
  <si>
    <t>113106121</t>
  </si>
  <si>
    <t>Rozebrání dlažeb komunikací pro pěší z betonových nebo kamenných dlaždic</t>
  </si>
  <si>
    <t>-42975333</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</si>
  <si>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</si>
  <si>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</si>
  <si>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 xml:space="preserve">položka výkazu výměr  6</t>
  </si>
  <si>
    <t>203</t>
  </si>
  <si>
    <t xml:space="preserve">položka výkazu výměr  7</t>
  </si>
  <si>
    <t>33</t>
  </si>
  <si>
    <t>113106171</t>
  </si>
  <si>
    <t>Rozebrání dlažeb vozovek pl do 50 m2 ze zámkové dlažby s ložem z kameniva</t>
  </si>
  <si>
    <t>-66801719</t>
  </si>
  <si>
    <t>Rozebrání dlažeb a dílců komunikací pro pěší, vozovek a ploch s přemístěním hmot na skládku na vzdálenost do 3 m nebo s naložením na dopravní prostředek vozovek a ploch, s jakoukoliv výplní spár v ploše jednotlivě do 50 m2 ze zámkové dlažby s ložem z kameniva</t>
  </si>
  <si>
    <t xml:space="preserve">položka výkazu výměr  3</t>
  </si>
  <si>
    <t xml:space="preserve">položka výkazu výměr  4</t>
  </si>
  <si>
    <t>0,4</t>
  </si>
  <si>
    <t>34</t>
  </si>
  <si>
    <t>979054451</t>
  </si>
  <si>
    <t>Očištění vybouraných zámkových dlaždic s původním spárováním z kameniva těženého</t>
  </si>
  <si>
    <t>-759783225</t>
  </si>
  <si>
    <t>Očištění vybouraných prvků komunikací od spojovacího materiálu s odklizením a uložením očištěných hmot a spojovacího materiálu na skládku na vzdálenost do 10 m zámkových dlaždic s vyplněním spár kamenivem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</si>
  <si>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</si>
  <si>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35</t>
  </si>
  <si>
    <t>979071121</t>
  </si>
  <si>
    <t>Očištění dlažebních kostek drobných s původním spárováním kamenivem těženým</t>
  </si>
  <si>
    <t>-1108912346</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</si>
  <si>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</si>
  <si>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</si>
  <si>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36</t>
  </si>
  <si>
    <t>-2098663117</t>
  </si>
  <si>
    <t>20*0,3*0,24</t>
  </si>
  <si>
    <t>20*0,205</t>
  </si>
  <si>
    <t>145*0,4*0,24</t>
  </si>
  <si>
    <t>145*0,290</t>
  </si>
  <si>
    <t>16*0,295</t>
  </si>
  <si>
    <t>0,4*0,295</t>
  </si>
  <si>
    <t xml:space="preserve">položka výkazu výměr  5</t>
  </si>
  <si>
    <t>3*0,320</t>
  </si>
  <si>
    <t>203*0,255</t>
  </si>
  <si>
    <t>3*0,255</t>
  </si>
  <si>
    <t>27*2*0,098</t>
  </si>
  <si>
    <t>37</t>
  </si>
  <si>
    <t>1488149892</t>
  </si>
  <si>
    <t>38</t>
  </si>
  <si>
    <t>997221569</t>
  </si>
  <si>
    <t>Příplatek ZKD 1 km u vodorovné dopravy suti z kusových materiálů</t>
  </si>
  <si>
    <t>-126158796</t>
  </si>
  <si>
    <t>Vodorovná doprava suti bez naložení, ale se složením a s hrubým urovnáním Příplatek k ceně za každý další i započatý 1 km přes 1 km</t>
  </si>
  <si>
    <t>skládka 2 km</t>
  </si>
  <si>
    <t>skládka 10 km</t>
  </si>
  <si>
    <t>20*0,3*0,24*9</t>
  </si>
  <si>
    <t>20*0,205*9</t>
  </si>
  <si>
    <t>145*0,4*0,24*9</t>
  </si>
  <si>
    <t>203*0,255*9</t>
  </si>
  <si>
    <t>3*0,255*9</t>
  </si>
  <si>
    <t>27*2*0,098*9</t>
  </si>
  <si>
    <t>39</t>
  </si>
  <si>
    <t>997013801</t>
  </si>
  <si>
    <t>Poplatek za uložení stavebního betonového odpadu na skládce (skládkovné)</t>
  </si>
  <si>
    <t>-1317474549</t>
  </si>
  <si>
    <t>Poplatek za uložení stavebního odpadu na skládce (skládkovné) betonového</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</si>
  <si>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</si>
  <si>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40</t>
  </si>
  <si>
    <t>997221845</t>
  </si>
  <si>
    <t>Poplatek za uložení odpadu z asfaltových povrchů na skládce (skládkovné)</t>
  </si>
  <si>
    <t>1807220657</t>
  </si>
  <si>
    <t>Poplatek za uložení stavebního odpadu na skládce (skládkovné) z asfaltových povrchů</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</si>
  <si>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</si>
  <si>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</si>
  <si>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</si>
  <si>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</si>
  <si>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</si>
  <si>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</si>
  <si>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</si>
  <si>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</si>
  <si>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</si>
  <si>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</si>
  <si>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</si>
  <si>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</si>
  <si>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</si>
  <si>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</si>
  <si>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</si>
  <si>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</si>
  <si>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2018 01</t>
  </si>
  <si>
    <t>1024</t>
  </si>
  <si>
    <t>1445985115</t>
  </si>
  <si>
    <t xml:space="preserve">Poznámka k položce:_x000d_
Dokumentace zakrývaných konstrukcí a liniových staveb geodetickým zaměřením v papírové a elektronické podobě._x000d_
-zaměření zakrývaných konstrukcí a liniových staveb,_x000d_
</t>
  </si>
  <si>
    <t>Součet</t>
  </si>
  <si>
    <t>012203000</t>
  </si>
  <si>
    <t>Geodetické práce při provádění stavby</t>
  </si>
  <si>
    <t>soub</t>
  </si>
  <si>
    <t>-785591013</t>
  </si>
  <si>
    <t>012303000</t>
  </si>
  <si>
    <t>Geodetické práce po výstavbě</t>
  </si>
  <si>
    <t>-1633640317</t>
  </si>
  <si>
    <t>Poznámka k položce:_x000d_
Dokumentace skutečného stavu geodetickým zaměřením v papírové a elektronické podobě viz VOP</t>
  </si>
  <si>
    <t>013254000</t>
  </si>
  <si>
    <t>Dokumentace skutečného provedení stavby</t>
  </si>
  <si>
    <t>1356182901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</si>
  <si>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</si>
  <si>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</si>
  <si>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</si>
  <si>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</si>
  <si>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</si>
  <si>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</si>
  <si>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</si>
  <si>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</si>
  <si>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</si>
  <si>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</si>
  <si>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</si>
  <si>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039001003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</si>
  <si>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</si>
  <si>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</si>
  <si>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</si>
  <si>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</si>
  <si>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</si>
  <si>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034303000</t>
  </si>
  <si>
    <t>Dopravní značení na staveništi</t>
  </si>
  <si>
    <t>1769779103</t>
  </si>
  <si>
    <t>Dopravní značení na staveništi - B15-předpoklad 2 měsíce</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</si>
  <si>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</si>
  <si>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položka výkazu výměr 16</t>
  </si>
  <si>
    <t>041403001</t>
  </si>
  <si>
    <t>Náklady na zajištění kolektivní bezpečnosti osob</t>
  </si>
  <si>
    <t>839279552</t>
  </si>
  <si>
    <t>Poznámka k položce:_x000d_
zábradlí,umožnění přechodu pro pěší</t>
  </si>
  <si>
    <t>012103101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</si>
  <si>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</si>
  <si>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</si>
  <si>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</si>
  <si>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</si>
  <si>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090001002</t>
  </si>
  <si>
    <t>Ostatní náklady vyplývající ze znění SOD a VOP</t>
  </si>
  <si>
    <t>262144</t>
  </si>
  <si>
    <t>2079137234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</si>
</sst>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8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6"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8"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protection locked="0"/>
    </xf>
    <xf numFmtId="0" fontId="20"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2" fillId="0" borderId="0" xfId="0" applyNumberFormat="1" applyFont="1" applyAlignment="1" applyProtection="1"/>
    <xf numFmtId="166" fontId="31" fillId="0" borderId="12" xfId="0" applyNumberFormat="1" applyFont="1" applyBorder="1" applyAlignment="1" applyProtection="1"/>
    <xf numFmtId="166" fontId="31" fillId="0" borderId="13" xfId="0" applyNumberFormat="1" applyFont="1" applyBorder="1" applyAlignment="1" applyProtection="1"/>
    <xf numFmtId="4" fontId="18"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14" xfId="0" applyFont="1" applyBorder="1" applyAlignment="1" applyProtection="1">
      <alignment vertical="center"/>
    </xf>
    <xf numFmtId="0" fontId="34"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5"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pplyProtection="1">
      <alignment horizontal="left" vertical="top"/>
      <protection locked="0"/>
    </xf>
    <xf numFmtId="0" fontId="0" fillId="0" borderId="0" xfId="0" applyFont="1" applyAlignment="1">
      <alignment horizontal="left" vertical="top"/>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5" t="s">
        <v>0</v>
      </c>
      <c r="AZ1" s="15" t="s">
        <v>1</v>
      </c>
      <c r="BA1" s="15" t="s">
        <v>2</v>
      </c>
      <c r="BB1" s="15" t="s">
        <v>3</v>
      </c>
      <c r="BT1" s="15" t="s">
        <v>4</v>
      </c>
      <c r="BU1" s="15" t="s">
        <v>4</v>
      </c>
      <c r="BV1" s="15" t="s">
        <v>5</v>
      </c>
    </row>
    <row r="2" ht="36.96" customHeight="1">
      <c r="AR2"/>
      <c r="BS2" s="16" t="s">
        <v>6</v>
      </c>
      <c r="BT2" s="16" t="s">
        <v>7</v>
      </c>
    </row>
    <row r="3"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18</v>
      </c>
    </row>
    <row r="7" ht="12" customHeight="1">
      <c r="B7" s="20"/>
      <c r="C7" s="21"/>
      <c r="D7" s="31" t="s">
        <v>19</v>
      </c>
      <c r="E7" s="21"/>
      <c r="F7" s="21"/>
      <c r="G7" s="21"/>
      <c r="H7" s="21"/>
      <c r="I7" s="21"/>
      <c r="J7" s="21"/>
      <c r="K7" s="26" t="s">
        <v>20</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21</v>
      </c>
      <c r="AL7" s="21"/>
      <c r="AM7" s="21"/>
      <c r="AN7" s="26" t="s">
        <v>22</v>
      </c>
      <c r="AO7" s="21"/>
      <c r="AP7" s="21"/>
      <c r="AQ7" s="21"/>
      <c r="AR7" s="19"/>
      <c r="BE7" s="30"/>
      <c r="BS7" s="16" t="s">
        <v>23</v>
      </c>
    </row>
    <row r="8" ht="12" customHeight="1">
      <c r="B8" s="20"/>
      <c r="C8" s="21"/>
      <c r="D8" s="31" t="s">
        <v>24</v>
      </c>
      <c r="E8" s="21"/>
      <c r="F8" s="21"/>
      <c r="G8" s="21"/>
      <c r="H8" s="21"/>
      <c r="I8" s="21"/>
      <c r="J8" s="21"/>
      <c r="K8" s="26" t="s">
        <v>25</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26</v>
      </c>
      <c r="AL8" s="21"/>
      <c r="AM8" s="21"/>
      <c r="AN8" s="32" t="s">
        <v>27</v>
      </c>
      <c r="AO8" s="21"/>
      <c r="AP8" s="21"/>
      <c r="AQ8" s="21"/>
      <c r="AR8" s="19"/>
      <c r="BE8" s="30"/>
      <c r="BS8" s="16" t="s">
        <v>28</v>
      </c>
    </row>
    <row r="9" ht="29.28" customHeight="1">
      <c r="B9" s="20"/>
      <c r="C9" s="21"/>
      <c r="D9" s="25" t="s">
        <v>29</v>
      </c>
      <c r="E9" s="21"/>
      <c r="F9" s="21"/>
      <c r="G9" s="21"/>
      <c r="H9" s="21"/>
      <c r="I9" s="21"/>
      <c r="J9" s="21"/>
      <c r="K9" s="33" t="s">
        <v>30</v>
      </c>
      <c r="L9" s="21"/>
      <c r="M9" s="21"/>
      <c r="N9" s="21"/>
      <c r="O9" s="21"/>
      <c r="P9" s="21"/>
      <c r="Q9" s="21"/>
      <c r="R9" s="21"/>
      <c r="S9" s="21"/>
      <c r="T9" s="21"/>
      <c r="U9" s="21"/>
      <c r="V9" s="21"/>
      <c r="W9" s="21"/>
      <c r="X9" s="21"/>
      <c r="Y9" s="21"/>
      <c r="Z9" s="21"/>
      <c r="AA9" s="21"/>
      <c r="AB9" s="21"/>
      <c r="AC9" s="21"/>
      <c r="AD9" s="21"/>
      <c r="AE9" s="21"/>
      <c r="AF9" s="21"/>
      <c r="AG9" s="21"/>
      <c r="AH9" s="21"/>
      <c r="AI9" s="21"/>
      <c r="AJ9" s="21"/>
      <c r="AK9" s="25" t="s">
        <v>31</v>
      </c>
      <c r="AL9" s="21"/>
      <c r="AM9" s="21"/>
      <c r="AN9" s="33" t="s">
        <v>32</v>
      </c>
      <c r="AO9" s="21"/>
      <c r="AP9" s="21"/>
      <c r="AQ9" s="21"/>
      <c r="AR9" s="19"/>
      <c r="BE9" s="30"/>
      <c r="BS9" s="16" t="s">
        <v>33</v>
      </c>
    </row>
    <row r="10" ht="12" customHeight="1">
      <c r="B10" s="20"/>
      <c r="C10" s="21"/>
      <c r="D10" s="31" t="s">
        <v>34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35</v>
      </c>
      <c r="AL10" s="21"/>
      <c r="AM10" s="21"/>
      <c r="AN10" s="26" t="s">
        <v>36</v>
      </c>
      <c r="AO10" s="21"/>
      <c r="AP10" s="21"/>
      <c r="AQ10" s="21"/>
      <c r="AR10" s="19"/>
      <c r="BE10" s="30"/>
      <c r="BS10" s="16" t="s">
        <v>18</v>
      </c>
    </row>
    <row r="11" ht="18.48" customHeight="1">
      <c r="B11" s="20"/>
      <c r="C11" s="21"/>
      <c r="D11" s="21"/>
      <c r="E11" s="26" t="s">
        <v>37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38</v>
      </c>
      <c r="AL11" s="21"/>
      <c r="AM11" s="21"/>
      <c r="AN11" s="26" t="s">
        <v>39</v>
      </c>
      <c r="AO11" s="21"/>
      <c r="AP11" s="21"/>
      <c r="AQ11" s="21"/>
      <c r="AR11" s="19"/>
      <c r="BE11" s="30"/>
      <c r="BS11" s="16" t="s">
        <v>18</v>
      </c>
    </row>
    <row r="12"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18</v>
      </c>
    </row>
    <row r="13" ht="12" customHeight="1">
      <c r="B13" s="20"/>
      <c r="C13" s="21"/>
      <c r="D13" s="31" t="s">
        <v>40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35</v>
      </c>
      <c r="AL13" s="21"/>
      <c r="AM13" s="21"/>
      <c r="AN13" s="34" t="s">
        <v>41</v>
      </c>
      <c r="AO13" s="21"/>
      <c r="AP13" s="21"/>
      <c r="AQ13" s="21"/>
      <c r="AR13" s="19"/>
      <c r="BE13" s="30"/>
      <c r="BS13" s="16" t="s">
        <v>18</v>
      </c>
    </row>
    <row r="14">
      <c r="B14" s="20"/>
      <c r="C14" s="21"/>
      <c r="D14" s="21"/>
      <c r="E14" s="34" t="s">
        <v>41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1" t="s">
        <v>38</v>
      </c>
      <c r="AL14" s="21"/>
      <c r="AM14" s="21"/>
      <c r="AN14" s="34" t="s">
        <v>41</v>
      </c>
      <c r="AO14" s="21"/>
      <c r="AP14" s="21"/>
      <c r="AQ14" s="21"/>
      <c r="AR14" s="19"/>
      <c r="BE14" s="30"/>
      <c r="BS14" s="16" t="s">
        <v>18</v>
      </c>
    </row>
    <row r="15"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ht="12" customHeight="1">
      <c r="B16" s="20"/>
      <c r="C16" s="21"/>
      <c r="D16" s="31" t="s">
        <v>42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35</v>
      </c>
      <c r="AL16" s="21"/>
      <c r="AM16" s="21"/>
      <c r="AN16" s="26" t="s">
        <v>43</v>
      </c>
      <c r="AO16" s="21"/>
      <c r="AP16" s="21"/>
      <c r="AQ16" s="21"/>
      <c r="AR16" s="19"/>
      <c r="BE16" s="30"/>
      <c r="BS16" s="16" t="s">
        <v>4</v>
      </c>
    </row>
    <row r="17" ht="18.48" customHeight="1">
      <c r="B17" s="20"/>
      <c r="C17" s="21"/>
      <c r="D17" s="21"/>
      <c r="E17" s="26" t="s">
        <v>44</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38</v>
      </c>
      <c r="AL17" s="21"/>
      <c r="AM17" s="21"/>
      <c r="AN17" s="26" t="s">
        <v>45</v>
      </c>
      <c r="AO17" s="21"/>
      <c r="AP17" s="21"/>
      <c r="AQ17" s="21"/>
      <c r="AR17" s="19"/>
      <c r="BE17" s="30"/>
      <c r="BS17" s="16" t="s">
        <v>4</v>
      </c>
    </row>
    <row r="18"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ht="12" customHeight="1">
      <c r="B19" s="20"/>
      <c r="C19" s="21"/>
      <c r="D19" s="31" t="s">
        <v>46</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35</v>
      </c>
      <c r="AL19" s="21"/>
      <c r="AM19" s="21"/>
      <c r="AN19" s="26" t="s">
        <v>1</v>
      </c>
      <c r="AO19" s="21"/>
      <c r="AP19" s="21"/>
      <c r="AQ19" s="21"/>
      <c r="AR19" s="19"/>
      <c r="BE19" s="30"/>
      <c r="BS19" s="16" t="s">
        <v>6</v>
      </c>
    </row>
    <row r="20" ht="18.48" customHeight="1">
      <c r="B20" s="20"/>
      <c r="C20" s="21"/>
      <c r="D20" s="21"/>
      <c r="E20" s="26" t="s">
        <v>47</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38</v>
      </c>
      <c r="AL20" s="21"/>
      <c r="AM20" s="21"/>
      <c r="AN20" s="26" t="s">
        <v>1</v>
      </c>
      <c r="AO20" s="21"/>
      <c r="AP20" s="21"/>
      <c r="AQ20" s="21"/>
      <c r="AR20" s="19"/>
      <c r="BE20" s="30"/>
      <c r="BS20" s="16" t="s">
        <v>48</v>
      </c>
    </row>
    <row r="2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ht="12" customHeight="1">
      <c r="B22" s="20"/>
      <c r="C22" s="21"/>
      <c r="D22" s="31" t="s">
        <v>49</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ht="45" customHeight="1">
      <c r="B23" s="20"/>
      <c r="C23" s="21"/>
      <c r="D23" s="21"/>
      <c r="E23" s="36" t="s">
        <v>50</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1"/>
      <c r="AP23" s="21"/>
      <c r="AQ23" s="21"/>
      <c r="AR23" s="19"/>
      <c r="BE23" s="30"/>
    </row>
    <row r="24"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ht="6.96" customHeight="1">
      <c r="B25" s="20"/>
      <c r="C25" s="21"/>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1"/>
      <c r="AQ25" s="21"/>
      <c r="AR25" s="19"/>
      <c r="BE25" s="30"/>
    </row>
    <row r="26" s="1" customFormat="1" ht="25.92" customHeight="1">
      <c r="B26" s="38"/>
      <c r="C26" s="39"/>
      <c r="D26" s="40" t="s">
        <v>51</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1" customFormat="1">
      <c r="B28" s="38"/>
      <c r="C28" s="39"/>
      <c r="D28" s="39"/>
      <c r="E28" s="39"/>
      <c r="F28" s="39"/>
      <c r="G28" s="39"/>
      <c r="H28" s="39"/>
      <c r="I28" s="39"/>
      <c r="J28" s="39"/>
      <c r="K28" s="39"/>
      <c r="L28" s="44" t="s">
        <v>52</v>
      </c>
      <c r="M28" s="44"/>
      <c r="N28" s="44"/>
      <c r="O28" s="44"/>
      <c r="P28" s="44"/>
      <c r="Q28" s="39"/>
      <c r="R28" s="39"/>
      <c r="S28" s="39"/>
      <c r="T28" s="39"/>
      <c r="U28" s="39"/>
      <c r="V28" s="39"/>
      <c r="W28" s="44" t="s">
        <v>53</v>
      </c>
      <c r="X28" s="44"/>
      <c r="Y28" s="44"/>
      <c r="Z28" s="44"/>
      <c r="AA28" s="44"/>
      <c r="AB28" s="44"/>
      <c r="AC28" s="44"/>
      <c r="AD28" s="44"/>
      <c r="AE28" s="44"/>
      <c r="AF28" s="39"/>
      <c r="AG28" s="39"/>
      <c r="AH28" s="39"/>
      <c r="AI28" s="39"/>
      <c r="AJ28" s="39"/>
      <c r="AK28" s="44" t="s">
        <v>54</v>
      </c>
      <c r="AL28" s="44"/>
      <c r="AM28" s="44"/>
      <c r="AN28" s="44"/>
      <c r="AO28" s="44"/>
      <c r="AP28" s="39"/>
      <c r="AQ28" s="39"/>
      <c r="AR28" s="43"/>
      <c r="BE28" s="30"/>
    </row>
    <row r="29" s="2" customFormat="1" ht="14.4" customHeight="1">
      <c r="B29" s="45"/>
      <c r="C29" s="46"/>
      <c r="D29" s="31" t="s">
        <v>55</v>
      </c>
      <c r="E29" s="46"/>
      <c r="F29" s="31" t="s">
        <v>56</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30"/>
    </row>
    <row r="30" s="2" customFormat="1" ht="14.4" customHeight="1">
      <c r="B30" s="45"/>
      <c r="C30" s="46"/>
      <c r="D30" s="46"/>
      <c r="E30" s="46"/>
      <c r="F30" s="31" t="s">
        <v>57</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30"/>
    </row>
    <row r="31" hidden="1" s="2" customFormat="1" ht="14.4" customHeight="1">
      <c r="B31" s="45"/>
      <c r="C31" s="46"/>
      <c r="D31" s="46"/>
      <c r="E31" s="46"/>
      <c r="F31" s="31" t="s">
        <v>58</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30"/>
    </row>
    <row r="32" hidden="1" s="2" customFormat="1" ht="14.4" customHeight="1">
      <c r="B32" s="45"/>
      <c r="C32" s="46"/>
      <c r="D32" s="46"/>
      <c r="E32" s="46"/>
      <c r="F32" s="31" t="s">
        <v>59</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30"/>
    </row>
    <row r="33" hidden="1" s="2" customFormat="1" ht="14.4" customHeight="1">
      <c r="B33" s="45"/>
      <c r="C33" s="46"/>
      <c r="D33" s="46"/>
      <c r="E33" s="46"/>
      <c r="F33" s="31" t="s">
        <v>60</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0"/>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1" customFormat="1" ht="25.92" customHeight="1">
      <c r="B35" s="38"/>
      <c r="C35" s="50"/>
      <c r="D35" s="51" t="s">
        <v>61</v>
      </c>
      <c r="E35" s="52"/>
      <c r="F35" s="52"/>
      <c r="G35" s="52"/>
      <c r="H35" s="52"/>
      <c r="I35" s="52"/>
      <c r="J35" s="52"/>
      <c r="K35" s="52"/>
      <c r="L35" s="52"/>
      <c r="M35" s="52"/>
      <c r="N35" s="52"/>
      <c r="O35" s="52"/>
      <c r="P35" s="52"/>
      <c r="Q35" s="52"/>
      <c r="R35" s="52"/>
      <c r="S35" s="52"/>
      <c r="T35" s="53" t="s">
        <v>62</v>
      </c>
      <c r="U35" s="52"/>
      <c r="V35" s="52"/>
      <c r="W35" s="52"/>
      <c r="X35" s="54" t="s">
        <v>63</v>
      </c>
      <c r="Y35" s="52"/>
      <c r="Z35" s="52"/>
      <c r="AA35" s="52"/>
      <c r="AB35" s="52"/>
      <c r="AC35" s="52"/>
      <c r="AD35" s="52"/>
      <c r="AE35" s="52"/>
      <c r="AF35" s="52"/>
      <c r="AG35" s="52"/>
      <c r="AH35" s="52"/>
      <c r="AI35" s="52"/>
      <c r="AJ35" s="52"/>
      <c r="AK35" s="55">
        <f>SUM(AK26:AK33)</f>
        <v>0</v>
      </c>
      <c r="AL35" s="52"/>
      <c r="AM35" s="52"/>
      <c r="AN35" s="52"/>
      <c r="AO35" s="56"/>
      <c r="AP35" s="50"/>
      <c r="AQ35" s="50"/>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7"/>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43"/>
    </row>
    <row r="41" s="1" customFormat="1" ht="6.96" customHeight="1">
      <c r="B41" s="59"/>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43"/>
    </row>
    <row r="42" s="1" customFormat="1" ht="24.96" customHeight="1">
      <c r="B42" s="38"/>
      <c r="C42" s="22" t="s">
        <v>64</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1" customFormat="1" ht="12" customHeight="1">
      <c r="B44" s="38"/>
      <c r="C44" s="31" t="s">
        <v>13</v>
      </c>
      <c r="D44" s="39"/>
      <c r="E44" s="39"/>
      <c r="F44" s="39"/>
      <c r="G44" s="39"/>
      <c r="H44" s="39"/>
      <c r="I44" s="39"/>
      <c r="J44" s="39"/>
      <c r="K44" s="39"/>
      <c r="L44" s="39" t="str">
        <f>K5</f>
        <v>POSP439-2019</v>
      </c>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c r="AO44" s="39"/>
      <c r="AP44" s="39"/>
      <c r="AQ44" s="39"/>
      <c r="AR44" s="43"/>
    </row>
    <row r="45" s="3" customFormat="1" ht="36.96" customHeight="1">
      <c r="B45" s="61"/>
      <c r="C45" s="62" t="s">
        <v>16</v>
      </c>
      <c r="D45" s="63"/>
      <c r="E45" s="63"/>
      <c r="F45" s="63"/>
      <c r="G45" s="63"/>
      <c r="H45" s="63"/>
      <c r="I45" s="63"/>
      <c r="J45" s="63"/>
      <c r="K45" s="63"/>
      <c r="L45" s="64" t="str">
        <f>K6</f>
        <v xml:space="preserve"> Šternberk-chodník v ul.Potoční</v>
      </c>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5"/>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1" t="s">
        <v>24</v>
      </c>
      <c r="D47" s="39"/>
      <c r="E47" s="39"/>
      <c r="F47" s="39"/>
      <c r="G47" s="39"/>
      <c r="H47" s="39"/>
      <c r="I47" s="39"/>
      <c r="J47" s="39"/>
      <c r="K47" s="39"/>
      <c r="L47" s="66" t="str">
        <f>IF(K8="","",K8)</f>
        <v>Šternberk</v>
      </c>
      <c r="M47" s="39"/>
      <c r="N47" s="39"/>
      <c r="O47" s="39"/>
      <c r="P47" s="39"/>
      <c r="Q47" s="39"/>
      <c r="R47" s="39"/>
      <c r="S47" s="39"/>
      <c r="T47" s="39"/>
      <c r="U47" s="39"/>
      <c r="V47" s="39"/>
      <c r="W47" s="39"/>
      <c r="X47" s="39"/>
      <c r="Y47" s="39"/>
      <c r="Z47" s="39"/>
      <c r="AA47" s="39"/>
      <c r="AB47" s="39"/>
      <c r="AC47" s="39"/>
      <c r="AD47" s="39"/>
      <c r="AE47" s="39"/>
      <c r="AF47" s="39"/>
      <c r="AG47" s="39"/>
      <c r="AH47" s="39"/>
      <c r="AI47" s="31" t="s">
        <v>26</v>
      </c>
      <c r="AJ47" s="39"/>
      <c r="AK47" s="39"/>
      <c r="AL47" s="39"/>
      <c r="AM47" s="67" t="str">
        <f>IF(AN8= "","",AN8)</f>
        <v>20. 2. 2019</v>
      </c>
      <c r="AN47" s="67"/>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13.65" customHeight="1">
      <c r="B49" s="38"/>
      <c r="C49" s="31" t="s">
        <v>34</v>
      </c>
      <c r="D49" s="39"/>
      <c r="E49" s="39"/>
      <c r="F49" s="39"/>
      <c r="G49" s="39"/>
      <c r="H49" s="39"/>
      <c r="I49" s="39"/>
      <c r="J49" s="39"/>
      <c r="K49" s="39"/>
      <c r="L49" s="39" t="str">
        <f>IF(E11= "","",E11)</f>
        <v>Město Šternberk</v>
      </c>
      <c r="M49" s="39"/>
      <c r="N49" s="39"/>
      <c r="O49" s="39"/>
      <c r="P49" s="39"/>
      <c r="Q49" s="39"/>
      <c r="R49" s="39"/>
      <c r="S49" s="39"/>
      <c r="T49" s="39"/>
      <c r="U49" s="39"/>
      <c r="V49" s="39"/>
      <c r="W49" s="39"/>
      <c r="X49" s="39"/>
      <c r="Y49" s="39"/>
      <c r="Z49" s="39"/>
      <c r="AA49" s="39"/>
      <c r="AB49" s="39"/>
      <c r="AC49" s="39"/>
      <c r="AD49" s="39"/>
      <c r="AE49" s="39"/>
      <c r="AF49" s="39"/>
      <c r="AG49" s="39"/>
      <c r="AH49" s="39"/>
      <c r="AI49" s="31" t="s">
        <v>42</v>
      </c>
      <c r="AJ49" s="39"/>
      <c r="AK49" s="39"/>
      <c r="AL49" s="39"/>
      <c r="AM49" s="68" t="str">
        <f>IF(E17="","",E17)</f>
        <v>ing. Petr Doležel</v>
      </c>
      <c r="AN49" s="39"/>
      <c r="AO49" s="39"/>
      <c r="AP49" s="39"/>
      <c r="AQ49" s="39"/>
      <c r="AR49" s="43"/>
      <c r="AS49" s="69" t="s">
        <v>65</v>
      </c>
      <c r="AT49" s="70"/>
      <c r="AU49" s="71"/>
      <c r="AV49" s="71"/>
      <c r="AW49" s="71"/>
      <c r="AX49" s="71"/>
      <c r="AY49" s="71"/>
      <c r="AZ49" s="71"/>
      <c r="BA49" s="71"/>
      <c r="BB49" s="71"/>
      <c r="BC49" s="71"/>
      <c r="BD49" s="72"/>
    </row>
    <row r="50" s="1" customFormat="1" ht="13.65" customHeight="1">
      <c r="B50" s="38"/>
      <c r="C50" s="31" t="s">
        <v>40</v>
      </c>
      <c r="D50" s="39"/>
      <c r="E50" s="39"/>
      <c r="F50" s="39"/>
      <c r="G50" s="39"/>
      <c r="H50" s="39"/>
      <c r="I50" s="39"/>
      <c r="J50" s="39"/>
      <c r="K50" s="39"/>
      <c r="L50" s="39"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46</v>
      </c>
      <c r="AJ50" s="39"/>
      <c r="AK50" s="39"/>
      <c r="AL50" s="39"/>
      <c r="AM50" s="68" t="str">
        <f>IF(E20="","",E20)</f>
        <v xml:space="preserve">ing.Pospíšil Michal        CU 2019/1  </v>
      </c>
      <c r="AN50" s="39"/>
      <c r="AO50" s="39"/>
      <c r="AP50" s="39"/>
      <c r="AQ50" s="39"/>
      <c r="AR50" s="43"/>
      <c r="AS50" s="73"/>
      <c r="AT50" s="74"/>
      <c r="AU50" s="75"/>
      <c r="AV50" s="75"/>
      <c r="AW50" s="75"/>
      <c r="AX50" s="75"/>
      <c r="AY50" s="75"/>
      <c r="AZ50" s="75"/>
      <c r="BA50" s="75"/>
      <c r="BB50" s="75"/>
      <c r="BC50" s="75"/>
      <c r="BD50" s="76"/>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77"/>
      <c r="AT51" s="78"/>
      <c r="AU51" s="79"/>
      <c r="AV51" s="79"/>
      <c r="AW51" s="79"/>
      <c r="AX51" s="79"/>
      <c r="AY51" s="79"/>
      <c r="AZ51" s="79"/>
      <c r="BA51" s="79"/>
      <c r="BB51" s="79"/>
      <c r="BC51" s="79"/>
      <c r="BD51" s="80"/>
    </row>
    <row r="52" s="1" customFormat="1" ht="29.28" customHeight="1">
      <c r="B52" s="38"/>
      <c r="C52" s="81" t="s">
        <v>66</v>
      </c>
      <c r="D52" s="82"/>
      <c r="E52" s="82"/>
      <c r="F52" s="82"/>
      <c r="G52" s="82"/>
      <c r="H52" s="83"/>
      <c r="I52" s="84" t="s">
        <v>67</v>
      </c>
      <c r="J52" s="82"/>
      <c r="K52" s="82"/>
      <c r="L52" s="82"/>
      <c r="M52" s="82"/>
      <c r="N52" s="82"/>
      <c r="O52" s="82"/>
      <c r="P52" s="82"/>
      <c r="Q52" s="82"/>
      <c r="R52" s="82"/>
      <c r="S52" s="82"/>
      <c r="T52" s="82"/>
      <c r="U52" s="82"/>
      <c r="V52" s="82"/>
      <c r="W52" s="82"/>
      <c r="X52" s="82"/>
      <c r="Y52" s="82"/>
      <c r="Z52" s="82"/>
      <c r="AA52" s="82"/>
      <c r="AB52" s="82"/>
      <c r="AC52" s="82"/>
      <c r="AD52" s="82"/>
      <c r="AE52" s="82"/>
      <c r="AF52" s="82"/>
      <c r="AG52" s="85" t="s">
        <v>68</v>
      </c>
      <c r="AH52" s="82"/>
      <c r="AI52" s="82"/>
      <c r="AJ52" s="82"/>
      <c r="AK52" s="82"/>
      <c r="AL52" s="82"/>
      <c r="AM52" s="82"/>
      <c r="AN52" s="84" t="s">
        <v>69</v>
      </c>
      <c r="AO52" s="82"/>
      <c r="AP52" s="86"/>
      <c r="AQ52" s="87" t="s">
        <v>70</v>
      </c>
      <c r="AR52" s="43"/>
      <c r="AS52" s="88" t="s">
        <v>71</v>
      </c>
      <c r="AT52" s="89" t="s">
        <v>72</v>
      </c>
      <c r="AU52" s="89" t="s">
        <v>73</v>
      </c>
      <c r="AV52" s="89" t="s">
        <v>74</v>
      </c>
      <c r="AW52" s="89" t="s">
        <v>75</v>
      </c>
      <c r="AX52" s="89" t="s">
        <v>76</v>
      </c>
      <c r="AY52" s="89" t="s">
        <v>77</v>
      </c>
      <c r="AZ52" s="89" t="s">
        <v>78</v>
      </c>
      <c r="BA52" s="89" t="s">
        <v>79</v>
      </c>
      <c r="BB52" s="89" t="s">
        <v>80</v>
      </c>
      <c r="BC52" s="89" t="s">
        <v>81</v>
      </c>
      <c r="BD52" s="90" t="s">
        <v>82</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1"/>
      <c r="AT53" s="92"/>
      <c r="AU53" s="92"/>
      <c r="AV53" s="92"/>
      <c r="AW53" s="92"/>
      <c r="AX53" s="92"/>
      <c r="AY53" s="92"/>
      <c r="AZ53" s="92"/>
      <c r="BA53" s="92"/>
      <c r="BB53" s="92"/>
      <c r="BC53" s="92"/>
      <c r="BD53" s="93"/>
    </row>
    <row r="54" s="4" customFormat="1" ht="32.4" customHeight="1">
      <c r="B54" s="94"/>
      <c r="C54" s="95" t="s">
        <v>83</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ROUND(AG55+AG57,2)</f>
        <v>0</v>
      </c>
      <c r="AH54" s="97"/>
      <c r="AI54" s="97"/>
      <c r="AJ54" s="97"/>
      <c r="AK54" s="97"/>
      <c r="AL54" s="97"/>
      <c r="AM54" s="97"/>
      <c r="AN54" s="98">
        <f>SUM(AG54,AT54)</f>
        <v>0</v>
      </c>
      <c r="AO54" s="98"/>
      <c r="AP54" s="98"/>
      <c r="AQ54" s="99" t="s">
        <v>1</v>
      </c>
      <c r="AR54" s="100"/>
      <c r="AS54" s="101">
        <f>ROUND(AS55+AS57,2)</f>
        <v>0</v>
      </c>
      <c r="AT54" s="102">
        <f>ROUND(SUM(AV54:AW54),2)</f>
        <v>0</v>
      </c>
      <c r="AU54" s="103">
        <f>ROUND(AU55+AU57,5)</f>
        <v>0</v>
      </c>
      <c r="AV54" s="102">
        <f>ROUND(AZ54*L29,2)</f>
        <v>0</v>
      </c>
      <c r="AW54" s="102">
        <f>ROUND(BA54*L30,2)</f>
        <v>0</v>
      </c>
      <c r="AX54" s="102">
        <f>ROUND(BB54*L29,2)</f>
        <v>0</v>
      </c>
      <c r="AY54" s="102">
        <f>ROUND(BC54*L30,2)</f>
        <v>0</v>
      </c>
      <c r="AZ54" s="102">
        <f>ROUND(AZ55+AZ57,2)</f>
        <v>0</v>
      </c>
      <c r="BA54" s="102">
        <f>ROUND(BA55+BA57,2)</f>
        <v>0</v>
      </c>
      <c r="BB54" s="102">
        <f>ROUND(BB55+BB57,2)</f>
        <v>0</v>
      </c>
      <c r="BC54" s="102">
        <f>ROUND(BC55+BC57,2)</f>
        <v>0</v>
      </c>
      <c r="BD54" s="104">
        <f>ROUND(BD55+BD57,2)</f>
        <v>0</v>
      </c>
      <c r="BS54" s="105" t="s">
        <v>84</v>
      </c>
      <c r="BT54" s="105" t="s">
        <v>85</v>
      </c>
      <c r="BU54" s="106" t="s">
        <v>86</v>
      </c>
      <c r="BV54" s="105" t="s">
        <v>87</v>
      </c>
      <c r="BW54" s="105" t="s">
        <v>5</v>
      </c>
      <c r="BX54" s="105" t="s">
        <v>88</v>
      </c>
      <c r="CL54" s="105" t="s">
        <v>20</v>
      </c>
    </row>
    <row r="55" s="5" customFormat="1" ht="16.5" customHeight="1">
      <c r="B55" s="107"/>
      <c r="C55" s="108"/>
      <c r="D55" s="109" t="s">
        <v>23</v>
      </c>
      <c r="E55" s="109"/>
      <c r="F55" s="109"/>
      <c r="G55" s="109"/>
      <c r="H55" s="109"/>
      <c r="I55" s="110"/>
      <c r="J55" s="109" t="s">
        <v>89</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ROUND(AG56,2)</f>
        <v>0</v>
      </c>
      <c r="AH55" s="110"/>
      <c r="AI55" s="110"/>
      <c r="AJ55" s="110"/>
      <c r="AK55" s="110"/>
      <c r="AL55" s="110"/>
      <c r="AM55" s="110"/>
      <c r="AN55" s="112">
        <f>SUM(AG55,AT55)</f>
        <v>0</v>
      </c>
      <c r="AO55" s="110"/>
      <c r="AP55" s="110"/>
      <c r="AQ55" s="113" t="s">
        <v>90</v>
      </c>
      <c r="AR55" s="114"/>
      <c r="AS55" s="115">
        <f>ROUND(AS56,2)</f>
        <v>0</v>
      </c>
      <c r="AT55" s="116">
        <f>ROUND(SUM(AV55:AW55),2)</f>
        <v>0</v>
      </c>
      <c r="AU55" s="117">
        <f>ROUND(AU56,5)</f>
        <v>0</v>
      </c>
      <c r="AV55" s="116">
        <f>ROUND(AZ55*L29,2)</f>
        <v>0</v>
      </c>
      <c r="AW55" s="116">
        <f>ROUND(BA55*L30,2)</f>
        <v>0</v>
      </c>
      <c r="AX55" s="116">
        <f>ROUND(BB55*L29,2)</f>
        <v>0</v>
      </c>
      <c r="AY55" s="116">
        <f>ROUND(BC55*L30,2)</f>
        <v>0</v>
      </c>
      <c r="AZ55" s="116">
        <f>ROUND(AZ56,2)</f>
        <v>0</v>
      </c>
      <c r="BA55" s="116">
        <f>ROUND(BA56,2)</f>
        <v>0</v>
      </c>
      <c r="BB55" s="116">
        <f>ROUND(BB56,2)</f>
        <v>0</v>
      </c>
      <c r="BC55" s="116">
        <f>ROUND(BC56,2)</f>
        <v>0</v>
      </c>
      <c r="BD55" s="118">
        <f>ROUND(BD56,2)</f>
        <v>0</v>
      </c>
      <c r="BS55" s="119" t="s">
        <v>84</v>
      </c>
      <c r="BT55" s="119" t="s">
        <v>23</v>
      </c>
      <c r="BU55" s="119" t="s">
        <v>86</v>
      </c>
      <c r="BV55" s="119" t="s">
        <v>87</v>
      </c>
      <c r="BW55" s="119" t="s">
        <v>91</v>
      </c>
      <c r="BX55" s="119" t="s">
        <v>5</v>
      </c>
      <c r="CL55" s="119" t="s">
        <v>20</v>
      </c>
      <c r="CM55" s="119" t="s">
        <v>92</v>
      </c>
    </row>
    <row r="56" s="6" customFormat="1" ht="16.5" customHeight="1">
      <c r="A56" s="120" t="s">
        <v>93</v>
      </c>
      <c r="B56" s="121"/>
      <c r="C56" s="122"/>
      <c r="D56" s="122"/>
      <c r="E56" s="123" t="s">
        <v>94</v>
      </c>
      <c r="F56" s="123"/>
      <c r="G56" s="123"/>
      <c r="H56" s="123"/>
      <c r="I56" s="123"/>
      <c r="J56" s="122"/>
      <c r="K56" s="123" t="s">
        <v>95</v>
      </c>
      <c r="L56" s="123"/>
      <c r="M56" s="123"/>
      <c r="N56" s="123"/>
      <c r="O56" s="123"/>
      <c r="P56" s="123"/>
      <c r="Q56" s="123"/>
      <c r="R56" s="123"/>
      <c r="S56" s="123"/>
      <c r="T56" s="123"/>
      <c r="U56" s="123"/>
      <c r="V56" s="123"/>
      <c r="W56" s="123"/>
      <c r="X56" s="123"/>
      <c r="Y56" s="123"/>
      <c r="Z56" s="123"/>
      <c r="AA56" s="123"/>
      <c r="AB56" s="123"/>
      <c r="AC56" s="123"/>
      <c r="AD56" s="123"/>
      <c r="AE56" s="123"/>
      <c r="AF56" s="123"/>
      <c r="AG56" s="124">
        <f>'1-1 - Komunikace-soupis p...'!J32</f>
        <v>0</v>
      </c>
      <c r="AH56" s="122"/>
      <c r="AI56" s="122"/>
      <c r="AJ56" s="122"/>
      <c r="AK56" s="122"/>
      <c r="AL56" s="122"/>
      <c r="AM56" s="122"/>
      <c r="AN56" s="124">
        <f>SUM(AG56,AT56)</f>
        <v>0</v>
      </c>
      <c r="AO56" s="122"/>
      <c r="AP56" s="122"/>
      <c r="AQ56" s="125" t="s">
        <v>96</v>
      </c>
      <c r="AR56" s="126"/>
      <c r="AS56" s="127">
        <v>0</v>
      </c>
      <c r="AT56" s="128">
        <f>ROUND(SUM(AV56:AW56),2)</f>
        <v>0</v>
      </c>
      <c r="AU56" s="129">
        <f>'1-1 - Komunikace-soupis p...'!P94</f>
        <v>0</v>
      </c>
      <c r="AV56" s="128">
        <f>'1-1 - Komunikace-soupis p...'!J35</f>
        <v>0</v>
      </c>
      <c r="AW56" s="128">
        <f>'1-1 - Komunikace-soupis p...'!J36</f>
        <v>0</v>
      </c>
      <c r="AX56" s="128">
        <f>'1-1 - Komunikace-soupis p...'!J37</f>
        <v>0</v>
      </c>
      <c r="AY56" s="128">
        <f>'1-1 - Komunikace-soupis p...'!J38</f>
        <v>0</v>
      </c>
      <c r="AZ56" s="128">
        <f>'1-1 - Komunikace-soupis p...'!F35</f>
        <v>0</v>
      </c>
      <c r="BA56" s="128">
        <f>'1-1 - Komunikace-soupis p...'!F36</f>
        <v>0</v>
      </c>
      <c r="BB56" s="128">
        <f>'1-1 - Komunikace-soupis p...'!F37</f>
        <v>0</v>
      </c>
      <c r="BC56" s="128">
        <f>'1-1 - Komunikace-soupis p...'!F38</f>
        <v>0</v>
      </c>
      <c r="BD56" s="130">
        <f>'1-1 - Komunikace-soupis p...'!F39</f>
        <v>0</v>
      </c>
      <c r="BT56" s="131" t="s">
        <v>92</v>
      </c>
      <c r="BV56" s="131" t="s">
        <v>87</v>
      </c>
      <c r="BW56" s="131" t="s">
        <v>97</v>
      </c>
      <c r="BX56" s="131" t="s">
        <v>91</v>
      </c>
      <c r="CL56" s="131" t="s">
        <v>20</v>
      </c>
    </row>
    <row r="57" s="5" customFormat="1" ht="27" customHeight="1">
      <c r="B57" s="107"/>
      <c r="C57" s="108"/>
      <c r="D57" s="109" t="s">
        <v>92</v>
      </c>
      <c r="E57" s="109"/>
      <c r="F57" s="109"/>
      <c r="G57" s="109"/>
      <c r="H57" s="109"/>
      <c r="I57" s="110"/>
      <c r="J57" s="109" t="s">
        <v>98</v>
      </c>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11">
        <f>ROUND(SUM(AG58:AG59),2)</f>
        <v>0</v>
      </c>
      <c r="AH57" s="110"/>
      <c r="AI57" s="110"/>
      <c r="AJ57" s="110"/>
      <c r="AK57" s="110"/>
      <c r="AL57" s="110"/>
      <c r="AM57" s="110"/>
      <c r="AN57" s="112">
        <f>SUM(AG57,AT57)</f>
        <v>0</v>
      </c>
      <c r="AO57" s="110"/>
      <c r="AP57" s="110"/>
      <c r="AQ57" s="113" t="s">
        <v>90</v>
      </c>
      <c r="AR57" s="114"/>
      <c r="AS57" s="115">
        <f>ROUND(SUM(AS58:AS59),2)</f>
        <v>0</v>
      </c>
      <c r="AT57" s="116">
        <f>ROUND(SUM(AV57:AW57),2)</f>
        <v>0</v>
      </c>
      <c r="AU57" s="117">
        <f>ROUND(SUM(AU58:AU59),5)</f>
        <v>0</v>
      </c>
      <c r="AV57" s="116">
        <f>ROUND(AZ57*L29,2)</f>
        <v>0</v>
      </c>
      <c r="AW57" s="116">
        <f>ROUND(BA57*L30,2)</f>
        <v>0</v>
      </c>
      <c r="AX57" s="116">
        <f>ROUND(BB57*L29,2)</f>
        <v>0</v>
      </c>
      <c r="AY57" s="116">
        <f>ROUND(BC57*L30,2)</f>
        <v>0</v>
      </c>
      <c r="AZ57" s="116">
        <f>ROUND(SUM(AZ58:AZ59),2)</f>
        <v>0</v>
      </c>
      <c r="BA57" s="116">
        <f>ROUND(SUM(BA58:BA59),2)</f>
        <v>0</v>
      </c>
      <c r="BB57" s="116">
        <f>ROUND(SUM(BB58:BB59),2)</f>
        <v>0</v>
      </c>
      <c r="BC57" s="116">
        <f>ROUND(SUM(BC58:BC59),2)</f>
        <v>0</v>
      </c>
      <c r="BD57" s="118">
        <f>ROUND(SUM(BD58:BD59),2)</f>
        <v>0</v>
      </c>
      <c r="BS57" s="119" t="s">
        <v>84</v>
      </c>
      <c r="BT57" s="119" t="s">
        <v>23</v>
      </c>
      <c r="BV57" s="119" t="s">
        <v>87</v>
      </c>
      <c r="BW57" s="119" t="s">
        <v>99</v>
      </c>
      <c r="BX57" s="119" t="s">
        <v>5</v>
      </c>
      <c r="CL57" s="119" t="s">
        <v>100</v>
      </c>
      <c r="CM57" s="119" t="s">
        <v>92</v>
      </c>
    </row>
    <row r="58" s="6" customFormat="1" ht="16.5" customHeight="1">
      <c r="B58" s="121"/>
      <c r="C58" s="122"/>
      <c r="D58" s="122"/>
      <c r="E58" s="123" t="s">
        <v>92</v>
      </c>
      <c r="F58" s="123"/>
      <c r="G58" s="123"/>
      <c r="H58" s="123"/>
      <c r="I58" s="123"/>
      <c r="J58" s="122"/>
      <c r="K58" s="123" t="s">
        <v>98</v>
      </c>
      <c r="L58" s="123"/>
      <c r="M58" s="123"/>
      <c r="N58" s="123"/>
      <c r="O58" s="123"/>
      <c r="P58" s="123"/>
      <c r="Q58" s="123"/>
      <c r="R58" s="123"/>
      <c r="S58" s="123"/>
      <c r="T58" s="123"/>
      <c r="U58" s="123"/>
      <c r="V58" s="123"/>
      <c r="W58" s="123"/>
      <c r="X58" s="123"/>
      <c r="Y58" s="123"/>
      <c r="Z58" s="123"/>
      <c r="AA58" s="123"/>
      <c r="AB58" s="123"/>
      <c r="AC58" s="123"/>
      <c r="AD58" s="123"/>
      <c r="AE58" s="123"/>
      <c r="AF58" s="123"/>
      <c r="AG58" s="124">
        <v>0</v>
      </c>
      <c r="AH58" s="122"/>
      <c r="AI58" s="122"/>
      <c r="AJ58" s="122"/>
      <c r="AK58" s="122"/>
      <c r="AL58" s="122"/>
      <c r="AM58" s="122"/>
      <c r="AN58" s="124">
        <f>SUM(AG58,AT58)</f>
        <v>0</v>
      </c>
      <c r="AO58" s="122"/>
      <c r="AP58" s="122"/>
      <c r="AQ58" s="125" t="s">
        <v>96</v>
      </c>
      <c r="AR58" s="126"/>
      <c r="AS58" s="127">
        <v>0</v>
      </c>
      <c r="AT58" s="128">
        <f>ROUND(SUM(AV58:AW58),2)</f>
        <v>0</v>
      </c>
      <c r="AU58" s="129"/>
      <c r="AV58" s="128"/>
      <c r="AW58" s="128"/>
      <c r="AX58" s="128"/>
      <c r="AY58" s="128"/>
      <c r="AZ58" s="128"/>
      <c r="BA58" s="128"/>
      <c r="BB58" s="128"/>
      <c r="BC58" s="128"/>
      <c r="BD58" s="130"/>
      <c r="BT58" s="131" t="s">
        <v>92</v>
      </c>
      <c r="BU58" s="131" t="s">
        <v>101</v>
      </c>
      <c r="BV58" s="131" t="s">
        <v>87</v>
      </c>
      <c r="BW58" s="131" t="s">
        <v>99</v>
      </c>
      <c r="BX58" s="131" t="s">
        <v>5</v>
      </c>
      <c r="CL58" s="131" t="s">
        <v>100</v>
      </c>
      <c r="CM58" s="131" t="s">
        <v>92</v>
      </c>
    </row>
    <row r="59" s="6" customFormat="1" ht="25.5" customHeight="1">
      <c r="A59" s="120" t="s">
        <v>93</v>
      </c>
      <c r="B59" s="121"/>
      <c r="C59" s="122"/>
      <c r="D59" s="122"/>
      <c r="E59" s="123" t="s">
        <v>102</v>
      </c>
      <c r="F59" s="123"/>
      <c r="G59" s="123"/>
      <c r="H59" s="123"/>
      <c r="I59" s="123"/>
      <c r="J59" s="122"/>
      <c r="K59" s="123" t="s">
        <v>103</v>
      </c>
      <c r="L59" s="123"/>
      <c r="M59" s="123"/>
      <c r="N59" s="123"/>
      <c r="O59" s="123"/>
      <c r="P59" s="123"/>
      <c r="Q59" s="123"/>
      <c r="R59" s="123"/>
      <c r="S59" s="123"/>
      <c r="T59" s="123"/>
      <c r="U59" s="123"/>
      <c r="V59" s="123"/>
      <c r="W59" s="123"/>
      <c r="X59" s="123"/>
      <c r="Y59" s="123"/>
      <c r="Z59" s="123"/>
      <c r="AA59" s="123"/>
      <c r="AB59" s="123"/>
      <c r="AC59" s="123"/>
      <c r="AD59" s="123"/>
      <c r="AE59" s="123"/>
      <c r="AF59" s="123"/>
      <c r="AG59" s="124">
        <f>'2-1 - VON - VEDLEJŠÍ A OS...'!J32</f>
        <v>0</v>
      </c>
      <c r="AH59" s="122"/>
      <c r="AI59" s="122"/>
      <c r="AJ59" s="122"/>
      <c r="AK59" s="122"/>
      <c r="AL59" s="122"/>
      <c r="AM59" s="122"/>
      <c r="AN59" s="124">
        <f>SUM(AG59,AT59)</f>
        <v>0</v>
      </c>
      <c r="AO59" s="122"/>
      <c r="AP59" s="122"/>
      <c r="AQ59" s="125" t="s">
        <v>96</v>
      </c>
      <c r="AR59" s="126"/>
      <c r="AS59" s="132">
        <v>0</v>
      </c>
      <c r="AT59" s="133">
        <f>ROUND(SUM(AV59:AW59),2)</f>
        <v>0</v>
      </c>
      <c r="AU59" s="134">
        <f>'2-1 - VON - VEDLEJŠÍ A OS...'!P89</f>
        <v>0</v>
      </c>
      <c r="AV59" s="133">
        <f>'2-1 - VON - VEDLEJŠÍ A OS...'!J35</f>
        <v>0</v>
      </c>
      <c r="AW59" s="133">
        <f>'2-1 - VON - VEDLEJŠÍ A OS...'!J36</f>
        <v>0</v>
      </c>
      <c r="AX59" s="133">
        <f>'2-1 - VON - VEDLEJŠÍ A OS...'!J37</f>
        <v>0</v>
      </c>
      <c r="AY59" s="133">
        <f>'2-1 - VON - VEDLEJŠÍ A OS...'!J38</f>
        <v>0</v>
      </c>
      <c r="AZ59" s="133">
        <f>'2-1 - VON - VEDLEJŠÍ A OS...'!F35</f>
        <v>0</v>
      </c>
      <c r="BA59" s="133">
        <f>'2-1 - VON - VEDLEJŠÍ A OS...'!F36</f>
        <v>0</v>
      </c>
      <c r="BB59" s="133">
        <f>'2-1 - VON - VEDLEJŠÍ A OS...'!F37</f>
        <v>0</v>
      </c>
      <c r="BC59" s="133">
        <f>'2-1 - VON - VEDLEJŠÍ A OS...'!F38</f>
        <v>0</v>
      </c>
      <c r="BD59" s="135">
        <f>'2-1 - VON - VEDLEJŠÍ A OS...'!F39</f>
        <v>0</v>
      </c>
      <c r="BT59" s="131" t="s">
        <v>92</v>
      </c>
      <c r="BV59" s="131" t="s">
        <v>87</v>
      </c>
      <c r="BW59" s="131" t="s">
        <v>104</v>
      </c>
      <c r="BX59" s="131" t="s">
        <v>99</v>
      </c>
      <c r="CL59" s="131" t="s">
        <v>100</v>
      </c>
    </row>
    <row r="60" s="1" customFormat="1" ht="30" customHeight="1">
      <c r="B60" s="38"/>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43"/>
    </row>
    <row r="61" s="1" customFormat="1" ht="6.96" customHeight="1">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43"/>
    </row>
  </sheetData>
  <sheetProtection sheet="1" formatColumns="0" formatRows="0" objects="1" scenarios="1" spinCount="100000" saltValue="RcH4XmLgQxs5FY54AgjLtXWY1rUIr3lrmHDG84d5DfX+Q9Z82W43se7Pbcwp+tnU3l4fckXINhpKd61T600HZA==" hashValue="yS05DfhadIWddpCX1Ksnlf3X1YGqYpC0bLb1hh6fXPjrTrTUvL1V1sFUI1qTZv+x69XE/WuYgFk9tWYd8/HmKQ==" algorithmName="SHA-512" password="CC35"/>
  <mergeCells count="58">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N59:AP59"/>
    <mergeCell ref="AG59:AM59"/>
    <mergeCell ref="AG54:AM54"/>
    <mergeCell ref="AN54:AP54"/>
    <mergeCell ref="C52:G52"/>
    <mergeCell ref="I52:AF52"/>
    <mergeCell ref="D55:H55"/>
    <mergeCell ref="J55:AF55"/>
    <mergeCell ref="E56:I56"/>
    <mergeCell ref="K56:AF56"/>
    <mergeCell ref="D57:H57"/>
    <mergeCell ref="J57:AF57"/>
    <mergeCell ref="E58:I58"/>
    <mergeCell ref="K58:AF58"/>
    <mergeCell ref="E59:I59"/>
    <mergeCell ref="K59:AF59"/>
  </mergeCells>
  <hyperlinks>
    <hyperlink ref="A56" location="'1-1 - Komunikace-soupis p...'!C2" display="/"/>
    <hyperlink ref="A59" location="'2-1 - VON - VEDLEJŠÍ A OS...'!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97</v>
      </c>
    </row>
    <row r="3" ht="6.96" customHeight="1">
      <c r="B3" s="137"/>
      <c r="C3" s="138"/>
      <c r="D3" s="138"/>
      <c r="E3" s="138"/>
      <c r="F3" s="138"/>
      <c r="G3" s="138"/>
      <c r="H3" s="138"/>
      <c r="I3" s="139"/>
      <c r="J3" s="138"/>
      <c r="K3" s="138"/>
      <c r="L3" s="19"/>
      <c r="AT3" s="16" t="s">
        <v>92</v>
      </c>
    </row>
    <row r="4" ht="24.96" customHeight="1">
      <c r="B4" s="19"/>
      <c r="D4" s="140" t="s">
        <v>105</v>
      </c>
      <c r="L4" s="19"/>
      <c r="M4" s="23" t="s">
        <v>10</v>
      </c>
      <c r="AT4" s="16" t="s">
        <v>4</v>
      </c>
    </row>
    <row r="5" ht="6.96" customHeight="1">
      <c r="B5" s="19"/>
      <c r="L5" s="19"/>
    </row>
    <row r="6" ht="12" customHeight="1">
      <c r="B6" s="19"/>
      <c r="D6" s="141" t="s">
        <v>16</v>
      </c>
      <c r="L6" s="19"/>
    </row>
    <row r="7" ht="16.5" customHeight="1">
      <c r="B7" s="19"/>
      <c r="E7" s="142" t="str">
        <f>'Rekapitulace stavby'!K6</f>
        <v xml:space="preserve"> Šternberk-chodník v ul.Potoční</v>
      </c>
      <c r="F7" s="141"/>
      <c r="G7" s="141"/>
      <c r="H7" s="141"/>
      <c r="L7" s="19"/>
    </row>
    <row r="8" ht="12" customHeight="1">
      <c r="B8" s="19"/>
      <c r="D8" s="141" t="s">
        <v>106</v>
      </c>
      <c r="L8" s="19"/>
    </row>
    <row r="9" s="1" customFormat="1" ht="16.5" customHeight="1">
      <c r="B9" s="43"/>
      <c r="E9" s="142" t="s">
        <v>107</v>
      </c>
      <c r="F9" s="1"/>
      <c r="G9" s="1"/>
      <c r="H9" s="1"/>
      <c r="I9" s="143"/>
      <c r="L9" s="43"/>
    </row>
    <row r="10" s="1" customFormat="1" ht="12" customHeight="1">
      <c r="B10" s="43"/>
      <c r="D10" s="141" t="s">
        <v>108</v>
      </c>
      <c r="I10" s="143"/>
      <c r="L10" s="43"/>
    </row>
    <row r="11" s="1" customFormat="1" ht="36.96" customHeight="1">
      <c r="B11" s="43"/>
      <c r="E11" s="144" t="s">
        <v>109</v>
      </c>
      <c r="F11" s="1"/>
      <c r="G11" s="1"/>
      <c r="H11" s="1"/>
      <c r="I11" s="143"/>
      <c r="L11" s="43"/>
    </row>
    <row r="12" s="1" customFormat="1">
      <c r="B12" s="43"/>
      <c r="I12" s="143"/>
      <c r="L12" s="43"/>
    </row>
    <row r="13" s="1" customFormat="1" ht="12" customHeight="1">
      <c r="B13" s="43"/>
      <c r="D13" s="141" t="s">
        <v>19</v>
      </c>
      <c r="F13" s="16" t="s">
        <v>20</v>
      </c>
      <c r="I13" s="145" t="s">
        <v>21</v>
      </c>
      <c r="J13" s="16" t="s">
        <v>110</v>
      </c>
      <c r="L13" s="43"/>
    </row>
    <row r="14" s="1" customFormat="1" ht="12" customHeight="1">
      <c r="B14" s="43"/>
      <c r="D14" s="141" t="s">
        <v>24</v>
      </c>
      <c r="F14" s="16" t="s">
        <v>25</v>
      </c>
      <c r="I14" s="145" t="s">
        <v>26</v>
      </c>
      <c r="J14" s="146" t="str">
        <f>'Rekapitulace stavby'!AN8</f>
        <v>20. 2. 2019</v>
      </c>
      <c r="L14" s="43"/>
    </row>
    <row r="15" s="1" customFormat="1" ht="10.8" customHeight="1">
      <c r="B15" s="43"/>
      <c r="I15" s="143"/>
      <c r="L15" s="43"/>
    </row>
    <row r="16" s="1" customFormat="1" ht="12" customHeight="1">
      <c r="B16" s="43"/>
      <c r="D16" s="141" t="s">
        <v>34</v>
      </c>
      <c r="I16" s="145" t="s">
        <v>35</v>
      </c>
      <c r="J16" s="16" t="s">
        <v>36</v>
      </c>
      <c r="L16" s="43"/>
    </row>
    <row r="17" s="1" customFormat="1" ht="18" customHeight="1">
      <c r="B17" s="43"/>
      <c r="E17" s="16" t="s">
        <v>37</v>
      </c>
      <c r="I17" s="145" t="s">
        <v>38</v>
      </c>
      <c r="J17" s="16" t="s">
        <v>39</v>
      </c>
      <c r="L17" s="43"/>
    </row>
    <row r="18" s="1" customFormat="1" ht="6.96" customHeight="1">
      <c r="B18" s="43"/>
      <c r="I18" s="143"/>
      <c r="L18" s="43"/>
    </row>
    <row r="19" s="1" customFormat="1" ht="12" customHeight="1">
      <c r="B19" s="43"/>
      <c r="D19" s="141" t="s">
        <v>40</v>
      </c>
      <c r="I19" s="145" t="s">
        <v>35</v>
      </c>
      <c r="J19" s="32" t="str">
        <f>'Rekapitulace stavby'!AN13</f>
        <v>Vyplň údaj</v>
      </c>
      <c r="L19" s="43"/>
    </row>
    <row r="20" s="1" customFormat="1" ht="18" customHeight="1">
      <c r="B20" s="43"/>
      <c r="E20" s="32" t="str">
        <f>'Rekapitulace stavby'!E14</f>
        <v>Vyplň údaj</v>
      </c>
      <c r="F20" s="16"/>
      <c r="G20" s="16"/>
      <c r="H20" s="16"/>
      <c r="I20" s="145" t="s">
        <v>38</v>
      </c>
      <c r="J20" s="32" t="str">
        <f>'Rekapitulace stavby'!AN14</f>
        <v>Vyplň údaj</v>
      </c>
      <c r="L20" s="43"/>
    </row>
    <row r="21" s="1" customFormat="1" ht="6.96" customHeight="1">
      <c r="B21" s="43"/>
      <c r="I21" s="143"/>
      <c r="L21" s="43"/>
    </row>
    <row r="22" s="1" customFormat="1" ht="12" customHeight="1">
      <c r="B22" s="43"/>
      <c r="D22" s="141" t="s">
        <v>42</v>
      </c>
      <c r="I22" s="145" t="s">
        <v>35</v>
      </c>
      <c r="J22" s="16" t="s">
        <v>43</v>
      </c>
      <c r="L22" s="43"/>
    </row>
    <row r="23" s="1" customFormat="1" ht="18" customHeight="1">
      <c r="B23" s="43"/>
      <c r="E23" s="16" t="s">
        <v>44</v>
      </c>
      <c r="I23" s="145" t="s">
        <v>38</v>
      </c>
      <c r="J23" s="16" t="s">
        <v>45</v>
      </c>
      <c r="L23" s="43"/>
    </row>
    <row r="24" s="1" customFormat="1" ht="6.96" customHeight="1">
      <c r="B24" s="43"/>
      <c r="I24" s="143"/>
      <c r="L24" s="43"/>
    </row>
    <row r="25" s="1" customFormat="1" ht="12" customHeight="1">
      <c r="B25" s="43"/>
      <c r="D25" s="141" t="s">
        <v>46</v>
      </c>
      <c r="I25" s="145" t="s">
        <v>35</v>
      </c>
      <c r="J25" s="16" t="s">
        <v>1</v>
      </c>
      <c r="L25" s="43"/>
    </row>
    <row r="26" s="1" customFormat="1" ht="18" customHeight="1">
      <c r="B26" s="43"/>
      <c r="E26" s="16" t="s">
        <v>47</v>
      </c>
      <c r="I26" s="145" t="s">
        <v>38</v>
      </c>
      <c r="J26" s="16" t="s">
        <v>1</v>
      </c>
      <c r="L26" s="43"/>
    </row>
    <row r="27" s="1" customFormat="1" ht="6.96" customHeight="1">
      <c r="B27" s="43"/>
      <c r="I27" s="143"/>
      <c r="L27" s="43"/>
    </row>
    <row r="28" s="1" customFormat="1" ht="12" customHeight="1">
      <c r="B28" s="43"/>
      <c r="D28" s="141" t="s">
        <v>49</v>
      </c>
      <c r="I28" s="143"/>
      <c r="L28" s="43"/>
    </row>
    <row r="29" s="7" customFormat="1" ht="45" customHeight="1">
      <c r="B29" s="147"/>
      <c r="E29" s="148" t="s">
        <v>50</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51</v>
      </c>
      <c r="I32" s="143"/>
      <c r="J32" s="152">
        <f>ROUND(J94, 2)</f>
        <v>0</v>
      </c>
      <c r="L32" s="43"/>
    </row>
    <row r="33" s="1" customFormat="1" ht="6.96" customHeight="1">
      <c r="B33" s="43"/>
      <c r="D33" s="71"/>
      <c r="E33" s="71"/>
      <c r="F33" s="71"/>
      <c r="G33" s="71"/>
      <c r="H33" s="71"/>
      <c r="I33" s="150"/>
      <c r="J33" s="71"/>
      <c r="K33" s="71"/>
      <c r="L33" s="43"/>
    </row>
    <row r="34" s="1" customFormat="1" ht="14.4" customHeight="1">
      <c r="B34" s="43"/>
      <c r="F34" s="153" t="s">
        <v>53</v>
      </c>
      <c r="I34" s="154" t="s">
        <v>52</v>
      </c>
      <c r="J34" s="153" t="s">
        <v>54</v>
      </c>
      <c r="L34" s="43"/>
    </row>
    <row r="35" s="1" customFormat="1" ht="14.4" customHeight="1">
      <c r="B35" s="43"/>
      <c r="D35" s="141" t="s">
        <v>55</v>
      </c>
      <c r="E35" s="141" t="s">
        <v>56</v>
      </c>
      <c r="F35" s="155">
        <f>ROUND((SUM(BE94:BE358)),  2)</f>
        <v>0</v>
      </c>
      <c r="I35" s="156">
        <v>0.20999999999999999</v>
      </c>
      <c r="J35" s="155">
        <f>ROUND(((SUM(BE94:BE358))*I35),  2)</f>
        <v>0</v>
      </c>
      <c r="L35" s="43"/>
    </row>
    <row r="36" s="1" customFormat="1" ht="14.4" customHeight="1">
      <c r="B36" s="43"/>
      <c r="E36" s="141" t="s">
        <v>57</v>
      </c>
      <c r="F36" s="155">
        <f>ROUND((SUM(BF94:BF358)),  2)</f>
        <v>0</v>
      </c>
      <c r="I36" s="156">
        <v>0.14999999999999999</v>
      </c>
      <c r="J36" s="155">
        <f>ROUND(((SUM(BF94:BF358))*I36),  2)</f>
        <v>0</v>
      </c>
      <c r="L36" s="43"/>
    </row>
    <row r="37" hidden="1" s="1" customFormat="1" ht="14.4" customHeight="1">
      <c r="B37" s="43"/>
      <c r="E37" s="141" t="s">
        <v>58</v>
      </c>
      <c r="F37" s="155">
        <f>ROUND((SUM(BG94:BG358)),  2)</f>
        <v>0</v>
      </c>
      <c r="I37" s="156">
        <v>0.20999999999999999</v>
      </c>
      <c r="J37" s="155">
        <f>0</f>
        <v>0</v>
      </c>
      <c r="L37" s="43"/>
    </row>
    <row r="38" hidden="1" s="1" customFormat="1" ht="14.4" customHeight="1">
      <c r="B38" s="43"/>
      <c r="E38" s="141" t="s">
        <v>59</v>
      </c>
      <c r="F38" s="155">
        <f>ROUND((SUM(BH94:BH358)),  2)</f>
        <v>0</v>
      </c>
      <c r="I38" s="156">
        <v>0.14999999999999999</v>
      </c>
      <c r="J38" s="155">
        <f>0</f>
        <v>0</v>
      </c>
      <c r="L38" s="43"/>
    </row>
    <row r="39" hidden="1" s="1" customFormat="1" ht="14.4" customHeight="1">
      <c r="B39" s="43"/>
      <c r="E39" s="141" t="s">
        <v>60</v>
      </c>
      <c r="F39" s="155">
        <f>ROUND((SUM(BI94:BI358)),  2)</f>
        <v>0</v>
      </c>
      <c r="I39" s="156">
        <v>0</v>
      </c>
      <c r="J39" s="155">
        <f>0</f>
        <v>0</v>
      </c>
      <c r="L39" s="43"/>
    </row>
    <row r="40" s="1" customFormat="1" ht="6.96" customHeight="1">
      <c r="B40" s="43"/>
      <c r="I40" s="143"/>
      <c r="L40" s="43"/>
    </row>
    <row r="41" s="1" customFormat="1" ht="25.44" customHeight="1">
      <c r="B41" s="43"/>
      <c r="C41" s="157"/>
      <c r="D41" s="158" t="s">
        <v>61</v>
      </c>
      <c r="E41" s="159"/>
      <c r="F41" s="159"/>
      <c r="G41" s="160" t="s">
        <v>62</v>
      </c>
      <c r="H41" s="161" t="s">
        <v>63</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2" t="s">
        <v>111</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1" t="s">
        <v>16</v>
      </c>
      <c r="D49" s="39"/>
      <c r="E49" s="39"/>
      <c r="F49" s="39"/>
      <c r="G49" s="39"/>
      <c r="H49" s="39"/>
      <c r="I49" s="143"/>
      <c r="J49" s="39"/>
      <c r="K49" s="39"/>
      <c r="L49" s="43"/>
    </row>
    <row r="50" s="1" customFormat="1" ht="16.5" customHeight="1">
      <c r="B50" s="38"/>
      <c r="C50" s="39"/>
      <c r="D50" s="39"/>
      <c r="E50" s="171" t="str">
        <f>E7</f>
        <v xml:space="preserve"> Šternberk-chodník v ul.Potoční</v>
      </c>
      <c r="F50" s="31"/>
      <c r="G50" s="31"/>
      <c r="H50" s="31"/>
      <c r="I50" s="143"/>
      <c r="J50" s="39"/>
      <c r="K50" s="39"/>
      <c r="L50" s="43"/>
    </row>
    <row r="51" ht="12" customHeight="1">
      <c r="B51" s="20"/>
      <c r="C51" s="31" t="s">
        <v>106</v>
      </c>
      <c r="D51" s="21"/>
      <c r="E51" s="21"/>
      <c r="F51" s="21"/>
      <c r="G51" s="21"/>
      <c r="H51" s="21"/>
      <c r="I51" s="136"/>
      <c r="J51" s="21"/>
      <c r="K51" s="21"/>
      <c r="L51" s="19"/>
    </row>
    <row r="52" s="1" customFormat="1" ht="16.5" customHeight="1">
      <c r="B52" s="38"/>
      <c r="C52" s="39"/>
      <c r="D52" s="39"/>
      <c r="E52" s="171" t="s">
        <v>107</v>
      </c>
      <c r="F52" s="39"/>
      <c r="G52" s="39"/>
      <c r="H52" s="39"/>
      <c r="I52" s="143"/>
      <c r="J52" s="39"/>
      <c r="K52" s="39"/>
      <c r="L52" s="43"/>
    </row>
    <row r="53" s="1" customFormat="1" ht="12" customHeight="1">
      <c r="B53" s="38"/>
      <c r="C53" s="31" t="s">
        <v>108</v>
      </c>
      <c r="D53" s="39"/>
      <c r="E53" s="39"/>
      <c r="F53" s="39"/>
      <c r="G53" s="39"/>
      <c r="H53" s="39"/>
      <c r="I53" s="143"/>
      <c r="J53" s="39"/>
      <c r="K53" s="39"/>
      <c r="L53" s="43"/>
    </row>
    <row r="54" s="1" customFormat="1" ht="16.5" customHeight="1">
      <c r="B54" s="38"/>
      <c r="C54" s="39"/>
      <c r="D54" s="39"/>
      <c r="E54" s="64" t="str">
        <f>E11</f>
        <v>1-1 - Komunikace-soupis prací</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1" t="s">
        <v>24</v>
      </c>
      <c r="D56" s="39"/>
      <c r="E56" s="39"/>
      <c r="F56" s="26" t="str">
        <f>F14</f>
        <v>Šternberk</v>
      </c>
      <c r="G56" s="39"/>
      <c r="H56" s="39"/>
      <c r="I56" s="145" t="s">
        <v>26</v>
      </c>
      <c r="J56" s="67" t="str">
        <f>IF(J14="","",J14)</f>
        <v>20. 2. 2019</v>
      </c>
      <c r="K56" s="39"/>
      <c r="L56" s="43"/>
    </row>
    <row r="57" s="1" customFormat="1" ht="6.96" customHeight="1">
      <c r="B57" s="38"/>
      <c r="C57" s="39"/>
      <c r="D57" s="39"/>
      <c r="E57" s="39"/>
      <c r="F57" s="39"/>
      <c r="G57" s="39"/>
      <c r="H57" s="39"/>
      <c r="I57" s="143"/>
      <c r="J57" s="39"/>
      <c r="K57" s="39"/>
      <c r="L57" s="43"/>
    </row>
    <row r="58" s="1" customFormat="1" ht="13.65" customHeight="1">
      <c r="B58" s="38"/>
      <c r="C58" s="31" t="s">
        <v>34</v>
      </c>
      <c r="D58" s="39"/>
      <c r="E58" s="39"/>
      <c r="F58" s="26" t="str">
        <f>E17</f>
        <v>Město Šternberk</v>
      </c>
      <c r="G58" s="39"/>
      <c r="H58" s="39"/>
      <c r="I58" s="145" t="s">
        <v>42</v>
      </c>
      <c r="J58" s="36" t="str">
        <f>E23</f>
        <v>ing. Petr Doležel</v>
      </c>
      <c r="K58" s="39"/>
      <c r="L58" s="43"/>
    </row>
    <row r="59" s="1" customFormat="1" ht="24.9" customHeight="1">
      <c r="B59" s="38"/>
      <c r="C59" s="31" t="s">
        <v>40</v>
      </c>
      <c r="D59" s="39"/>
      <c r="E59" s="39"/>
      <c r="F59" s="26" t="str">
        <f>IF(E20="","",E20)</f>
        <v>Vyplň údaj</v>
      </c>
      <c r="G59" s="39"/>
      <c r="H59" s="39"/>
      <c r="I59" s="145" t="s">
        <v>46</v>
      </c>
      <c r="J59" s="36" t="str">
        <f>E26</f>
        <v xml:space="preserve">ing.Pospíšil Michal        CU 2019/1  </v>
      </c>
      <c r="K59" s="39"/>
      <c r="L59" s="43"/>
    </row>
    <row r="60" s="1" customFormat="1" ht="10.32" customHeight="1">
      <c r="B60" s="38"/>
      <c r="C60" s="39"/>
      <c r="D60" s="39"/>
      <c r="E60" s="39"/>
      <c r="F60" s="39"/>
      <c r="G60" s="39"/>
      <c r="H60" s="39"/>
      <c r="I60" s="143"/>
      <c r="J60" s="39"/>
      <c r="K60" s="39"/>
      <c r="L60" s="43"/>
    </row>
    <row r="61" s="1" customFormat="1" ht="29.28" customHeight="1">
      <c r="B61" s="38"/>
      <c r="C61" s="172" t="s">
        <v>112</v>
      </c>
      <c r="D61" s="173"/>
      <c r="E61" s="173"/>
      <c r="F61" s="173"/>
      <c r="G61" s="173"/>
      <c r="H61" s="173"/>
      <c r="I61" s="174"/>
      <c r="J61" s="175" t="s">
        <v>113</v>
      </c>
      <c r="K61" s="173"/>
      <c r="L61" s="43"/>
    </row>
    <row r="62" s="1" customFormat="1" ht="10.32" customHeight="1">
      <c r="B62" s="38"/>
      <c r="C62" s="39"/>
      <c r="D62" s="39"/>
      <c r="E62" s="39"/>
      <c r="F62" s="39"/>
      <c r="G62" s="39"/>
      <c r="H62" s="39"/>
      <c r="I62" s="143"/>
      <c r="J62" s="39"/>
      <c r="K62" s="39"/>
      <c r="L62" s="43"/>
    </row>
    <row r="63" s="1" customFormat="1" ht="22.8" customHeight="1">
      <c r="B63" s="38"/>
      <c r="C63" s="176" t="s">
        <v>114</v>
      </c>
      <c r="D63" s="39"/>
      <c r="E63" s="39"/>
      <c r="F63" s="39"/>
      <c r="G63" s="39"/>
      <c r="H63" s="39"/>
      <c r="I63" s="143"/>
      <c r="J63" s="98">
        <f>J94</f>
        <v>0</v>
      </c>
      <c r="K63" s="39"/>
      <c r="L63" s="43"/>
      <c r="AU63" s="16" t="s">
        <v>115</v>
      </c>
    </row>
    <row r="64" s="8" customFormat="1" ht="24.96" customHeight="1">
      <c r="B64" s="177"/>
      <c r="C64" s="178"/>
      <c r="D64" s="179" t="s">
        <v>116</v>
      </c>
      <c r="E64" s="180"/>
      <c r="F64" s="180"/>
      <c r="G64" s="180"/>
      <c r="H64" s="180"/>
      <c r="I64" s="181"/>
      <c r="J64" s="182">
        <f>J95</f>
        <v>0</v>
      </c>
      <c r="K64" s="178"/>
      <c r="L64" s="183"/>
    </row>
    <row r="65" s="9" customFormat="1" ht="19.92" customHeight="1">
      <c r="B65" s="184"/>
      <c r="C65" s="122"/>
      <c r="D65" s="185" t="s">
        <v>117</v>
      </c>
      <c r="E65" s="186"/>
      <c r="F65" s="186"/>
      <c r="G65" s="186"/>
      <c r="H65" s="186"/>
      <c r="I65" s="187"/>
      <c r="J65" s="188">
        <f>J96</f>
        <v>0</v>
      </c>
      <c r="K65" s="122"/>
      <c r="L65" s="189"/>
    </row>
    <row r="66" s="9" customFormat="1" ht="19.92" customHeight="1">
      <c r="B66" s="184"/>
      <c r="C66" s="122"/>
      <c r="D66" s="185" t="s">
        <v>118</v>
      </c>
      <c r="E66" s="186"/>
      <c r="F66" s="186"/>
      <c r="G66" s="186"/>
      <c r="H66" s="186"/>
      <c r="I66" s="187"/>
      <c r="J66" s="188">
        <f>J123</f>
        <v>0</v>
      </c>
      <c r="K66" s="122"/>
      <c r="L66" s="189"/>
    </row>
    <row r="67" s="9" customFormat="1" ht="19.92" customHeight="1">
      <c r="B67" s="184"/>
      <c r="C67" s="122"/>
      <c r="D67" s="185" t="s">
        <v>119</v>
      </c>
      <c r="E67" s="186"/>
      <c r="F67" s="186"/>
      <c r="G67" s="186"/>
      <c r="H67" s="186"/>
      <c r="I67" s="187"/>
      <c r="J67" s="188">
        <f>J136</f>
        <v>0</v>
      </c>
      <c r="K67" s="122"/>
      <c r="L67" s="189"/>
    </row>
    <row r="68" s="9" customFormat="1" ht="19.92" customHeight="1">
      <c r="B68" s="184"/>
      <c r="C68" s="122"/>
      <c r="D68" s="185" t="s">
        <v>120</v>
      </c>
      <c r="E68" s="186"/>
      <c r="F68" s="186"/>
      <c r="G68" s="186"/>
      <c r="H68" s="186"/>
      <c r="I68" s="187"/>
      <c r="J68" s="188">
        <f>J199</f>
        <v>0</v>
      </c>
      <c r="K68" s="122"/>
      <c r="L68" s="189"/>
    </row>
    <row r="69" s="9" customFormat="1" ht="14.88" customHeight="1">
      <c r="B69" s="184"/>
      <c r="C69" s="122"/>
      <c r="D69" s="185" t="s">
        <v>121</v>
      </c>
      <c r="E69" s="186"/>
      <c r="F69" s="186"/>
      <c r="G69" s="186"/>
      <c r="H69" s="186"/>
      <c r="I69" s="187"/>
      <c r="J69" s="188">
        <f>J200</f>
        <v>0</v>
      </c>
      <c r="K69" s="122"/>
      <c r="L69" s="189"/>
    </row>
    <row r="70" s="9" customFormat="1" ht="19.92" customHeight="1">
      <c r="B70" s="184"/>
      <c r="C70" s="122"/>
      <c r="D70" s="185" t="s">
        <v>122</v>
      </c>
      <c r="E70" s="186"/>
      <c r="F70" s="186"/>
      <c r="G70" s="186"/>
      <c r="H70" s="186"/>
      <c r="I70" s="187"/>
      <c r="J70" s="188">
        <f>J206</f>
        <v>0</v>
      </c>
      <c r="K70" s="122"/>
      <c r="L70" s="189"/>
    </row>
    <row r="71" s="9" customFormat="1" ht="14.88" customHeight="1">
      <c r="B71" s="184"/>
      <c r="C71" s="122"/>
      <c r="D71" s="185" t="s">
        <v>123</v>
      </c>
      <c r="E71" s="186"/>
      <c r="F71" s="186"/>
      <c r="G71" s="186"/>
      <c r="H71" s="186"/>
      <c r="I71" s="187"/>
      <c r="J71" s="188">
        <f>J207</f>
        <v>0</v>
      </c>
      <c r="K71" s="122"/>
      <c r="L71" s="189"/>
    </row>
    <row r="72" s="9" customFormat="1" ht="14.88" customHeight="1">
      <c r="B72" s="184"/>
      <c r="C72" s="122"/>
      <c r="D72" s="185" t="s">
        <v>124</v>
      </c>
      <c r="E72" s="186"/>
      <c r="F72" s="186"/>
      <c r="G72" s="186"/>
      <c r="H72" s="186"/>
      <c r="I72" s="187"/>
      <c r="J72" s="188">
        <f>J216</f>
        <v>0</v>
      </c>
      <c r="K72" s="122"/>
      <c r="L72" s="189"/>
    </row>
    <row r="73" s="1" customFormat="1" ht="21.84" customHeight="1">
      <c r="B73" s="38"/>
      <c r="C73" s="39"/>
      <c r="D73" s="39"/>
      <c r="E73" s="39"/>
      <c r="F73" s="39"/>
      <c r="G73" s="39"/>
      <c r="H73" s="39"/>
      <c r="I73" s="143"/>
      <c r="J73" s="39"/>
      <c r="K73" s="39"/>
      <c r="L73" s="43"/>
    </row>
    <row r="74" s="1" customFormat="1" ht="6.96" customHeight="1">
      <c r="B74" s="57"/>
      <c r="C74" s="58"/>
      <c r="D74" s="58"/>
      <c r="E74" s="58"/>
      <c r="F74" s="58"/>
      <c r="G74" s="58"/>
      <c r="H74" s="58"/>
      <c r="I74" s="167"/>
      <c r="J74" s="58"/>
      <c r="K74" s="58"/>
      <c r="L74" s="43"/>
    </row>
    <row r="78" s="1" customFormat="1" ht="6.96" customHeight="1">
      <c r="B78" s="59"/>
      <c r="C78" s="60"/>
      <c r="D78" s="60"/>
      <c r="E78" s="60"/>
      <c r="F78" s="60"/>
      <c r="G78" s="60"/>
      <c r="H78" s="60"/>
      <c r="I78" s="170"/>
      <c r="J78" s="60"/>
      <c r="K78" s="60"/>
      <c r="L78" s="43"/>
    </row>
    <row r="79" s="1" customFormat="1" ht="24.96" customHeight="1">
      <c r="B79" s="38"/>
      <c r="C79" s="22" t="s">
        <v>125</v>
      </c>
      <c r="D79" s="39"/>
      <c r="E79" s="39"/>
      <c r="F79" s="39"/>
      <c r="G79" s="39"/>
      <c r="H79" s="39"/>
      <c r="I79" s="143"/>
      <c r="J79" s="39"/>
      <c r="K79" s="39"/>
      <c r="L79" s="43"/>
    </row>
    <row r="80" s="1" customFormat="1" ht="6.96" customHeight="1">
      <c r="B80" s="38"/>
      <c r="C80" s="39"/>
      <c r="D80" s="39"/>
      <c r="E80" s="39"/>
      <c r="F80" s="39"/>
      <c r="G80" s="39"/>
      <c r="H80" s="39"/>
      <c r="I80" s="143"/>
      <c r="J80" s="39"/>
      <c r="K80" s="39"/>
      <c r="L80" s="43"/>
    </row>
    <row r="81" s="1" customFormat="1" ht="12" customHeight="1">
      <c r="B81" s="38"/>
      <c r="C81" s="31" t="s">
        <v>16</v>
      </c>
      <c r="D81" s="39"/>
      <c r="E81" s="39"/>
      <c r="F81" s="39"/>
      <c r="G81" s="39"/>
      <c r="H81" s="39"/>
      <c r="I81" s="143"/>
      <c r="J81" s="39"/>
      <c r="K81" s="39"/>
      <c r="L81" s="43"/>
    </row>
    <row r="82" s="1" customFormat="1" ht="16.5" customHeight="1">
      <c r="B82" s="38"/>
      <c r="C82" s="39"/>
      <c r="D82" s="39"/>
      <c r="E82" s="171" t="str">
        <f>E7</f>
        <v xml:space="preserve"> Šternberk-chodník v ul.Potoční</v>
      </c>
      <c r="F82" s="31"/>
      <c r="G82" s="31"/>
      <c r="H82" s="31"/>
      <c r="I82" s="143"/>
      <c r="J82" s="39"/>
      <c r="K82" s="39"/>
      <c r="L82" s="43"/>
    </row>
    <row r="83" ht="12" customHeight="1">
      <c r="B83" s="20"/>
      <c r="C83" s="31" t="s">
        <v>106</v>
      </c>
      <c r="D83" s="21"/>
      <c r="E83" s="21"/>
      <c r="F83" s="21"/>
      <c r="G83" s="21"/>
      <c r="H83" s="21"/>
      <c r="I83" s="136"/>
      <c r="J83" s="21"/>
      <c r="K83" s="21"/>
      <c r="L83" s="19"/>
    </row>
    <row r="84" s="1" customFormat="1" ht="16.5" customHeight="1">
      <c r="B84" s="38"/>
      <c r="C84" s="39"/>
      <c r="D84" s="39"/>
      <c r="E84" s="171" t="s">
        <v>107</v>
      </c>
      <c r="F84" s="39"/>
      <c r="G84" s="39"/>
      <c r="H84" s="39"/>
      <c r="I84" s="143"/>
      <c r="J84" s="39"/>
      <c r="K84" s="39"/>
      <c r="L84" s="43"/>
    </row>
    <row r="85" s="1" customFormat="1" ht="12" customHeight="1">
      <c r="B85" s="38"/>
      <c r="C85" s="31" t="s">
        <v>108</v>
      </c>
      <c r="D85" s="39"/>
      <c r="E85" s="39"/>
      <c r="F85" s="39"/>
      <c r="G85" s="39"/>
      <c r="H85" s="39"/>
      <c r="I85" s="143"/>
      <c r="J85" s="39"/>
      <c r="K85" s="39"/>
      <c r="L85" s="43"/>
    </row>
    <row r="86" s="1" customFormat="1" ht="16.5" customHeight="1">
      <c r="B86" s="38"/>
      <c r="C86" s="39"/>
      <c r="D86" s="39"/>
      <c r="E86" s="64" t="str">
        <f>E11</f>
        <v>1-1 - Komunikace-soupis prací</v>
      </c>
      <c r="F86" s="39"/>
      <c r="G86" s="39"/>
      <c r="H86" s="39"/>
      <c r="I86" s="143"/>
      <c r="J86" s="39"/>
      <c r="K86" s="39"/>
      <c r="L86" s="43"/>
    </row>
    <row r="87" s="1" customFormat="1" ht="6.96" customHeight="1">
      <c r="B87" s="38"/>
      <c r="C87" s="39"/>
      <c r="D87" s="39"/>
      <c r="E87" s="39"/>
      <c r="F87" s="39"/>
      <c r="G87" s="39"/>
      <c r="H87" s="39"/>
      <c r="I87" s="143"/>
      <c r="J87" s="39"/>
      <c r="K87" s="39"/>
      <c r="L87" s="43"/>
    </row>
    <row r="88" s="1" customFormat="1" ht="12" customHeight="1">
      <c r="B88" s="38"/>
      <c r="C88" s="31" t="s">
        <v>24</v>
      </c>
      <c r="D88" s="39"/>
      <c r="E88" s="39"/>
      <c r="F88" s="26" t="str">
        <f>F14</f>
        <v>Šternberk</v>
      </c>
      <c r="G88" s="39"/>
      <c r="H88" s="39"/>
      <c r="I88" s="145" t="s">
        <v>26</v>
      </c>
      <c r="J88" s="67" t="str">
        <f>IF(J14="","",J14)</f>
        <v>20. 2. 2019</v>
      </c>
      <c r="K88" s="39"/>
      <c r="L88" s="43"/>
    </row>
    <row r="89" s="1" customFormat="1" ht="6.96" customHeight="1">
      <c r="B89" s="38"/>
      <c r="C89" s="39"/>
      <c r="D89" s="39"/>
      <c r="E89" s="39"/>
      <c r="F89" s="39"/>
      <c r="G89" s="39"/>
      <c r="H89" s="39"/>
      <c r="I89" s="143"/>
      <c r="J89" s="39"/>
      <c r="K89" s="39"/>
      <c r="L89" s="43"/>
    </row>
    <row r="90" s="1" customFormat="1" ht="13.65" customHeight="1">
      <c r="B90" s="38"/>
      <c r="C90" s="31" t="s">
        <v>34</v>
      </c>
      <c r="D90" s="39"/>
      <c r="E90" s="39"/>
      <c r="F90" s="26" t="str">
        <f>E17</f>
        <v>Město Šternberk</v>
      </c>
      <c r="G90" s="39"/>
      <c r="H90" s="39"/>
      <c r="I90" s="145" t="s">
        <v>42</v>
      </c>
      <c r="J90" s="36" t="str">
        <f>E23</f>
        <v>ing. Petr Doležel</v>
      </c>
      <c r="K90" s="39"/>
      <c r="L90" s="43"/>
    </row>
    <row r="91" s="1" customFormat="1" ht="24.9" customHeight="1">
      <c r="B91" s="38"/>
      <c r="C91" s="31" t="s">
        <v>40</v>
      </c>
      <c r="D91" s="39"/>
      <c r="E91" s="39"/>
      <c r="F91" s="26" t="str">
        <f>IF(E20="","",E20)</f>
        <v>Vyplň údaj</v>
      </c>
      <c r="G91" s="39"/>
      <c r="H91" s="39"/>
      <c r="I91" s="145" t="s">
        <v>46</v>
      </c>
      <c r="J91" s="36" t="str">
        <f>E26</f>
        <v xml:space="preserve">ing.Pospíšil Michal        CU 2019/1  </v>
      </c>
      <c r="K91" s="39"/>
      <c r="L91" s="43"/>
    </row>
    <row r="92" s="1" customFormat="1" ht="10.32" customHeight="1">
      <c r="B92" s="38"/>
      <c r="C92" s="39"/>
      <c r="D92" s="39"/>
      <c r="E92" s="39"/>
      <c r="F92" s="39"/>
      <c r="G92" s="39"/>
      <c r="H92" s="39"/>
      <c r="I92" s="143"/>
      <c r="J92" s="39"/>
      <c r="K92" s="39"/>
      <c r="L92" s="43"/>
    </row>
    <row r="93" s="10" customFormat="1" ht="29.28" customHeight="1">
      <c r="B93" s="190"/>
      <c r="C93" s="191" t="s">
        <v>126</v>
      </c>
      <c r="D93" s="192" t="s">
        <v>70</v>
      </c>
      <c r="E93" s="192" t="s">
        <v>66</v>
      </c>
      <c r="F93" s="192" t="s">
        <v>67</v>
      </c>
      <c r="G93" s="192" t="s">
        <v>127</v>
      </c>
      <c r="H93" s="192" t="s">
        <v>128</v>
      </c>
      <c r="I93" s="193" t="s">
        <v>129</v>
      </c>
      <c r="J93" s="192" t="s">
        <v>113</v>
      </c>
      <c r="K93" s="194" t="s">
        <v>130</v>
      </c>
      <c r="L93" s="195"/>
      <c r="M93" s="88" t="s">
        <v>1</v>
      </c>
      <c r="N93" s="89" t="s">
        <v>55</v>
      </c>
      <c r="O93" s="89" t="s">
        <v>131</v>
      </c>
      <c r="P93" s="89" t="s">
        <v>132</v>
      </c>
      <c r="Q93" s="89" t="s">
        <v>133</v>
      </c>
      <c r="R93" s="89" t="s">
        <v>134</v>
      </c>
      <c r="S93" s="89" t="s">
        <v>135</v>
      </c>
      <c r="T93" s="90" t="s">
        <v>136</v>
      </c>
    </row>
    <row r="94" s="1" customFormat="1" ht="22.8" customHeight="1">
      <c r="B94" s="38"/>
      <c r="C94" s="95" t="s">
        <v>137</v>
      </c>
      <c r="D94" s="39"/>
      <c r="E94" s="39"/>
      <c r="F94" s="39"/>
      <c r="G94" s="39"/>
      <c r="H94" s="39"/>
      <c r="I94" s="143"/>
      <c r="J94" s="196">
        <f>BK94</f>
        <v>0</v>
      </c>
      <c r="K94" s="39"/>
      <c r="L94" s="43"/>
      <c r="M94" s="91"/>
      <c r="N94" s="92"/>
      <c r="O94" s="92"/>
      <c r="P94" s="197">
        <f>P95</f>
        <v>0</v>
      </c>
      <c r="Q94" s="92"/>
      <c r="R94" s="197">
        <f>R95</f>
        <v>184.13993760000003</v>
      </c>
      <c r="S94" s="92"/>
      <c r="T94" s="198">
        <f>T95</f>
        <v>125.12999999999998</v>
      </c>
      <c r="AT94" s="16" t="s">
        <v>84</v>
      </c>
      <c r="AU94" s="16" t="s">
        <v>115</v>
      </c>
      <c r="BK94" s="199">
        <f>BK95</f>
        <v>0</v>
      </c>
    </row>
    <row r="95" s="11" customFormat="1" ht="25.92" customHeight="1">
      <c r="B95" s="200"/>
      <c r="C95" s="201"/>
      <c r="D95" s="202" t="s">
        <v>84</v>
      </c>
      <c r="E95" s="203" t="s">
        <v>138</v>
      </c>
      <c r="F95" s="203" t="s">
        <v>139</v>
      </c>
      <c r="G95" s="201"/>
      <c r="H95" s="201"/>
      <c r="I95" s="204"/>
      <c r="J95" s="205">
        <f>BK95</f>
        <v>0</v>
      </c>
      <c r="K95" s="201"/>
      <c r="L95" s="206"/>
      <c r="M95" s="207"/>
      <c r="N95" s="208"/>
      <c r="O95" s="208"/>
      <c r="P95" s="209">
        <f>P96+P123+P136+P199+P206</f>
        <v>0</v>
      </c>
      <c r="Q95" s="208"/>
      <c r="R95" s="209">
        <f>R96+R123+R136+R199+R206</f>
        <v>184.13993760000003</v>
      </c>
      <c r="S95" s="208"/>
      <c r="T95" s="210">
        <f>T96+T123+T136+T199+T206</f>
        <v>125.12999999999998</v>
      </c>
      <c r="AR95" s="211" t="s">
        <v>23</v>
      </c>
      <c r="AT95" s="212" t="s">
        <v>84</v>
      </c>
      <c r="AU95" s="212" t="s">
        <v>85</v>
      </c>
      <c r="AY95" s="211" t="s">
        <v>140</v>
      </c>
      <c r="BK95" s="213">
        <f>BK96+BK123+BK136+BK199+BK206</f>
        <v>0</v>
      </c>
    </row>
    <row r="96" s="11" customFormat="1" ht="22.8" customHeight="1">
      <c r="B96" s="200"/>
      <c r="C96" s="201"/>
      <c r="D96" s="202" t="s">
        <v>84</v>
      </c>
      <c r="E96" s="214" t="s">
        <v>141</v>
      </c>
      <c r="F96" s="214" t="s">
        <v>142</v>
      </c>
      <c r="G96" s="201"/>
      <c r="H96" s="201"/>
      <c r="I96" s="204"/>
      <c r="J96" s="215">
        <f>BK96</f>
        <v>0</v>
      </c>
      <c r="K96" s="201"/>
      <c r="L96" s="206"/>
      <c r="M96" s="207"/>
      <c r="N96" s="208"/>
      <c r="O96" s="208"/>
      <c r="P96" s="209">
        <f>SUM(P97:P122)</f>
        <v>0</v>
      </c>
      <c r="Q96" s="208"/>
      <c r="R96" s="209">
        <f>SUM(R97:R122)</f>
        <v>0</v>
      </c>
      <c r="S96" s="208"/>
      <c r="T96" s="210">
        <f>SUM(T97:T122)</f>
        <v>0</v>
      </c>
      <c r="AR96" s="211" t="s">
        <v>23</v>
      </c>
      <c r="AT96" s="212" t="s">
        <v>84</v>
      </c>
      <c r="AU96" s="212" t="s">
        <v>23</v>
      </c>
      <c r="AY96" s="211" t="s">
        <v>140</v>
      </c>
      <c r="BK96" s="213">
        <f>SUM(BK97:BK122)</f>
        <v>0</v>
      </c>
    </row>
    <row r="97" s="1" customFormat="1" ht="16.5" customHeight="1">
      <c r="B97" s="38"/>
      <c r="C97" s="216" t="s">
        <v>23</v>
      </c>
      <c r="D97" s="216" t="s">
        <v>143</v>
      </c>
      <c r="E97" s="217" t="s">
        <v>144</v>
      </c>
      <c r="F97" s="218" t="s">
        <v>145</v>
      </c>
      <c r="G97" s="219" t="s">
        <v>146</v>
      </c>
      <c r="H97" s="220">
        <v>55</v>
      </c>
      <c r="I97" s="221"/>
      <c r="J97" s="222">
        <f>ROUND(I97*H97,2)</f>
        <v>0</v>
      </c>
      <c r="K97" s="218" t="s">
        <v>147</v>
      </c>
      <c r="L97" s="43"/>
      <c r="M97" s="223" t="s">
        <v>1</v>
      </c>
      <c r="N97" s="224" t="s">
        <v>56</v>
      </c>
      <c r="O97" s="79"/>
      <c r="P97" s="225">
        <f>O97*H97</f>
        <v>0</v>
      </c>
      <c r="Q97" s="225">
        <v>0</v>
      </c>
      <c r="R97" s="225">
        <f>Q97*H97</f>
        <v>0</v>
      </c>
      <c r="S97" s="225">
        <v>0</v>
      </c>
      <c r="T97" s="226">
        <f>S97*H97</f>
        <v>0</v>
      </c>
      <c r="AR97" s="16" t="s">
        <v>148</v>
      </c>
      <c r="AT97" s="16" t="s">
        <v>143</v>
      </c>
      <c r="AU97" s="16" t="s">
        <v>92</v>
      </c>
      <c r="AY97" s="16" t="s">
        <v>140</v>
      </c>
      <c r="BE97" s="227">
        <f>IF(N97="základní",J97,0)</f>
        <v>0</v>
      </c>
      <c r="BF97" s="227">
        <f>IF(N97="snížená",J97,0)</f>
        <v>0</v>
      </c>
      <c r="BG97" s="227">
        <f>IF(N97="zákl. přenesená",J97,0)</f>
        <v>0</v>
      </c>
      <c r="BH97" s="227">
        <f>IF(N97="sníž. přenesená",J97,0)</f>
        <v>0</v>
      </c>
      <c r="BI97" s="227">
        <f>IF(N97="nulová",J97,0)</f>
        <v>0</v>
      </c>
      <c r="BJ97" s="16" t="s">
        <v>23</v>
      </c>
      <c r="BK97" s="227">
        <f>ROUND(I97*H97,2)</f>
        <v>0</v>
      </c>
      <c r="BL97" s="16" t="s">
        <v>148</v>
      </c>
      <c r="BM97" s="16" t="s">
        <v>149</v>
      </c>
    </row>
    <row r="98" s="1" customFormat="1">
      <c r="B98" s="38"/>
      <c r="C98" s="39"/>
      <c r="D98" s="228" t="s">
        <v>150</v>
      </c>
      <c r="E98" s="39"/>
      <c r="F98" s="229" t="s">
        <v>151</v>
      </c>
      <c r="G98" s="39"/>
      <c r="H98" s="39"/>
      <c r="I98" s="143"/>
      <c r="J98" s="39"/>
      <c r="K98" s="39"/>
      <c r="L98" s="43"/>
      <c r="M98" s="230"/>
      <c r="N98" s="79"/>
      <c r="O98" s="79"/>
      <c r="P98" s="79"/>
      <c r="Q98" s="79"/>
      <c r="R98" s="79"/>
      <c r="S98" s="79"/>
      <c r="T98" s="80"/>
      <c r="AT98" s="16" t="s">
        <v>150</v>
      </c>
      <c r="AU98" s="16" t="s">
        <v>92</v>
      </c>
    </row>
    <row r="99" s="1" customFormat="1">
      <c r="B99" s="38"/>
      <c r="C99" s="39"/>
      <c r="D99" s="228" t="s">
        <v>152</v>
      </c>
      <c r="E99" s="39"/>
      <c r="F99" s="231" t="s">
        <v>153</v>
      </c>
      <c r="G99" s="39"/>
      <c r="H99" s="39"/>
      <c r="I99" s="143"/>
      <c r="J99" s="39"/>
      <c r="K99" s="39"/>
      <c r="L99" s="43"/>
      <c r="M99" s="230"/>
      <c r="N99" s="79"/>
      <c r="O99" s="79"/>
      <c r="P99" s="79"/>
      <c r="Q99" s="79"/>
      <c r="R99" s="79"/>
      <c r="S99" s="79"/>
      <c r="T99" s="80"/>
      <c r="AT99" s="16" t="s">
        <v>152</v>
      </c>
      <c r="AU99" s="16" t="s">
        <v>92</v>
      </c>
    </row>
    <row r="100" s="12" customFormat="1">
      <c r="B100" s="232"/>
      <c r="C100" s="233"/>
      <c r="D100" s="228" t="s">
        <v>154</v>
      </c>
      <c r="E100" s="234" t="s">
        <v>1</v>
      </c>
      <c r="F100" s="235" t="s">
        <v>155</v>
      </c>
      <c r="G100" s="233"/>
      <c r="H100" s="234" t="s">
        <v>1</v>
      </c>
      <c r="I100" s="236"/>
      <c r="J100" s="233"/>
      <c r="K100" s="233"/>
      <c r="L100" s="237"/>
      <c r="M100" s="238"/>
      <c r="N100" s="239"/>
      <c r="O100" s="239"/>
      <c r="P100" s="239"/>
      <c r="Q100" s="239"/>
      <c r="R100" s="239"/>
      <c r="S100" s="239"/>
      <c r="T100" s="240"/>
      <c r="AT100" s="241" t="s">
        <v>154</v>
      </c>
      <c r="AU100" s="241" t="s">
        <v>92</v>
      </c>
      <c r="AV100" s="12" t="s">
        <v>23</v>
      </c>
      <c r="AW100" s="12" t="s">
        <v>48</v>
      </c>
      <c r="AX100" s="12" t="s">
        <v>85</v>
      </c>
      <c r="AY100" s="241" t="s">
        <v>140</v>
      </c>
    </row>
    <row r="101" s="13" customFormat="1">
      <c r="B101" s="242"/>
      <c r="C101" s="243"/>
      <c r="D101" s="228" t="s">
        <v>154</v>
      </c>
      <c r="E101" s="244" t="s">
        <v>1</v>
      </c>
      <c r="F101" s="245" t="s">
        <v>156</v>
      </c>
      <c r="G101" s="243"/>
      <c r="H101" s="246">
        <v>55</v>
      </c>
      <c r="I101" s="247"/>
      <c r="J101" s="243"/>
      <c r="K101" s="243"/>
      <c r="L101" s="248"/>
      <c r="M101" s="249"/>
      <c r="N101" s="250"/>
      <c r="O101" s="250"/>
      <c r="P101" s="250"/>
      <c r="Q101" s="250"/>
      <c r="R101" s="250"/>
      <c r="S101" s="250"/>
      <c r="T101" s="251"/>
      <c r="AT101" s="252" t="s">
        <v>154</v>
      </c>
      <c r="AU101" s="252" t="s">
        <v>92</v>
      </c>
      <c r="AV101" s="13" t="s">
        <v>92</v>
      </c>
      <c r="AW101" s="13" t="s">
        <v>48</v>
      </c>
      <c r="AX101" s="13" t="s">
        <v>85</v>
      </c>
      <c r="AY101" s="252" t="s">
        <v>140</v>
      </c>
    </row>
    <row r="102" s="1" customFormat="1" ht="16.5" customHeight="1">
      <c r="B102" s="38"/>
      <c r="C102" s="216" t="s">
        <v>92</v>
      </c>
      <c r="D102" s="216" t="s">
        <v>143</v>
      </c>
      <c r="E102" s="217" t="s">
        <v>157</v>
      </c>
      <c r="F102" s="218" t="s">
        <v>158</v>
      </c>
      <c r="G102" s="219" t="s">
        <v>146</v>
      </c>
      <c r="H102" s="220">
        <v>55</v>
      </c>
      <c r="I102" s="221"/>
      <c r="J102" s="222">
        <f>ROUND(I102*H102,2)</f>
        <v>0</v>
      </c>
      <c r="K102" s="218" t="s">
        <v>147</v>
      </c>
      <c r="L102" s="43"/>
      <c r="M102" s="223" t="s">
        <v>1</v>
      </c>
      <c r="N102" s="224" t="s">
        <v>56</v>
      </c>
      <c r="O102" s="79"/>
      <c r="P102" s="225">
        <f>O102*H102</f>
        <v>0</v>
      </c>
      <c r="Q102" s="225">
        <v>0</v>
      </c>
      <c r="R102" s="225">
        <f>Q102*H102</f>
        <v>0</v>
      </c>
      <c r="S102" s="225">
        <v>0</v>
      </c>
      <c r="T102" s="226">
        <f>S102*H102</f>
        <v>0</v>
      </c>
      <c r="AR102" s="16" t="s">
        <v>148</v>
      </c>
      <c r="AT102" s="16" t="s">
        <v>143</v>
      </c>
      <c r="AU102" s="16" t="s">
        <v>92</v>
      </c>
      <c r="AY102" s="16" t="s">
        <v>140</v>
      </c>
      <c r="BE102" s="227">
        <f>IF(N102="základní",J102,0)</f>
        <v>0</v>
      </c>
      <c r="BF102" s="227">
        <f>IF(N102="snížená",J102,0)</f>
        <v>0</v>
      </c>
      <c r="BG102" s="227">
        <f>IF(N102="zákl. přenesená",J102,0)</f>
        <v>0</v>
      </c>
      <c r="BH102" s="227">
        <f>IF(N102="sníž. přenesená",J102,0)</f>
        <v>0</v>
      </c>
      <c r="BI102" s="227">
        <f>IF(N102="nulová",J102,0)</f>
        <v>0</v>
      </c>
      <c r="BJ102" s="16" t="s">
        <v>23</v>
      </c>
      <c r="BK102" s="227">
        <f>ROUND(I102*H102,2)</f>
        <v>0</v>
      </c>
      <c r="BL102" s="16" t="s">
        <v>148</v>
      </c>
      <c r="BM102" s="16" t="s">
        <v>159</v>
      </c>
    </row>
    <row r="103" s="1" customFormat="1">
      <c r="B103" s="38"/>
      <c r="C103" s="39"/>
      <c r="D103" s="228" t="s">
        <v>150</v>
      </c>
      <c r="E103" s="39"/>
      <c r="F103" s="229" t="s">
        <v>160</v>
      </c>
      <c r="G103" s="39"/>
      <c r="H103" s="39"/>
      <c r="I103" s="143"/>
      <c r="J103" s="39"/>
      <c r="K103" s="39"/>
      <c r="L103" s="43"/>
      <c r="M103" s="230"/>
      <c r="N103" s="79"/>
      <c r="O103" s="79"/>
      <c r="P103" s="79"/>
      <c r="Q103" s="79"/>
      <c r="R103" s="79"/>
      <c r="S103" s="79"/>
      <c r="T103" s="80"/>
      <c r="AT103" s="16" t="s">
        <v>150</v>
      </c>
      <c r="AU103" s="16" t="s">
        <v>92</v>
      </c>
    </row>
    <row r="104" s="1" customFormat="1">
      <c r="B104" s="38"/>
      <c r="C104" s="39"/>
      <c r="D104" s="228" t="s">
        <v>152</v>
      </c>
      <c r="E104" s="39"/>
      <c r="F104" s="231" t="s">
        <v>161</v>
      </c>
      <c r="G104" s="39"/>
      <c r="H104" s="39"/>
      <c r="I104" s="143"/>
      <c r="J104" s="39"/>
      <c r="K104" s="39"/>
      <c r="L104" s="43"/>
      <c r="M104" s="230"/>
      <c r="N104" s="79"/>
      <c r="O104" s="79"/>
      <c r="P104" s="79"/>
      <c r="Q104" s="79"/>
      <c r="R104" s="79"/>
      <c r="S104" s="79"/>
      <c r="T104" s="80"/>
      <c r="AT104" s="16" t="s">
        <v>152</v>
      </c>
      <c r="AU104" s="16" t="s">
        <v>92</v>
      </c>
    </row>
    <row r="105" s="12" customFormat="1">
      <c r="B105" s="232"/>
      <c r="C105" s="233"/>
      <c r="D105" s="228" t="s">
        <v>154</v>
      </c>
      <c r="E105" s="234" t="s">
        <v>1</v>
      </c>
      <c r="F105" s="235" t="s">
        <v>155</v>
      </c>
      <c r="G105" s="233"/>
      <c r="H105" s="234" t="s">
        <v>1</v>
      </c>
      <c r="I105" s="236"/>
      <c r="J105" s="233"/>
      <c r="K105" s="233"/>
      <c r="L105" s="237"/>
      <c r="M105" s="238"/>
      <c r="N105" s="239"/>
      <c r="O105" s="239"/>
      <c r="P105" s="239"/>
      <c r="Q105" s="239"/>
      <c r="R105" s="239"/>
      <c r="S105" s="239"/>
      <c r="T105" s="240"/>
      <c r="AT105" s="241" t="s">
        <v>154</v>
      </c>
      <c r="AU105" s="241" t="s">
        <v>92</v>
      </c>
      <c r="AV105" s="12" t="s">
        <v>23</v>
      </c>
      <c r="AW105" s="12" t="s">
        <v>48</v>
      </c>
      <c r="AX105" s="12" t="s">
        <v>85</v>
      </c>
      <c r="AY105" s="241" t="s">
        <v>140</v>
      </c>
    </row>
    <row r="106" s="13" customFormat="1">
      <c r="B106" s="242"/>
      <c r="C106" s="243"/>
      <c r="D106" s="228" t="s">
        <v>154</v>
      </c>
      <c r="E106" s="244" t="s">
        <v>1</v>
      </c>
      <c r="F106" s="245" t="s">
        <v>156</v>
      </c>
      <c r="G106" s="243"/>
      <c r="H106" s="246">
        <v>55</v>
      </c>
      <c r="I106" s="247"/>
      <c r="J106" s="243"/>
      <c r="K106" s="243"/>
      <c r="L106" s="248"/>
      <c r="M106" s="249"/>
      <c r="N106" s="250"/>
      <c r="O106" s="250"/>
      <c r="P106" s="250"/>
      <c r="Q106" s="250"/>
      <c r="R106" s="250"/>
      <c r="S106" s="250"/>
      <c r="T106" s="251"/>
      <c r="AT106" s="252" t="s">
        <v>154</v>
      </c>
      <c r="AU106" s="252" t="s">
        <v>92</v>
      </c>
      <c r="AV106" s="13" t="s">
        <v>92</v>
      </c>
      <c r="AW106" s="13" t="s">
        <v>48</v>
      </c>
      <c r="AX106" s="13" t="s">
        <v>85</v>
      </c>
      <c r="AY106" s="252" t="s">
        <v>140</v>
      </c>
    </row>
    <row r="107" s="1" customFormat="1" ht="16.5" customHeight="1">
      <c r="B107" s="38"/>
      <c r="C107" s="216" t="s">
        <v>162</v>
      </c>
      <c r="D107" s="216" t="s">
        <v>143</v>
      </c>
      <c r="E107" s="217" t="s">
        <v>163</v>
      </c>
      <c r="F107" s="218" t="s">
        <v>164</v>
      </c>
      <c r="G107" s="219" t="s">
        <v>146</v>
      </c>
      <c r="H107" s="220">
        <v>715</v>
      </c>
      <c r="I107" s="221"/>
      <c r="J107" s="222">
        <f>ROUND(I107*H107,2)</f>
        <v>0</v>
      </c>
      <c r="K107" s="218" t="s">
        <v>147</v>
      </c>
      <c r="L107" s="43"/>
      <c r="M107" s="223" t="s">
        <v>1</v>
      </c>
      <c r="N107" s="224" t="s">
        <v>56</v>
      </c>
      <c r="O107" s="79"/>
      <c r="P107" s="225">
        <f>O107*H107</f>
        <v>0</v>
      </c>
      <c r="Q107" s="225">
        <v>0</v>
      </c>
      <c r="R107" s="225">
        <f>Q107*H107</f>
        <v>0</v>
      </c>
      <c r="S107" s="225">
        <v>0</v>
      </c>
      <c r="T107" s="226">
        <f>S107*H107</f>
        <v>0</v>
      </c>
      <c r="AR107" s="16" t="s">
        <v>148</v>
      </c>
      <c r="AT107" s="16" t="s">
        <v>143</v>
      </c>
      <c r="AU107" s="16" t="s">
        <v>92</v>
      </c>
      <c r="AY107" s="16" t="s">
        <v>140</v>
      </c>
      <c r="BE107" s="227">
        <f>IF(N107="základní",J107,0)</f>
        <v>0</v>
      </c>
      <c r="BF107" s="227">
        <f>IF(N107="snížená",J107,0)</f>
        <v>0</v>
      </c>
      <c r="BG107" s="227">
        <f>IF(N107="zákl. přenesená",J107,0)</f>
        <v>0</v>
      </c>
      <c r="BH107" s="227">
        <f>IF(N107="sníž. přenesená",J107,0)</f>
        <v>0</v>
      </c>
      <c r="BI107" s="227">
        <f>IF(N107="nulová",J107,0)</f>
        <v>0</v>
      </c>
      <c r="BJ107" s="16" t="s">
        <v>23</v>
      </c>
      <c r="BK107" s="227">
        <f>ROUND(I107*H107,2)</f>
        <v>0</v>
      </c>
      <c r="BL107" s="16" t="s">
        <v>148</v>
      </c>
      <c r="BM107" s="16" t="s">
        <v>165</v>
      </c>
    </row>
    <row r="108" s="1" customFormat="1">
      <c r="B108" s="38"/>
      <c r="C108" s="39"/>
      <c r="D108" s="228" t="s">
        <v>150</v>
      </c>
      <c r="E108" s="39"/>
      <c r="F108" s="229" t="s">
        <v>166</v>
      </c>
      <c r="G108" s="39"/>
      <c r="H108" s="39"/>
      <c r="I108" s="143"/>
      <c r="J108" s="39"/>
      <c r="K108" s="39"/>
      <c r="L108" s="43"/>
      <c r="M108" s="230"/>
      <c r="N108" s="79"/>
      <c r="O108" s="79"/>
      <c r="P108" s="79"/>
      <c r="Q108" s="79"/>
      <c r="R108" s="79"/>
      <c r="S108" s="79"/>
      <c r="T108" s="80"/>
      <c r="AT108" s="16" t="s">
        <v>150</v>
      </c>
      <c r="AU108" s="16" t="s">
        <v>92</v>
      </c>
    </row>
    <row r="109" s="1" customFormat="1">
      <c r="B109" s="38"/>
      <c r="C109" s="39"/>
      <c r="D109" s="228" t="s">
        <v>152</v>
      </c>
      <c r="E109" s="39"/>
      <c r="F109" s="231" t="s">
        <v>161</v>
      </c>
      <c r="G109" s="39"/>
      <c r="H109" s="39"/>
      <c r="I109" s="143"/>
      <c r="J109" s="39"/>
      <c r="K109" s="39"/>
      <c r="L109" s="43"/>
      <c r="M109" s="230"/>
      <c r="N109" s="79"/>
      <c r="O109" s="79"/>
      <c r="P109" s="79"/>
      <c r="Q109" s="79"/>
      <c r="R109" s="79"/>
      <c r="S109" s="79"/>
      <c r="T109" s="80"/>
      <c r="AT109" s="16" t="s">
        <v>152</v>
      </c>
      <c r="AU109" s="16" t="s">
        <v>92</v>
      </c>
    </row>
    <row r="110" s="12" customFormat="1">
      <c r="B110" s="232"/>
      <c r="C110" s="233"/>
      <c r="D110" s="228" t="s">
        <v>154</v>
      </c>
      <c r="E110" s="234" t="s">
        <v>1</v>
      </c>
      <c r="F110" s="235" t="s">
        <v>167</v>
      </c>
      <c r="G110" s="233"/>
      <c r="H110" s="234" t="s">
        <v>1</v>
      </c>
      <c r="I110" s="236"/>
      <c r="J110" s="233"/>
      <c r="K110" s="233"/>
      <c r="L110" s="237"/>
      <c r="M110" s="238"/>
      <c r="N110" s="239"/>
      <c r="O110" s="239"/>
      <c r="P110" s="239"/>
      <c r="Q110" s="239"/>
      <c r="R110" s="239"/>
      <c r="S110" s="239"/>
      <c r="T110" s="240"/>
      <c r="AT110" s="241" t="s">
        <v>154</v>
      </c>
      <c r="AU110" s="241" t="s">
        <v>92</v>
      </c>
      <c r="AV110" s="12" t="s">
        <v>23</v>
      </c>
      <c r="AW110" s="12" t="s">
        <v>48</v>
      </c>
      <c r="AX110" s="12" t="s">
        <v>85</v>
      </c>
      <c r="AY110" s="241" t="s">
        <v>140</v>
      </c>
    </row>
    <row r="111" s="12" customFormat="1">
      <c r="B111" s="232"/>
      <c r="C111" s="233"/>
      <c r="D111" s="228" t="s">
        <v>154</v>
      </c>
      <c r="E111" s="234" t="s">
        <v>1</v>
      </c>
      <c r="F111" s="235" t="s">
        <v>155</v>
      </c>
      <c r="G111" s="233"/>
      <c r="H111" s="234" t="s">
        <v>1</v>
      </c>
      <c r="I111" s="236"/>
      <c r="J111" s="233"/>
      <c r="K111" s="233"/>
      <c r="L111" s="237"/>
      <c r="M111" s="238"/>
      <c r="N111" s="239"/>
      <c r="O111" s="239"/>
      <c r="P111" s="239"/>
      <c r="Q111" s="239"/>
      <c r="R111" s="239"/>
      <c r="S111" s="239"/>
      <c r="T111" s="240"/>
      <c r="AT111" s="241" t="s">
        <v>154</v>
      </c>
      <c r="AU111" s="241" t="s">
        <v>92</v>
      </c>
      <c r="AV111" s="12" t="s">
        <v>23</v>
      </c>
      <c r="AW111" s="12" t="s">
        <v>48</v>
      </c>
      <c r="AX111" s="12" t="s">
        <v>85</v>
      </c>
      <c r="AY111" s="241" t="s">
        <v>140</v>
      </c>
    </row>
    <row r="112" s="13" customFormat="1">
      <c r="B112" s="242"/>
      <c r="C112" s="243"/>
      <c r="D112" s="228" t="s">
        <v>154</v>
      </c>
      <c r="E112" s="244" t="s">
        <v>1</v>
      </c>
      <c r="F112" s="245" t="s">
        <v>168</v>
      </c>
      <c r="G112" s="243"/>
      <c r="H112" s="246">
        <v>715</v>
      </c>
      <c r="I112" s="247"/>
      <c r="J112" s="243"/>
      <c r="K112" s="243"/>
      <c r="L112" s="248"/>
      <c r="M112" s="249"/>
      <c r="N112" s="250"/>
      <c r="O112" s="250"/>
      <c r="P112" s="250"/>
      <c r="Q112" s="250"/>
      <c r="R112" s="250"/>
      <c r="S112" s="250"/>
      <c r="T112" s="251"/>
      <c r="AT112" s="252" t="s">
        <v>154</v>
      </c>
      <c r="AU112" s="252" t="s">
        <v>92</v>
      </c>
      <c r="AV112" s="13" t="s">
        <v>92</v>
      </c>
      <c r="AW112" s="13" t="s">
        <v>48</v>
      </c>
      <c r="AX112" s="13" t="s">
        <v>85</v>
      </c>
      <c r="AY112" s="252" t="s">
        <v>140</v>
      </c>
    </row>
    <row r="113" s="1" customFormat="1" ht="16.5" customHeight="1">
      <c r="B113" s="38"/>
      <c r="C113" s="216" t="s">
        <v>148</v>
      </c>
      <c r="D113" s="216" t="s">
        <v>143</v>
      </c>
      <c r="E113" s="217" t="s">
        <v>169</v>
      </c>
      <c r="F113" s="218" t="s">
        <v>170</v>
      </c>
      <c r="G113" s="219" t="s">
        <v>171</v>
      </c>
      <c r="H113" s="220">
        <v>99</v>
      </c>
      <c r="I113" s="221"/>
      <c r="J113" s="222">
        <f>ROUND(I113*H113,2)</f>
        <v>0</v>
      </c>
      <c r="K113" s="218" t="s">
        <v>147</v>
      </c>
      <c r="L113" s="43"/>
      <c r="M113" s="223" t="s">
        <v>1</v>
      </c>
      <c r="N113" s="224" t="s">
        <v>56</v>
      </c>
      <c r="O113" s="79"/>
      <c r="P113" s="225">
        <f>O113*H113</f>
        <v>0</v>
      </c>
      <c r="Q113" s="225">
        <v>0</v>
      </c>
      <c r="R113" s="225">
        <f>Q113*H113</f>
        <v>0</v>
      </c>
      <c r="S113" s="225">
        <v>0</v>
      </c>
      <c r="T113" s="226">
        <f>S113*H113</f>
        <v>0</v>
      </c>
      <c r="AR113" s="16" t="s">
        <v>148</v>
      </c>
      <c r="AT113" s="16" t="s">
        <v>143</v>
      </c>
      <c r="AU113" s="16" t="s">
        <v>92</v>
      </c>
      <c r="AY113" s="16" t="s">
        <v>140</v>
      </c>
      <c r="BE113" s="227">
        <f>IF(N113="základní",J113,0)</f>
        <v>0</v>
      </c>
      <c r="BF113" s="227">
        <f>IF(N113="snížená",J113,0)</f>
        <v>0</v>
      </c>
      <c r="BG113" s="227">
        <f>IF(N113="zákl. přenesená",J113,0)</f>
        <v>0</v>
      </c>
      <c r="BH113" s="227">
        <f>IF(N113="sníž. přenesená",J113,0)</f>
        <v>0</v>
      </c>
      <c r="BI113" s="227">
        <f>IF(N113="nulová",J113,0)</f>
        <v>0</v>
      </c>
      <c r="BJ113" s="16" t="s">
        <v>23</v>
      </c>
      <c r="BK113" s="227">
        <f>ROUND(I113*H113,2)</f>
        <v>0</v>
      </c>
      <c r="BL113" s="16" t="s">
        <v>148</v>
      </c>
      <c r="BM113" s="16" t="s">
        <v>172</v>
      </c>
    </row>
    <row r="114" s="1" customFormat="1">
      <c r="B114" s="38"/>
      <c r="C114" s="39"/>
      <c r="D114" s="228" t="s">
        <v>150</v>
      </c>
      <c r="E114" s="39"/>
      <c r="F114" s="229" t="s">
        <v>173</v>
      </c>
      <c r="G114" s="39"/>
      <c r="H114" s="39"/>
      <c r="I114" s="143"/>
      <c r="J114" s="39"/>
      <c r="K114" s="39"/>
      <c r="L114" s="43"/>
      <c r="M114" s="230"/>
      <c r="N114" s="79"/>
      <c r="O114" s="79"/>
      <c r="P114" s="79"/>
      <c r="Q114" s="79"/>
      <c r="R114" s="79"/>
      <c r="S114" s="79"/>
      <c r="T114" s="80"/>
      <c r="AT114" s="16" t="s">
        <v>150</v>
      </c>
      <c r="AU114" s="16" t="s">
        <v>92</v>
      </c>
    </row>
    <row r="115" s="1" customFormat="1">
      <c r="B115" s="38"/>
      <c r="C115" s="39"/>
      <c r="D115" s="228" t="s">
        <v>152</v>
      </c>
      <c r="E115" s="39"/>
      <c r="F115" s="231" t="s">
        <v>174</v>
      </c>
      <c r="G115" s="39"/>
      <c r="H115" s="39"/>
      <c r="I115" s="143"/>
      <c r="J115" s="39"/>
      <c r="K115" s="39"/>
      <c r="L115" s="43"/>
      <c r="M115" s="230"/>
      <c r="N115" s="79"/>
      <c r="O115" s="79"/>
      <c r="P115" s="79"/>
      <c r="Q115" s="79"/>
      <c r="R115" s="79"/>
      <c r="S115" s="79"/>
      <c r="T115" s="80"/>
      <c r="AT115" s="16" t="s">
        <v>152</v>
      </c>
      <c r="AU115" s="16" t="s">
        <v>92</v>
      </c>
    </row>
    <row r="116" s="12" customFormat="1">
      <c r="B116" s="232"/>
      <c r="C116" s="233"/>
      <c r="D116" s="228" t="s">
        <v>154</v>
      </c>
      <c r="E116" s="234" t="s">
        <v>1</v>
      </c>
      <c r="F116" s="235" t="s">
        <v>155</v>
      </c>
      <c r="G116" s="233"/>
      <c r="H116" s="234" t="s">
        <v>1</v>
      </c>
      <c r="I116" s="236"/>
      <c r="J116" s="233"/>
      <c r="K116" s="233"/>
      <c r="L116" s="237"/>
      <c r="M116" s="238"/>
      <c r="N116" s="239"/>
      <c r="O116" s="239"/>
      <c r="P116" s="239"/>
      <c r="Q116" s="239"/>
      <c r="R116" s="239"/>
      <c r="S116" s="239"/>
      <c r="T116" s="240"/>
      <c r="AT116" s="241" t="s">
        <v>154</v>
      </c>
      <c r="AU116" s="241" t="s">
        <v>92</v>
      </c>
      <c r="AV116" s="12" t="s">
        <v>23</v>
      </c>
      <c r="AW116" s="12" t="s">
        <v>48</v>
      </c>
      <c r="AX116" s="12" t="s">
        <v>85</v>
      </c>
      <c r="AY116" s="241" t="s">
        <v>140</v>
      </c>
    </row>
    <row r="117" s="13" customFormat="1">
      <c r="B117" s="242"/>
      <c r="C117" s="243"/>
      <c r="D117" s="228" t="s">
        <v>154</v>
      </c>
      <c r="E117" s="244" t="s">
        <v>1</v>
      </c>
      <c r="F117" s="245" t="s">
        <v>175</v>
      </c>
      <c r="G117" s="243"/>
      <c r="H117" s="246">
        <v>99</v>
      </c>
      <c r="I117" s="247"/>
      <c r="J117" s="243"/>
      <c r="K117" s="243"/>
      <c r="L117" s="248"/>
      <c r="M117" s="249"/>
      <c r="N117" s="250"/>
      <c r="O117" s="250"/>
      <c r="P117" s="250"/>
      <c r="Q117" s="250"/>
      <c r="R117" s="250"/>
      <c r="S117" s="250"/>
      <c r="T117" s="251"/>
      <c r="AT117" s="252" t="s">
        <v>154</v>
      </c>
      <c r="AU117" s="252" t="s">
        <v>92</v>
      </c>
      <c r="AV117" s="13" t="s">
        <v>92</v>
      </c>
      <c r="AW117" s="13" t="s">
        <v>48</v>
      </c>
      <c r="AX117" s="13" t="s">
        <v>85</v>
      </c>
      <c r="AY117" s="252" t="s">
        <v>140</v>
      </c>
    </row>
    <row r="118" s="1" customFormat="1" ht="16.5" customHeight="1">
      <c r="B118" s="38"/>
      <c r="C118" s="216" t="s">
        <v>176</v>
      </c>
      <c r="D118" s="216" t="s">
        <v>143</v>
      </c>
      <c r="E118" s="217" t="s">
        <v>177</v>
      </c>
      <c r="F118" s="218" t="s">
        <v>178</v>
      </c>
      <c r="G118" s="219" t="s">
        <v>179</v>
      </c>
      <c r="H118" s="220">
        <v>246.90000000000001</v>
      </c>
      <c r="I118" s="221"/>
      <c r="J118" s="222">
        <f>ROUND(I118*H118,2)</f>
        <v>0</v>
      </c>
      <c r="K118" s="218" t="s">
        <v>147</v>
      </c>
      <c r="L118" s="43"/>
      <c r="M118" s="223" t="s">
        <v>1</v>
      </c>
      <c r="N118" s="224" t="s">
        <v>56</v>
      </c>
      <c r="O118" s="79"/>
      <c r="P118" s="225">
        <f>O118*H118</f>
        <v>0</v>
      </c>
      <c r="Q118" s="225">
        <v>0</v>
      </c>
      <c r="R118" s="225">
        <f>Q118*H118</f>
        <v>0</v>
      </c>
      <c r="S118" s="225">
        <v>0</v>
      </c>
      <c r="T118" s="226">
        <f>S118*H118</f>
        <v>0</v>
      </c>
      <c r="AR118" s="16" t="s">
        <v>148</v>
      </c>
      <c r="AT118" s="16" t="s">
        <v>143</v>
      </c>
      <c r="AU118" s="16" t="s">
        <v>92</v>
      </c>
      <c r="AY118" s="16" t="s">
        <v>140</v>
      </c>
      <c r="BE118" s="227">
        <f>IF(N118="základní",J118,0)</f>
        <v>0</v>
      </c>
      <c r="BF118" s="227">
        <f>IF(N118="snížená",J118,0)</f>
        <v>0</v>
      </c>
      <c r="BG118" s="227">
        <f>IF(N118="zákl. přenesená",J118,0)</f>
        <v>0</v>
      </c>
      <c r="BH118" s="227">
        <f>IF(N118="sníž. přenesená",J118,0)</f>
        <v>0</v>
      </c>
      <c r="BI118" s="227">
        <f>IF(N118="nulová",J118,0)</f>
        <v>0</v>
      </c>
      <c r="BJ118" s="16" t="s">
        <v>23</v>
      </c>
      <c r="BK118" s="227">
        <f>ROUND(I118*H118,2)</f>
        <v>0</v>
      </c>
      <c r="BL118" s="16" t="s">
        <v>148</v>
      </c>
      <c r="BM118" s="16" t="s">
        <v>180</v>
      </c>
    </row>
    <row r="119" s="1" customFormat="1">
      <c r="B119" s="38"/>
      <c r="C119" s="39"/>
      <c r="D119" s="228" t="s">
        <v>150</v>
      </c>
      <c r="E119" s="39"/>
      <c r="F119" s="229" t="s">
        <v>181</v>
      </c>
      <c r="G119" s="39"/>
      <c r="H119" s="39"/>
      <c r="I119" s="143"/>
      <c r="J119" s="39"/>
      <c r="K119" s="39"/>
      <c r="L119" s="43"/>
      <c r="M119" s="230"/>
      <c r="N119" s="79"/>
      <c r="O119" s="79"/>
      <c r="P119" s="79"/>
      <c r="Q119" s="79"/>
      <c r="R119" s="79"/>
      <c r="S119" s="79"/>
      <c r="T119" s="80"/>
      <c r="AT119" s="16" t="s">
        <v>150</v>
      </c>
      <c r="AU119" s="16" t="s">
        <v>92</v>
      </c>
    </row>
    <row r="120" s="1" customFormat="1">
      <c r="B120" s="38"/>
      <c r="C120" s="39"/>
      <c r="D120" s="228" t="s">
        <v>152</v>
      </c>
      <c r="E120" s="39"/>
      <c r="F120" s="231" t="s">
        <v>182</v>
      </c>
      <c r="G120" s="39"/>
      <c r="H120" s="39"/>
      <c r="I120" s="143"/>
      <c r="J120" s="39"/>
      <c r="K120" s="39"/>
      <c r="L120" s="43"/>
      <c r="M120" s="230"/>
      <c r="N120" s="79"/>
      <c r="O120" s="79"/>
      <c r="P120" s="79"/>
      <c r="Q120" s="79"/>
      <c r="R120" s="79"/>
      <c r="S120" s="79"/>
      <c r="T120" s="80"/>
      <c r="AT120" s="16" t="s">
        <v>152</v>
      </c>
      <c r="AU120" s="16" t="s">
        <v>92</v>
      </c>
    </row>
    <row r="121" s="12" customFormat="1">
      <c r="B121" s="232"/>
      <c r="C121" s="233"/>
      <c r="D121" s="228" t="s">
        <v>154</v>
      </c>
      <c r="E121" s="234" t="s">
        <v>1</v>
      </c>
      <c r="F121" s="235" t="s">
        <v>183</v>
      </c>
      <c r="G121" s="233"/>
      <c r="H121" s="234" t="s">
        <v>1</v>
      </c>
      <c r="I121" s="236"/>
      <c r="J121" s="233"/>
      <c r="K121" s="233"/>
      <c r="L121" s="237"/>
      <c r="M121" s="238"/>
      <c r="N121" s="239"/>
      <c r="O121" s="239"/>
      <c r="P121" s="239"/>
      <c r="Q121" s="239"/>
      <c r="R121" s="239"/>
      <c r="S121" s="239"/>
      <c r="T121" s="240"/>
      <c r="AT121" s="241" t="s">
        <v>154</v>
      </c>
      <c r="AU121" s="241" t="s">
        <v>92</v>
      </c>
      <c r="AV121" s="12" t="s">
        <v>23</v>
      </c>
      <c r="AW121" s="12" t="s">
        <v>48</v>
      </c>
      <c r="AX121" s="12" t="s">
        <v>85</v>
      </c>
      <c r="AY121" s="241" t="s">
        <v>140</v>
      </c>
    </row>
    <row r="122" s="13" customFormat="1">
      <c r="B122" s="242"/>
      <c r="C122" s="243"/>
      <c r="D122" s="228" t="s">
        <v>154</v>
      </c>
      <c r="E122" s="244" t="s">
        <v>1</v>
      </c>
      <c r="F122" s="245" t="s">
        <v>184</v>
      </c>
      <c r="G122" s="243"/>
      <c r="H122" s="246">
        <v>246.90000000000001</v>
      </c>
      <c r="I122" s="247"/>
      <c r="J122" s="243"/>
      <c r="K122" s="243"/>
      <c r="L122" s="248"/>
      <c r="M122" s="249"/>
      <c r="N122" s="250"/>
      <c r="O122" s="250"/>
      <c r="P122" s="250"/>
      <c r="Q122" s="250"/>
      <c r="R122" s="250"/>
      <c r="S122" s="250"/>
      <c r="T122" s="251"/>
      <c r="AT122" s="252" t="s">
        <v>154</v>
      </c>
      <c r="AU122" s="252" t="s">
        <v>92</v>
      </c>
      <c r="AV122" s="13" t="s">
        <v>92</v>
      </c>
      <c r="AW122" s="13" t="s">
        <v>48</v>
      </c>
      <c r="AX122" s="13" t="s">
        <v>85</v>
      </c>
      <c r="AY122" s="252" t="s">
        <v>140</v>
      </c>
    </row>
    <row r="123" s="11" customFormat="1" ht="22.8" customHeight="1">
      <c r="B123" s="200"/>
      <c r="C123" s="201"/>
      <c r="D123" s="202" t="s">
        <v>84</v>
      </c>
      <c r="E123" s="214" t="s">
        <v>185</v>
      </c>
      <c r="F123" s="214" t="s">
        <v>186</v>
      </c>
      <c r="G123" s="201"/>
      <c r="H123" s="201"/>
      <c r="I123" s="204"/>
      <c r="J123" s="215">
        <f>BK123</f>
        <v>0</v>
      </c>
      <c r="K123" s="201"/>
      <c r="L123" s="206"/>
      <c r="M123" s="207"/>
      <c r="N123" s="208"/>
      <c r="O123" s="208"/>
      <c r="P123" s="209">
        <f>SUM(P124:P135)</f>
        <v>0</v>
      </c>
      <c r="Q123" s="208"/>
      <c r="R123" s="209">
        <f>SUM(R124:R135)</f>
        <v>46.748729999999995</v>
      </c>
      <c r="S123" s="208"/>
      <c r="T123" s="210">
        <f>SUM(T124:T135)</f>
        <v>0</v>
      </c>
      <c r="AR123" s="211" t="s">
        <v>23</v>
      </c>
      <c r="AT123" s="212" t="s">
        <v>84</v>
      </c>
      <c r="AU123" s="212" t="s">
        <v>23</v>
      </c>
      <c r="AY123" s="211" t="s">
        <v>140</v>
      </c>
      <c r="BK123" s="213">
        <f>SUM(BK124:BK135)</f>
        <v>0</v>
      </c>
    </row>
    <row r="124" s="1" customFormat="1" ht="16.5" customHeight="1">
      <c r="B124" s="38"/>
      <c r="C124" s="216" t="s">
        <v>187</v>
      </c>
      <c r="D124" s="216" t="s">
        <v>143</v>
      </c>
      <c r="E124" s="217" t="s">
        <v>188</v>
      </c>
      <c r="F124" s="218" t="s">
        <v>189</v>
      </c>
      <c r="G124" s="219" t="s">
        <v>179</v>
      </c>
      <c r="H124" s="220">
        <v>247</v>
      </c>
      <c r="I124" s="221"/>
      <c r="J124" s="222">
        <f>ROUND(I124*H124,2)</f>
        <v>0</v>
      </c>
      <c r="K124" s="218" t="s">
        <v>147</v>
      </c>
      <c r="L124" s="43"/>
      <c r="M124" s="223" t="s">
        <v>1</v>
      </c>
      <c r="N124" s="224" t="s">
        <v>56</v>
      </c>
      <c r="O124" s="79"/>
      <c r="P124" s="225">
        <f>O124*H124</f>
        <v>0</v>
      </c>
      <c r="Q124" s="225">
        <v>0.18906999999999999</v>
      </c>
      <c r="R124" s="225">
        <f>Q124*H124</f>
        <v>46.700289999999995</v>
      </c>
      <c r="S124" s="225">
        <v>0</v>
      </c>
      <c r="T124" s="226">
        <f>S124*H124</f>
        <v>0</v>
      </c>
      <c r="AR124" s="16" t="s">
        <v>148</v>
      </c>
      <c r="AT124" s="16" t="s">
        <v>143</v>
      </c>
      <c r="AU124" s="16" t="s">
        <v>92</v>
      </c>
      <c r="AY124" s="16" t="s">
        <v>140</v>
      </c>
      <c r="BE124" s="227">
        <f>IF(N124="základní",J124,0)</f>
        <v>0</v>
      </c>
      <c r="BF124" s="227">
        <f>IF(N124="snížená",J124,0)</f>
        <v>0</v>
      </c>
      <c r="BG124" s="227">
        <f>IF(N124="zákl. přenesená",J124,0)</f>
        <v>0</v>
      </c>
      <c r="BH124" s="227">
        <f>IF(N124="sníž. přenesená",J124,0)</f>
        <v>0</v>
      </c>
      <c r="BI124" s="227">
        <f>IF(N124="nulová",J124,0)</f>
        <v>0</v>
      </c>
      <c r="BJ124" s="16" t="s">
        <v>23</v>
      </c>
      <c r="BK124" s="227">
        <f>ROUND(I124*H124,2)</f>
        <v>0</v>
      </c>
      <c r="BL124" s="16" t="s">
        <v>148</v>
      </c>
      <c r="BM124" s="16" t="s">
        <v>190</v>
      </c>
    </row>
    <row r="125" s="1" customFormat="1">
      <c r="B125" s="38"/>
      <c r="C125" s="39"/>
      <c r="D125" s="228" t="s">
        <v>150</v>
      </c>
      <c r="E125" s="39"/>
      <c r="F125" s="229" t="s">
        <v>191</v>
      </c>
      <c r="G125" s="39"/>
      <c r="H125" s="39"/>
      <c r="I125" s="143"/>
      <c r="J125" s="39"/>
      <c r="K125" s="39"/>
      <c r="L125" s="43"/>
      <c r="M125" s="230"/>
      <c r="N125" s="79"/>
      <c r="O125" s="79"/>
      <c r="P125" s="79"/>
      <c r="Q125" s="79"/>
      <c r="R125" s="79"/>
      <c r="S125" s="79"/>
      <c r="T125" s="80"/>
      <c r="AT125" s="16" t="s">
        <v>150</v>
      </c>
      <c r="AU125" s="16" t="s">
        <v>92</v>
      </c>
    </row>
    <row r="126" s="12" customFormat="1">
      <c r="B126" s="232"/>
      <c r="C126" s="233"/>
      <c r="D126" s="228" t="s">
        <v>154</v>
      </c>
      <c r="E126" s="234" t="s">
        <v>1</v>
      </c>
      <c r="F126" s="235" t="s">
        <v>192</v>
      </c>
      <c r="G126" s="233"/>
      <c r="H126" s="234" t="s">
        <v>1</v>
      </c>
      <c r="I126" s="236"/>
      <c r="J126" s="233"/>
      <c r="K126" s="233"/>
      <c r="L126" s="237"/>
      <c r="M126" s="238"/>
      <c r="N126" s="239"/>
      <c r="O126" s="239"/>
      <c r="P126" s="239"/>
      <c r="Q126" s="239"/>
      <c r="R126" s="239"/>
      <c r="S126" s="239"/>
      <c r="T126" s="240"/>
      <c r="AT126" s="241" t="s">
        <v>154</v>
      </c>
      <c r="AU126" s="241" t="s">
        <v>92</v>
      </c>
      <c r="AV126" s="12" t="s">
        <v>23</v>
      </c>
      <c r="AW126" s="12" t="s">
        <v>48</v>
      </c>
      <c r="AX126" s="12" t="s">
        <v>85</v>
      </c>
      <c r="AY126" s="241" t="s">
        <v>140</v>
      </c>
    </row>
    <row r="127" s="13" customFormat="1">
      <c r="B127" s="242"/>
      <c r="C127" s="243"/>
      <c r="D127" s="228" t="s">
        <v>154</v>
      </c>
      <c r="E127" s="244" t="s">
        <v>1</v>
      </c>
      <c r="F127" s="245" t="s">
        <v>193</v>
      </c>
      <c r="G127" s="243"/>
      <c r="H127" s="246">
        <v>247</v>
      </c>
      <c r="I127" s="247"/>
      <c r="J127" s="243"/>
      <c r="K127" s="243"/>
      <c r="L127" s="248"/>
      <c r="M127" s="249"/>
      <c r="N127" s="250"/>
      <c r="O127" s="250"/>
      <c r="P127" s="250"/>
      <c r="Q127" s="250"/>
      <c r="R127" s="250"/>
      <c r="S127" s="250"/>
      <c r="T127" s="251"/>
      <c r="AT127" s="252" t="s">
        <v>154</v>
      </c>
      <c r="AU127" s="252" t="s">
        <v>92</v>
      </c>
      <c r="AV127" s="13" t="s">
        <v>92</v>
      </c>
      <c r="AW127" s="13" t="s">
        <v>48</v>
      </c>
      <c r="AX127" s="13" t="s">
        <v>85</v>
      </c>
      <c r="AY127" s="252" t="s">
        <v>140</v>
      </c>
    </row>
    <row r="128" s="1" customFormat="1" ht="16.5" customHeight="1">
      <c r="B128" s="38"/>
      <c r="C128" s="216" t="s">
        <v>194</v>
      </c>
      <c r="D128" s="216" t="s">
        <v>143</v>
      </c>
      <c r="E128" s="217" t="s">
        <v>195</v>
      </c>
      <c r="F128" s="218" t="s">
        <v>196</v>
      </c>
      <c r="G128" s="219" t="s">
        <v>197</v>
      </c>
      <c r="H128" s="220">
        <v>173</v>
      </c>
      <c r="I128" s="221"/>
      <c r="J128" s="222">
        <f>ROUND(I128*H128,2)</f>
        <v>0</v>
      </c>
      <c r="K128" s="218" t="s">
        <v>147</v>
      </c>
      <c r="L128" s="43"/>
      <c r="M128" s="223" t="s">
        <v>1</v>
      </c>
      <c r="N128" s="224" t="s">
        <v>56</v>
      </c>
      <c r="O128" s="79"/>
      <c r="P128" s="225">
        <f>O128*H128</f>
        <v>0</v>
      </c>
      <c r="Q128" s="225">
        <v>0.00027999999999999998</v>
      </c>
      <c r="R128" s="225">
        <f>Q128*H128</f>
        <v>0.048439999999999997</v>
      </c>
      <c r="S128" s="225">
        <v>0</v>
      </c>
      <c r="T128" s="226">
        <f>S128*H128</f>
        <v>0</v>
      </c>
      <c r="AR128" s="16" t="s">
        <v>148</v>
      </c>
      <c r="AT128" s="16" t="s">
        <v>143</v>
      </c>
      <c r="AU128" s="16" t="s">
        <v>92</v>
      </c>
      <c r="AY128" s="16" t="s">
        <v>140</v>
      </c>
      <c r="BE128" s="227">
        <f>IF(N128="základní",J128,0)</f>
        <v>0</v>
      </c>
      <c r="BF128" s="227">
        <f>IF(N128="snížená",J128,0)</f>
        <v>0</v>
      </c>
      <c r="BG128" s="227">
        <f>IF(N128="zákl. přenesená",J128,0)</f>
        <v>0</v>
      </c>
      <c r="BH128" s="227">
        <f>IF(N128="sníž. přenesená",J128,0)</f>
        <v>0</v>
      </c>
      <c r="BI128" s="227">
        <f>IF(N128="nulová",J128,0)</f>
        <v>0</v>
      </c>
      <c r="BJ128" s="16" t="s">
        <v>23</v>
      </c>
      <c r="BK128" s="227">
        <f>ROUND(I128*H128,2)</f>
        <v>0</v>
      </c>
      <c r="BL128" s="16" t="s">
        <v>148</v>
      </c>
      <c r="BM128" s="16" t="s">
        <v>198</v>
      </c>
    </row>
    <row r="129" s="1" customFormat="1">
      <c r="B129" s="38"/>
      <c r="C129" s="39"/>
      <c r="D129" s="228" t="s">
        <v>150</v>
      </c>
      <c r="E129" s="39"/>
      <c r="F129" s="229" t="s">
        <v>199</v>
      </c>
      <c r="G129" s="39"/>
      <c r="H129" s="39"/>
      <c r="I129" s="143"/>
      <c r="J129" s="39"/>
      <c r="K129" s="39"/>
      <c r="L129" s="43"/>
      <c r="M129" s="230"/>
      <c r="N129" s="79"/>
      <c r="O129" s="79"/>
      <c r="P129" s="79"/>
      <c r="Q129" s="79"/>
      <c r="R129" s="79"/>
      <c r="S129" s="79"/>
      <c r="T129" s="80"/>
      <c r="AT129" s="16" t="s">
        <v>150</v>
      </c>
      <c r="AU129" s="16" t="s">
        <v>92</v>
      </c>
    </row>
    <row r="130" s="1" customFormat="1">
      <c r="B130" s="38"/>
      <c r="C130" s="39"/>
      <c r="D130" s="228" t="s">
        <v>152</v>
      </c>
      <c r="E130" s="39"/>
      <c r="F130" s="231" t="s">
        <v>200</v>
      </c>
      <c r="G130" s="39"/>
      <c r="H130" s="39"/>
      <c r="I130" s="143"/>
      <c r="J130" s="39"/>
      <c r="K130" s="39"/>
      <c r="L130" s="43"/>
      <c r="M130" s="230"/>
      <c r="N130" s="79"/>
      <c r="O130" s="79"/>
      <c r="P130" s="79"/>
      <c r="Q130" s="79"/>
      <c r="R130" s="79"/>
      <c r="S130" s="79"/>
      <c r="T130" s="80"/>
      <c r="AT130" s="16" t="s">
        <v>152</v>
      </c>
      <c r="AU130" s="16" t="s">
        <v>92</v>
      </c>
    </row>
    <row r="131" s="12" customFormat="1">
      <c r="B131" s="232"/>
      <c r="C131" s="233"/>
      <c r="D131" s="228" t="s">
        <v>154</v>
      </c>
      <c r="E131" s="234" t="s">
        <v>1</v>
      </c>
      <c r="F131" s="235" t="s">
        <v>201</v>
      </c>
      <c r="G131" s="233"/>
      <c r="H131" s="234" t="s">
        <v>1</v>
      </c>
      <c r="I131" s="236"/>
      <c r="J131" s="233"/>
      <c r="K131" s="233"/>
      <c r="L131" s="237"/>
      <c r="M131" s="238"/>
      <c r="N131" s="239"/>
      <c r="O131" s="239"/>
      <c r="P131" s="239"/>
      <c r="Q131" s="239"/>
      <c r="R131" s="239"/>
      <c r="S131" s="239"/>
      <c r="T131" s="240"/>
      <c r="AT131" s="241" t="s">
        <v>154</v>
      </c>
      <c r="AU131" s="241" t="s">
        <v>92</v>
      </c>
      <c r="AV131" s="12" t="s">
        <v>23</v>
      </c>
      <c r="AW131" s="12" t="s">
        <v>48</v>
      </c>
      <c r="AX131" s="12" t="s">
        <v>85</v>
      </c>
      <c r="AY131" s="241" t="s">
        <v>140</v>
      </c>
    </row>
    <row r="132" s="13" customFormat="1">
      <c r="B132" s="242"/>
      <c r="C132" s="243"/>
      <c r="D132" s="228" t="s">
        <v>154</v>
      </c>
      <c r="E132" s="244" t="s">
        <v>1</v>
      </c>
      <c r="F132" s="245" t="s">
        <v>202</v>
      </c>
      <c r="G132" s="243"/>
      <c r="H132" s="246">
        <v>173</v>
      </c>
      <c r="I132" s="247"/>
      <c r="J132" s="243"/>
      <c r="K132" s="243"/>
      <c r="L132" s="248"/>
      <c r="M132" s="249"/>
      <c r="N132" s="250"/>
      <c r="O132" s="250"/>
      <c r="P132" s="250"/>
      <c r="Q132" s="250"/>
      <c r="R132" s="250"/>
      <c r="S132" s="250"/>
      <c r="T132" s="251"/>
      <c r="AT132" s="252" t="s">
        <v>154</v>
      </c>
      <c r="AU132" s="252" t="s">
        <v>92</v>
      </c>
      <c r="AV132" s="13" t="s">
        <v>92</v>
      </c>
      <c r="AW132" s="13" t="s">
        <v>48</v>
      </c>
      <c r="AX132" s="13" t="s">
        <v>85</v>
      </c>
      <c r="AY132" s="252" t="s">
        <v>140</v>
      </c>
    </row>
    <row r="133" s="1" customFormat="1" ht="16.5" customHeight="1">
      <c r="B133" s="38"/>
      <c r="C133" s="216" t="s">
        <v>203</v>
      </c>
      <c r="D133" s="216" t="s">
        <v>143</v>
      </c>
      <c r="E133" s="217" t="s">
        <v>204</v>
      </c>
      <c r="F133" s="218" t="s">
        <v>205</v>
      </c>
      <c r="G133" s="219" t="s">
        <v>171</v>
      </c>
      <c r="H133" s="220">
        <v>46.749000000000002</v>
      </c>
      <c r="I133" s="221"/>
      <c r="J133" s="222">
        <f>ROUND(I133*H133,2)</f>
        <v>0</v>
      </c>
      <c r="K133" s="218" t="s">
        <v>147</v>
      </c>
      <c r="L133" s="43"/>
      <c r="M133" s="223" t="s">
        <v>1</v>
      </c>
      <c r="N133" s="224" t="s">
        <v>56</v>
      </c>
      <c r="O133" s="79"/>
      <c r="P133" s="225">
        <f>O133*H133</f>
        <v>0</v>
      </c>
      <c r="Q133" s="225">
        <v>0</v>
      </c>
      <c r="R133" s="225">
        <f>Q133*H133</f>
        <v>0</v>
      </c>
      <c r="S133" s="225">
        <v>0</v>
      </c>
      <c r="T133" s="226">
        <f>S133*H133</f>
        <v>0</v>
      </c>
      <c r="AR133" s="16" t="s">
        <v>148</v>
      </c>
      <c r="AT133" s="16" t="s">
        <v>143</v>
      </c>
      <c r="AU133" s="16" t="s">
        <v>92</v>
      </c>
      <c r="AY133" s="16" t="s">
        <v>140</v>
      </c>
      <c r="BE133" s="227">
        <f>IF(N133="základní",J133,0)</f>
        <v>0</v>
      </c>
      <c r="BF133" s="227">
        <f>IF(N133="snížená",J133,0)</f>
        <v>0</v>
      </c>
      <c r="BG133" s="227">
        <f>IF(N133="zákl. přenesená",J133,0)</f>
        <v>0</v>
      </c>
      <c r="BH133" s="227">
        <f>IF(N133="sníž. přenesená",J133,0)</f>
        <v>0</v>
      </c>
      <c r="BI133" s="227">
        <f>IF(N133="nulová",J133,0)</f>
        <v>0</v>
      </c>
      <c r="BJ133" s="16" t="s">
        <v>23</v>
      </c>
      <c r="BK133" s="227">
        <f>ROUND(I133*H133,2)</f>
        <v>0</v>
      </c>
      <c r="BL133" s="16" t="s">
        <v>148</v>
      </c>
      <c r="BM133" s="16" t="s">
        <v>206</v>
      </c>
    </row>
    <row r="134" s="1" customFormat="1">
      <c r="B134" s="38"/>
      <c r="C134" s="39"/>
      <c r="D134" s="228" t="s">
        <v>150</v>
      </c>
      <c r="E134" s="39"/>
      <c r="F134" s="229" t="s">
        <v>207</v>
      </c>
      <c r="G134" s="39"/>
      <c r="H134" s="39"/>
      <c r="I134" s="143"/>
      <c r="J134" s="39"/>
      <c r="K134" s="39"/>
      <c r="L134" s="43"/>
      <c r="M134" s="230"/>
      <c r="N134" s="79"/>
      <c r="O134" s="79"/>
      <c r="P134" s="79"/>
      <c r="Q134" s="79"/>
      <c r="R134" s="79"/>
      <c r="S134" s="79"/>
      <c r="T134" s="80"/>
      <c r="AT134" s="16" t="s">
        <v>150</v>
      </c>
      <c r="AU134" s="16" t="s">
        <v>92</v>
      </c>
    </row>
    <row r="135" s="1" customFormat="1">
      <c r="B135" s="38"/>
      <c r="C135" s="39"/>
      <c r="D135" s="228" t="s">
        <v>152</v>
      </c>
      <c r="E135" s="39"/>
      <c r="F135" s="231" t="s">
        <v>208</v>
      </c>
      <c r="G135" s="39"/>
      <c r="H135" s="39"/>
      <c r="I135" s="143"/>
      <c r="J135" s="39"/>
      <c r="K135" s="39"/>
      <c r="L135" s="43"/>
      <c r="M135" s="230"/>
      <c r="N135" s="79"/>
      <c r="O135" s="79"/>
      <c r="P135" s="79"/>
      <c r="Q135" s="79"/>
      <c r="R135" s="79"/>
      <c r="S135" s="79"/>
      <c r="T135" s="80"/>
      <c r="AT135" s="16" t="s">
        <v>152</v>
      </c>
      <c r="AU135" s="16" t="s">
        <v>92</v>
      </c>
    </row>
    <row r="136" s="11" customFormat="1" ht="22.8" customHeight="1">
      <c r="B136" s="200"/>
      <c r="C136" s="201"/>
      <c r="D136" s="202" t="s">
        <v>84</v>
      </c>
      <c r="E136" s="214" t="s">
        <v>209</v>
      </c>
      <c r="F136" s="214" t="s">
        <v>210</v>
      </c>
      <c r="G136" s="201"/>
      <c r="H136" s="201"/>
      <c r="I136" s="204"/>
      <c r="J136" s="215">
        <f>BK136</f>
        <v>0</v>
      </c>
      <c r="K136" s="201"/>
      <c r="L136" s="206"/>
      <c r="M136" s="207"/>
      <c r="N136" s="208"/>
      <c r="O136" s="208"/>
      <c r="P136" s="209">
        <f>SUM(P137:P198)</f>
        <v>0</v>
      </c>
      <c r="Q136" s="208"/>
      <c r="R136" s="209">
        <f>SUM(R137:R198)</f>
        <v>133.25641760000002</v>
      </c>
      <c r="S136" s="208"/>
      <c r="T136" s="210">
        <f>SUM(T137:T198)</f>
        <v>0</v>
      </c>
      <c r="AR136" s="211" t="s">
        <v>23</v>
      </c>
      <c r="AT136" s="212" t="s">
        <v>84</v>
      </c>
      <c r="AU136" s="212" t="s">
        <v>23</v>
      </c>
      <c r="AY136" s="211" t="s">
        <v>140</v>
      </c>
      <c r="BK136" s="213">
        <f>SUM(BK137:BK198)</f>
        <v>0</v>
      </c>
    </row>
    <row r="137" s="1" customFormat="1" ht="16.5" customHeight="1">
      <c r="B137" s="38"/>
      <c r="C137" s="216" t="s">
        <v>211</v>
      </c>
      <c r="D137" s="216" t="s">
        <v>143</v>
      </c>
      <c r="E137" s="217" t="s">
        <v>212</v>
      </c>
      <c r="F137" s="218" t="s">
        <v>213</v>
      </c>
      <c r="G137" s="219" t="s">
        <v>179</v>
      </c>
      <c r="H137" s="220">
        <v>1.3999999999999999</v>
      </c>
      <c r="I137" s="221"/>
      <c r="J137" s="222">
        <f>ROUND(I137*H137,2)</f>
        <v>0</v>
      </c>
      <c r="K137" s="218" t="s">
        <v>147</v>
      </c>
      <c r="L137" s="43"/>
      <c r="M137" s="223" t="s">
        <v>1</v>
      </c>
      <c r="N137" s="224" t="s">
        <v>56</v>
      </c>
      <c r="O137" s="79"/>
      <c r="P137" s="225">
        <f>O137*H137</f>
        <v>0</v>
      </c>
      <c r="Q137" s="225">
        <v>0.085650000000000004</v>
      </c>
      <c r="R137" s="225">
        <f>Q137*H137</f>
        <v>0.11991</v>
      </c>
      <c r="S137" s="225">
        <v>0</v>
      </c>
      <c r="T137" s="226">
        <f>S137*H137</f>
        <v>0</v>
      </c>
      <c r="AR137" s="16" t="s">
        <v>148</v>
      </c>
      <c r="AT137" s="16" t="s">
        <v>143</v>
      </c>
      <c r="AU137" s="16" t="s">
        <v>92</v>
      </c>
      <c r="AY137" s="16" t="s">
        <v>140</v>
      </c>
      <c r="BE137" s="227">
        <f>IF(N137="základní",J137,0)</f>
        <v>0</v>
      </c>
      <c r="BF137" s="227">
        <f>IF(N137="snížená",J137,0)</f>
        <v>0</v>
      </c>
      <c r="BG137" s="227">
        <f>IF(N137="zákl. přenesená",J137,0)</f>
        <v>0</v>
      </c>
      <c r="BH137" s="227">
        <f>IF(N137="sníž. přenesená",J137,0)</f>
        <v>0</v>
      </c>
      <c r="BI137" s="227">
        <f>IF(N137="nulová",J137,0)</f>
        <v>0</v>
      </c>
      <c r="BJ137" s="16" t="s">
        <v>23</v>
      </c>
      <c r="BK137" s="227">
        <f>ROUND(I137*H137,2)</f>
        <v>0</v>
      </c>
      <c r="BL137" s="16" t="s">
        <v>148</v>
      </c>
      <c r="BM137" s="16" t="s">
        <v>214</v>
      </c>
    </row>
    <row r="138" s="1" customFormat="1">
      <c r="B138" s="38"/>
      <c r="C138" s="39"/>
      <c r="D138" s="228" t="s">
        <v>150</v>
      </c>
      <c r="E138" s="39"/>
      <c r="F138" s="229" t="s">
        <v>215</v>
      </c>
      <c r="G138" s="39"/>
      <c r="H138" s="39"/>
      <c r="I138" s="143"/>
      <c r="J138" s="39"/>
      <c r="K138" s="39"/>
      <c r="L138" s="43"/>
      <c r="M138" s="230"/>
      <c r="N138" s="79"/>
      <c r="O138" s="79"/>
      <c r="P138" s="79"/>
      <c r="Q138" s="79"/>
      <c r="R138" s="79"/>
      <c r="S138" s="79"/>
      <c r="T138" s="80"/>
      <c r="AT138" s="16" t="s">
        <v>150</v>
      </c>
      <c r="AU138" s="16" t="s">
        <v>92</v>
      </c>
    </row>
    <row r="139" s="1" customFormat="1">
      <c r="B139" s="38"/>
      <c r="C139" s="39"/>
      <c r="D139" s="228" t="s">
        <v>152</v>
      </c>
      <c r="E139" s="39"/>
      <c r="F139" s="231" t="s">
        <v>216</v>
      </c>
      <c r="G139" s="39"/>
      <c r="H139" s="39"/>
      <c r="I139" s="143"/>
      <c r="J139" s="39"/>
      <c r="K139" s="39"/>
      <c r="L139" s="43"/>
      <c r="M139" s="230"/>
      <c r="N139" s="79"/>
      <c r="O139" s="79"/>
      <c r="P139" s="79"/>
      <c r="Q139" s="79"/>
      <c r="R139" s="79"/>
      <c r="S139" s="79"/>
      <c r="T139" s="80"/>
      <c r="AT139" s="16" t="s">
        <v>152</v>
      </c>
      <c r="AU139" s="16" t="s">
        <v>92</v>
      </c>
    </row>
    <row r="140" s="12" customFormat="1">
      <c r="B140" s="232"/>
      <c r="C140" s="233"/>
      <c r="D140" s="228" t="s">
        <v>154</v>
      </c>
      <c r="E140" s="234" t="s">
        <v>1</v>
      </c>
      <c r="F140" s="235" t="s">
        <v>217</v>
      </c>
      <c r="G140" s="233"/>
      <c r="H140" s="234" t="s">
        <v>1</v>
      </c>
      <c r="I140" s="236"/>
      <c r="J140" s="233"/>
      <c r="K140" s="233"/>
      <c r="L140" s="237"/>
      <c r="M140" s="238"/>
      <c r="N140" s="239"/>
      <c r="O140" s="239"/>
      <c r="P140" s="239"/>
      <c r="Q140" s="239"/>
      <c r="R140" s="239"/>
      <c r="S140" s="239"/>
      <c r="T140" s="240"/>
      <c r="AT140" s="241" t="s">
        <v>154</v>
      </c>
      <c r="AU140" s="241" t="s">
        <v>92</v>
      </c>
      <c r="AV140" s="12" t="s">
        <v>23</v>
      </c>
      <c r="AW140" s="12" t="s">
        <v>48</v>
      </c>
      <c r="AX140" s="12" t="s">
        <v>85</v>
      </c>
      <c r="AY140" s="241" t="s">
        <v>140</v>
      </c>
    </row>
    <row r="141" s="13" customFormat="1">
      <c r="B141" s="242"/>
      <c r="C141" s="243"/>
      <c r="D141" s="228" t="s">
        <v>154</v>
      </c>
      <c r="E141" s="244" t="s">
        <v>1</v>
      </c>
      <c r="F141" s="245" t="s">
        <v>218</v>
      </c>
      <c r="G141" s="243"/>
      <c r="H141" s="246">
        <v>1.3999999999999999</v>
      </c>
      <c r="I141" s="247"/>
      <c r="J141" s="243"/>
      <c r="K141" s="243"/>
      <c r="L141" s="248"/>
      <c r="M141" s="249"/>
      <c r="N141" s="250"/>
      <c r="O141" s="250"/>
      <c r="P141" s="250"/>
      <c r="Q141" s="250"/>
      <c r="R141" s="250"/>
      <c r="S141" s="250"/>
      <c r="T141" s="251"/>
      <c r="AT141" s="252" t="s">
        <v>154</v>
      </c>
      <c r="AU141" s="252" t="s">
        <v>92</v>
      </c>
      <c r="AV141" s="13" t="s">
        <v>92</v>
      </c>
      <c r="AW141" s="13" t="s">
        <v>48</v>
      </c>
      <c r="AX141" s="13" t="s">
        <v>85</v>
      </c>
      <c r="AY141" s="252" t="s">
        <v>140</v>
      </c>
    </row>
    <row r="142" s="1" customFormat="1" ht="16.5" customHeight="1">
      <c r="B142" s="38"/>
      <c r="C142" s="216" t="s">
        <v>28</v>
      </c>
      <c r="D142" s="216" t="s">
        <v>143</v>
      </c>
      <c r="E142" s="217" t="s">
        <v>219</v>
      </c>
      <c r="F142" s="218" t="s">
        <v>220</v>
      </c>
      <c r="G142" s="219" t="s">
        <v>179</v>
      </c>
      <c r="H142" s="220">
        <v>232</v>
      </c>
      <c r="I142" s="221"/>
      <c r="J142" s="222">
        <f>ROUND(I142*H142,2)</f>
        <v>0</v>
      </c>
      <c r="K142" s="218" t="s">
        <v>147</v>
      </c>
      <c r="L142" s="43"/>
      <c r="M142" s="223" t="s">
        <v>1</v>
      </c>
      <c r="N142" s="224" t="s">
        <v>56</v>
      </c>
      <c r="O142" s="79"/>
      <c r="P142" s="225">
        <f>O142*H142</f>
        <v>0</v>
      </c>
      <c r="Q142" s="225">
        <v>0.085650000000000004</v>
      </c>
      <c r="R142" s="225">
        <f>Q142*H142</f>
        <v>19.870800000000003</v>
      </c>
      <c r="S142" s="225">
        <v>0</v>
      </c>
      <c r="T142" s="226">
        <f>S142*H142</f>
        <v>0</v>
      </c>
      <c r="AR142" s="16" t="s">
        <v>148</v>
      </c>
      <c r="AT142" s="16" t="s">
        <v>143</v>
      </c>
      <c r="AU142" s="16" t="s">
        <v>92</v>
      </c>
      <c r="AY142" s="16" t="s">
        <v>140</v>
      </c>
      <c r="BE142" s="227">
        <f>IF(N142="základní",J142,0)</f>
        <v>0</v>
      </c>
      <c r="BF142" s="227">
        <f>IF(N142="snížená",J142,0)</f>
        <v>0</v>
      </c>
      <c r="BG142" s="227">
        <f>IF(N142="zákl. přenesená",J142,0)</f>
        <v>0</v>
      </c>
      <c r="BH142" s="227">
        <f>IF(N142="sníž. přenesená",J142,0)</f>
        <v>0</v>
      </c>
      <c r="BI142" s="227">
        <f>IF(N142="nulová",J142,0)</f>
        <v>0</v>
      </c>
      <c r="BJ142" s="16" t="s">
        <v>23</v>
      </c>
      <c r="BK142" s="227">
        <f>ROUND(I142*H142,2)</f>
        <v>0</v>
      </c>
      <c r="BL142" s="16" t="s">
        <v>148</v>
      </c>
      <c r="BM142" s="16" t="s">
        <v>221</v>
      </c>
    </row>
    <row r="143" s="1" customFormat="1">
      <c r="B143" s="38"/>
      <c r="C143" s="39"/>
      <c r="D143" s="228" t="s">
        <v>150</v>
      </c>
      <c r="E143" s="39"/>
      <c r="F143" s="229" t="s">
        <v>222</v>
      </c>
      <c r="G143" s="39"/>
      <c r="H143" s="39"/>
      <c r="I143" s="143"/>
      <c r="J143" s="39"/>
      <c r="K143" s="39"/>
      <c r="L143" s="43"/>
      <c r="M143" s="230"/>
      <c r="N143" s="79"/>
      <c r="O143" s="79"/>
      <c r="P143" s="79"/>
      <c r="Q143" s="79"/>
      <c r="R143" s="79"/>
      <c r="S143" s="79"/>
      <c r="T143" s="80"/>
      <c r="AT143" s="16" t="s">
        <v>150</v>
      </c>
      <c r="AU143" s="16" t="s">
        <v>92</v>
      </c>
    </row>
    <row r="144" s="1" customFormat="1">
      <c r="B144" s="38"/>
      <c r="C144" s="39"/>
      <c r="D144" s="228" t="s">
        <v>152</v>
      </c>
      <c r="E144" s="39"/>
      <c r="F144" s="231" t="s">
        <v>216</v>
      </c>
      <c r="G144" s="39"/>
      <c r="H144" s="39"/>
      <c r="I144" s="143"/>
      <c r="J144" s="39"/>
      <c r="K144" s="39"/>
      <c r="L144" s="43"/>
      <c r="M144" s="230"/>
      <c r="N144" s="79"/>
      <c r="O144" s="79"/>
      <c r="P144" s="79"/>
      <c r="Q144" s="79"/>
      <c r="R144" s="79"/>
      <c r="S144" s="79"/>
      <c r="T144" s="80"/>
      <c r="AT144" s="16" t="s">
        <v>152</v>
      </c>
      <c r="AU144" s="16" t="s">
        <v>92</v>
      </c>
    </row>
    <row r="145" s="12" customFormat="1">
      <c r="B145" s="232"/>
      <c r="C145" s="233"/>
      <c r="D145" s="228" t="s">
        <v>154</v>
      </c>
      <c r="E145" s="234" t="s">
        <v>1</v>
      </c>
      <c r="F145" s="235" t="s">
        <v>223</v>
      </c>
      <c r="G145" s="233"/>
      <c r="H145" s="234" t="s">
        <v>1</v>
      </c>
      <c r="I145" s="236"/>
      <c r="J145" s="233"/>
      <c r="K145" s="233"/>
      <c r="L145" s="237"/>
      <c r="M145" s="238"/>
      <c r="N145" s="239"/>
      <c r="O145" s="239"/>
      <c r="P145" s="239"/>
      <c r="Q145" s="239"/>
      <c r="R145" s="239"/>
      <c r="S145" s="239"/>
      <c r="T145" s="240"/>
      <c r="AT145" s="241" t="s">
        <v>154</v>
      </c>
      <c r="AU145" s="241" t="s">
        <v>92</v>
      </c>
      <c r="AV145" s="12" t="s">
        <v>23</v>
      </c>
      <c r="AW145" s="12" t="s">
        <v>48</v>
      </c>
      <c r="AX145" s="12" t="s">
        <v>85</v>
      </c>
      <c r="AY145" s="241" t="s">
        <v>140</v>
      </c>
    </row>
    <row r="146" s="13" customFormat="1">
      <c r="B146" s="242"/>
      <c r="C146" s="243"/>
      <c r="D146" s="228" t="s">
        <v>154</v>
      </c>
      <c r="E146" s="244" t="s">
        <v>1</v>
      </c>
      <c r="F146" s="245" t="s">
        <v>224</v>
      </c>
      <c r="G146" s="243"/>
      <c r="H146" s="246">
        <v>232</v>
      </c>
      <c r="I146" s="247"/>
      <c r="J146" s="243"/>
      <c r="K146" s="243"/>
      <c r="L146" s="248"/>
      <c r="M146" s="249"/>
      <c r="N146" s="250"/>
      <c r="O146" s="250"/>
      <c r="P146" s="250"/>
      <c r="Q146" s="250"/>
      <c r="R146" s="250"/>
      <c r="S146" s="250"/>
      <c r="T146" s="251"/>
      <c r="AT146" s="252" t="s">
        <v>154</v>
      </c>
      <c r="AU146" s="252" t="s">
        <v>92</v>
      </c>
      <c r="AV146" s="13" t="s">
        <v>92</v>
      </c>
      <c r="AW146" s="13" t="s">
        <v>48</v>
      </c>
      <c r="AX146" s="13" t="s">
        <v>85</v>
      </c>
      <c r="AY146" s="252" t="s">
        <v>140</v>
      </c>
    </row>
    <row r="147" s="1" customFormat="1" ht="16.5" customHeight="1">
      <c r="B147" s="38"/>
      <c r="C147" s="253" t="s">
        <v>225</v>
      </c>
      <c r="D147" s="253" t="s">
        <v>226</v>
      </c>
      <c r="E147" s="254" t="s">
        <v>227</v>
      </c>
      <c r="F147" s="255" t="s">
        <v>228</v>
      </c>
      <c r="G147" s="256" t="s">
        <v>179</v>
      </c>
      <c r="H147" s="257">
        <v>234.31999999999999</v>
      </c>
      <c r="I147" s="258"/>
      <c r="J147" s="259">
        <f>ROUND(I147*H147,2)</f>
        <v>0</v>
      </c>
      <c r="K147" s="255" t="s">
        <v>147</v>
      </c>
      <c r="L147" s="260"/>
      <c r="M147" s="261" t="s">
        <v>1</v>
      </c>
      <c r="N147" s="262" t="s">
        <v>56</v>
      </c>
      <c r="O147" s="79"/>
      <c r="P147" s="225">
        <f>O147*H147</f>
        <v>0</v>
      </c>
      <c r="Q147" s="225">
        <v>0.17599999999999999</v>
      </c>
      <c r="R147" s="225">
        <f>Q147*H147</f>
        <v>41.240319999999997</v>
      </c>
      <c r="S147" s="225">
        <v>0</v>
      </c>
      <c r="T147" s="226">
        <f>S147*H147</f>
        <v>0</v>
      </c>
      <c r="AR147" s="16" t="s">
        <v>203</v>
      </c>
      <c r="AT147" s="16" t="s">
        <v>226</v>
      </c>
      <c r="AU147" s="16" t="s">
        <v>92</v>
      </c>
      <c r="AY147" s="16" t="s">
        <v>140</v>
      </c>
      <c r="BE147" s="227">
        <f>IF(N147="základní",J147,0)</f>
        <v>0</v>
      </c>
      <c r="BF147" s="227">
        <f>IF(N147="snížená",J147,0)</f>
        <v>0</v>
      </c>
      <c r="BG147" s="227">
        <f>IF(N147="zákl. přenesená",J147,0)</f>
        <v>0</v>
      </c>
      <c r="BH147" s="227">
        <f>IF(N147="sníž. přenesená",J147,0)</f>
        <v>0</v>
      </c>
      <c r="BI147" s="227">
        <f>IF(N147="nulová",J147,0)</f>
        <v>0</v>
      </c>
      <c r="BJ147" s="16" t="s">
        <v>23</v>
      </c>
      <c r="BK147" s="227">
        <f>ROUND(I147*H147,2)</f>
        <v>0</v>
      </c>
      <c r="BL147" s="16" t="s">
        <v>148</v>
      </c>
      <c r="BM147" s="16" t="s">
        <v>229</v>
      </c>
    </row>
    <row r="148" s="1" customFormat="1">
      <c r="B148" s="38"/>
      <c r="C148" s="39"/>
      <c r="D148" s="228" t="s">
        <v>150</v>
      </c>
      <c r="E148" s="39"/>
      <c r="F148" s="229" t="s">
        <v>228</v>
      </c>
      <c r="G148" s="39"/>
      <c r="H148" s="39"/>
      <c r="I148" s="143"/>
      <c r="J148" s="39"/>
      <c r="K148" s="39"/>
      <c r="L148" s="43"/>
      <c r="M148" s="230"/>
      <c r="N148" s="79"/>
      <c r="O148" s="79"/>
      <c r="P148" s="79"/>
      <c r="Q148" s="79"/>
      <c r="R148" s="79"/>
      <c r="S148" s="79"/>
      <c r="T148" s="80"/>
      <c r="AT148" s="16" t="s">
        <v>150</v>
      </c>
      <c r="AU148" s="16" t="s">
        <v>92</v>
      </c>
    </row>
    <row r="149" s="1" customFormat="1">
      <c r="B149" s="38"/>
      <c r="C149" s="39"/>
      <c r="D149" s="228" t="s">
        <v>230</v>
      </c>
      <c r="E149" s="39"/>
      <c r="F149" s="231" t="s">
        <v>231</v>
      </c>
      <c r="G149" s="39"/>
      <c r="H149" s="39"/>
      <c r="I149" s="143"/>
      <c r="J149" s="39"/>
      <c r="K149" s="39"/>
      <c r="L149" s="43"/>
      <c r="M149" s="230"/>
      <c r="N149" s="79"/>
      <c r="O149" s="79"/>
      <c r="P149" s="79"/>
      <c r="Q149" s="79"/>
      <c r="R149" s="79"/>
      <c r="S149" s="79"/>
      <c r="T149" s="80"/>
      <c r="AT149" s="16" t="s">
        <v>230</v>
      </c>
      <c r="AU149" s="16" t="s">
        <v>92</v>
      </c>
    </row>
    <row r="150" s="12" customFormat="1">
      <c r="B150" s="232"/>
      <c r="C150" s="233"/>
      <c r="D150" s="228" t="s">
        <v>154</v>
      </c>
      <c r="E150" s="234" t="s">
        <v>1</v>
      </c>
      <c r="F150" s="235" t="s">
        <v>223</v>
      </c>
      <c r="G150" s="233"/>
      <c r="H150" s="234" t="s">
        <v>1</v>
      </c>
      <c r="I150" s="236"/>
      <c r="J150" s="233"/>
      <c r="K150" s="233"/>
      <c r="L150" s="237"/>
      <c r="M150" s="238"/>
      <c r="N150" s="239"/>
      <c r="O150" s="239"/>
      <c r="P150" s="239"/>
      <c r="Q150" s="239"/>
      <c r="R150" s="239"/>
      <c r="S150" s="239"/>
      <c r="T150" s="240"/>
      <c r="AT150" s="241" t="s">
        <v>154</v>
      </c>
      <c r="AU150" s="241" t="s">
        <v>92</v>
      </c>
      <c r="AV150" s="12" t="s">
        <v>23</v>
      </c>
      <c r="AW150" s="12" t="s">
        <v>48</v>
      </c>
      <c r="AX150" s="12" t="s">
        <v>85</v>
      </c>
      <c r="AY150" s="241" t="s">
        <v>140</v>
      </c>
    </row>
    <row r="151" s="13" customFormat="1">
      <c r="B151" s="242"/>
      <c r="C151" s="243"/>
      <c r="D151" s="228" t="s">
        <v>154</v>
      </c>
      <c r="E151" s="244" t="s">
        <v>1</v>
      </c>
      <c r="F151" s="245" t="s">
        <v>232</v>
      </c>
      <c r="G151" s="243"/>
      <c r="H151" s="246">
        <v>234.31999999999999</v>
      </c>
      <c r="I151" s="247"/>
      <c r="J151" s="243"/>
      <c r="K151" s="243"/>
      <c r="L151" s="248"/>
      <c r="M151" s="249"/>
      <c r="N151" s="250"/>
      <c r="O151" s="250"/>
      <c r="P151" s="250"/>
      <c r="Q151" s="250"/>
      <c r="R151" s="250"/>
      <c r="S151" s="250"/>
      <c r="T151" s="251"/>
      <c r="AT151" s="252" t="s">
        <v>154</v>
      </c>
      <c r="AU151" s="252" t="s">
        <v>92</v>
      </c>
      <c r="AV151" s="13" t="s">
        <v>92</v>
      </c>
      <c r="AW151" s="13" t="s">
        <v>48</v>
      </c>
      <c r="AX151" s="13" t="s">
        <v>85</v>
      </c>
      <c r="AY151" s="252" t="s">
        <v>140</v>
      </c>
    </row>
    <row r="152" s="1" customFormat="1" ht="16.5" customHeight="1">
      <c r="B152" s="38"/>
      <c r="C152" s="253" t="s">
        <v>233</v>
      </c>
      <c r="D152" s="253" t="s">
        <v>226</v>
      </c>
      <c r="E152" s="254" t="s">
        <v>234</v>
      </c>
      <c r="F152" s="255" t="s">
        <v>235</v>
      </c>
      <c r="G152" s="256" t="s">
        <v>179</v>
      </c>
      <c r="H152" s="257">
        <v>1.03</v>
      </c>
      <c r="I152" s="258"/>
      <c r="J152" s="259">
        <f>ROUND(I152*H152,2)</f>
        <v>0</v>
      </c>
      <c r="K152" s="255" t="s">
        <v>147</v>
      </c>
      <c r="L152" s="260"/>
      <c r="M152" s="261" t="s">
        <v>1</v>
      </c>
      <c r="N152" s="262" t="s">
        <v>56</v>
      </c>
      <c r="O152" s="79"/>
      <c r="P152" s="225">
        <f>O152*H152</f>
        <v>0</v>
      </c>
      <c r="Q152" s="225">
        <v>0.17599999999999999</v>
      </c>
      <c r="R152" s="225">
        <f>Q152*H152</f>
        <v>0.18128</v>
      </c>
      <c r="S152" s="225">
        <v>0</v>
      </c>
      <c r="T152" s="226">
        <f>S152*H152</f>
        <v>0</v>
      </c>
      <c r="AR152" s="16" t="s">
        <v>203</v>
      </c>
      <c r="AT152" s="16" t="s">
        <v>226</v>
      </c>
      <c r="AU152" s="16" t="s">
        <v>92</v>
      </c>
      <c r="AY152" s="16" t="s">
        <v>140</v>
      </c>
      <c r="BE152" s="227">
        <f>IF(N152="základní",J152,0)</f>
        <v>0</v>
      </c>
      <c r="BF152" s="227">
        <f>IF(N152="snížená",J152,0)</f>
        <v>0</v>
      </c>
      <c r="BG152" s="227">
        <f>IF(N152="zákl. přenesená",J152,0)</f>
        <v>0</v>
      </c>
      <c r="BH152" s="227">
        <f>IF(N152="sníž. přenesená",J152,0)</f>
        <v>0</v>
      </c>
      <c r="BI152" s="227">
        <f>IF(N152="nulová",J152,0)</f>
        <v>0</v>
      </c>
      <c r="BJ152" s="16" t="s">
        <v>23</v>
      </c>
      <c r="BK152" s="227">
        <f>ROUND(I152*H152,2)</f>
        <v>0</v>
      </c>
      <c r="BL152" s="16" t="s">
        <v>148</v>
      </c>
      <c r="BM152" s="16" t="s">
        <v>236</v>
      </c>
    </row>
    <row r="153" s="1" customFormat="1">
      <c r="B153" s="38"/>
      <c r="C153" s="39"/>
      <c r="D153" s="228" t="s">
        <v>150</v>
      </c>
      <c r="E153" s="39"/>
      <c r="F153" s="229" t="s">
        <v>235</v>
      </c>
      <c r="G153" s="39"/>
      <c r="H153" s="39"/>
      <c r="I153" s="143"/>
      <c r="J153" s="39"/>
      <c r="K153" s="39"/>
      <c r="L153" s="43"/>
      <c r="M153" s="230"/>
      <c r="N153" s="79"/>
      <c r="O153" s="79"/>
      <c r="P153" s="79"/>
      <c r="Q153" s="79"/>
      <c r="R153" s="79"/>
      <c r="S153" s="79"/>
      <c r="T153" s="80"/>
      <c r="AT153" s="16" t="s">
        <v>150</v>
      </c>
      <c r="AU153" s="16" t="s">
        <v>92</v>
      </c>
    </row>
    <row r="154" s="1" customFormat="1">
      <c r="B154" s="38"/>
      <c r="C154" s="39"/>
      <c r="D154" s="228" t="s">
        <v>230</v>
      </c>
      <c r="E154" s="39"/>
      <c r="F154" s="231" t="s">
        <v>231</v>
      </c>
      <c r="G154" s="39"/>
      <c r="H154" s="39"/>
      <c r="I154" s="143"/>
      <c r="J154" s="39"/>
      <c r="K154" s="39"/>
      <c r="L154" s="43"/>
      <c r="M154" s="230"/>
      <c r="N154" s="79"/>
      <c r="O154" s="79"/>
      <c r="P154" s="79"/>
      <c r="Q154" s="79"/>
      <c r="R154" s="79"/>
      <c r="S154" s="79"/>
      <c r="T154" s="80"/>
      <c r="AT154" s="16" t="s">
        <v>230</v>
      </c>
      <c r="AU154" s="16" t="s">
        <v>92</v>
      </c>
    </row>
    <row r="155" s="12" customFormat="1">
      <c r="B155" s="232"/>
      <c r="C155" s="233"/>
      <c r="D155" s="228" t="s">
        <v>154</v>
      </c>
      <c r="E155" s="234" t="s">
        <v>1</v>
      </c>
      <c r="F155" s="235" t="s">
        <v>217</v>
      </c>
      <c r="G155" s="233"/>
      <c r="H155" s="234" t="s">
        <v>1</v>
      </c>
      <c r="I155" s="236"/>
      <c r="J155" s="233"/>
      <c r="K155" s="233"/>
      <c r="L155" s="237"/>
      <c r="M155" s="238"/>
      <c r="N155" s="239"/>
      <c r="O155" s="239"/>
      <c r="P155" s="239"/>
      <c r="Q155" s="239"/>
      <c r="R155" s="239"/>
      <c r="S155" s="239"/>
      <c r="T155" s="240"/>
      <c r="AT155" s="241" t="s">
        <v>154</v>
      </c>
      <c r="AU155" s="241" t="s">
        <v>92</v>
      </c>
      <c r="AV155" s="12" t="s">
        <v>23</v>
      </c>
      <c r="AW155" s="12" t="s">
        <v>48</v>
      </c>
      <c r="AX155" s="12" t="s">
        <v>85</v>
      </c>
      <c r="AY155" s="241" t="s">
        <v>140</v>
      </c>
    </row>
    <row r="156" s="13" customFormat="1">
      <c r="B156" s="242"/>
      <c r="C156" s="243"/>
      <c r="D156" s="228" t="s">
        <v>154</v>
      </c>
      <c r="E156" s="244" t="s">
        <v>1</v>
      </c>
      <c r="F156" s="245" t="s">
        <v>237</v>
      </c>
      <c r="G156" s="243"/>
      <c r="H156" s="246">
        <v>1.03</v>
      </c>
      <c r="I156" s="247"/>
      <c r="J156" s="243"/>
      <c r="K156" s="243"/>
      <c r="L156" s="248"/>
      <c r="M156" s="249"/>
      <c r="N156" s="250"/>
      <c r="O156" s="250"/>
      <c r="P156" s="250"/>
      <c r="Q156" s="250"/>
      <c r="R156" s="250"/>
      <c r="S156" s="250"/>
      <c r="T156" s="251"/>
      <c r="AT156" s="252" t="s">
        <v>154</v>
      </c>
      <c r="AU156" s="252" t="s">
        <v>92</v>
      </c>
      <c r="AV156" s="13" t="s">
        <v>92</v>
      </c>
      <c r="AW156" s="13" t="s">
        <v>48</v>
      </c>
      <c r="AX156" s="13" t="s">
        <v>85</v>
      </c>
      <c r="AY156" s="252" t="s">
        <v>140</v>
      </c>
    </row>
    <row r="157" s="1" customFormat="1" ht="16.5" customHeight="1">
      <c r="B157" s="38"/>
      <c r="C157" s="216" t="s">
        <v>238</v>
      </c>
      <c r="D157" s="216" t="s">
        <v>143</v>
      </c>
      <c r="E157" s="217" t="s">
        <v>239</v>
      </c>
      <c r="F157" s="218" t="s">
        <v>240</v>
      </c>
      <c r="G157" s="219" t="s">
        <v>171</v>
      </c>
      <c r="H157" s="220">
        <v>0.079000000000000001</v>
      </c>
      <c r="I157" s="221"/>
      <c r="J157" s="222">
        <f>ROUND(I157*H157,2)</f>
        <v>0</v>
      </c>
      <c r="K157" s="218" t="s">
        <v>147</v>
      </c>
      <c r="L157" s="43"/>
      <c r="M157" s="223" t="s">
        <v>1</v>
      </c>
      <c r="N157" s="224" t="s">
        <v>56</v>
      </c>
      <c r="O157" s="79"/>
      <c r="P157" s="225">
        <f>O157*H157</f>
        <v>0</v>
      </c>
      <c r="Q157" s="225">
        <v>0</v>
      </c>
      <c r="R157" s="225">
        <f>Q157*H157</f>
        <v>0</v>
      </c>
      <c r="S157" s="225">
        <v>0</v>
      </c>
      <c r="T157" s="226">
        <f>S157*H157</f>
        <v>0</v>
      </c>
      <c r="AR157" s="16" t="s">
        <v>148</v>
      </c>
      <c r="AT157" s="16" t="s">
        <v>143</v>
      </c>
      <c r="AU157" s="16" t="s">
        <v>92</v>
      </c>
      <c r="AY157" s="16" t="s">
        <v>140</v>
      </c>
      <c r="BE157" s="227">
        <f>IF(N157="základní",J157,0)</f>
        <v>0</v>
      </c>
      <c r="BF157" s="227">
        <f>IF(N157="snížená",J157,0)</f>
        <v>0</v>
      </c>
      <c r="BG157" s="227">
        <f>IF(N157="zákl. přenesená",J157,0)</f>
        <v>0</v>
      </c>
      <c r="BH157" s="227">
        <f>IF(N157="sníž. přenesená",J157,0)</f>
        <v>0</v>
      </c>
      <c r="BI157" s="227">
        <f>IF(N157="nulová",J157,0)</f>
        <v>0</v>
      </c>
      <c r="BJ157" s="16" t="s">
        <v>23</v>
      </c>
      <c r="BK157" s="227">
        <f>ROUND(I157*H157,2)</f>
        <v>0</v>
      </c>
      <c r="BL157" s="16" t="s">
        <v>148</v>
      </c>
      <c r="BM157" s="16" t="s">
        <v>241</v>
      </c>
    </row>
    <row r="158" s="1" customFormat="1">
      <c r="B158" s="38"/>
      <c r="C158" s="39"/>
      <c r="D158" s="228" t="s">
        <v>150</v>
      </c>
      <c r="E158" s="39"/>
      <c r="F158" s="229" t="s">
        <v>242</v>
      </c>
      <c r="G158" s="39"/>
      <c r="H158" s="39"/>
      <c r="I158" s="143"/>
      <c r="J158" s="39"/>
      <c r="K158" s="39"/>
      <c r="L158" s="43"/>
      <c r="M158" s="230"/>
      <c r="N158" s="79"/>
      <c r="O158" s="79"/>
      <c r="P158" s="79"/>
      <c r="Q158" s="79"/>
      <c r="R158" s="79"/>
      <c r="S158" s="79"/>
      <c r="T158" s="80"/>
      <c r="AT158" s="16" t="s">
        <v>150</v>
      </c>
      <c r="AU158" s="16" t="s">
        <v>92</v>
      </c>
    </row>
    <row r="159" s="1" customFormat="1">
      <c r="B159" s="38"/>
      <c r="C159" s="39"/>
      <c r="D159" s="228" t="s">
        <v>152</v>
      </c>
      <c r="E159" s="39"/>
      <c r="F159" s="231" t="s">
        <v>243</v>
      </c>
      <c r="G159" s="39"/>
      <c r="H159" s="39"/>
      <c r="I159" s="143"/>
      <c r="J159" s="39"/>
      <c r="K159" s="39"/>
      <c r="L159" s="43"/>
      <c r="M159" s="230"/>
      <c r="N159" s="79"/>
      <c r="O159" s="79"/>
      <c r="P159" s="79"/>
      <c r="Q159" s="79"/>
      <c r="R159" s="79"/>
      <c r="S159" s="79"/>
      <c r="T159" s="80"/>
      <c r="AT159" s="16" t="s">
        <v>152</v>
      </c>
      <c r="AU159" s="16" t="s">
        <v>92</v>
      </c>
    </row>
    <row r="160" s="12" customFormat="1">
      <c r="B160" s="232"/>
      <c r="C160" s="233"/>
      <c r="D160" s="228" t="s">
        <v>154</v>
      </c>
      <c r="E160" s="234" t="s">
        <v>1</v>
      </c>
      <c r="F160" s="235" t="s">
        <v>244</v>
      </c>
      <c r="G160" s="233"/>
      <c r="H160" s="234" t="s">
        <v>1</v>
      </c>
      <c r="I160" s="236"/>
      <c r="J160" s="233"/>
      <c r="K160" s="233"/>
      <c r="L160" s="237"/>
      <c r="M160" s="238"/>
      <c r="N160" s="239"/>
      <c r="O160" s="239"/>
      <c r="P160" s="239"/>
      <c r="Q160" s="239"/>
      <c r="R160" s="239"/>
      <c r="S160" s="239"/>
      <c r="T160" s="240"/>
      <c r="AT160" s="241" t="s">
        <v>154</v>
      </c>
      <c r="AU160" s="241" t="s">
        <v>92</v>
      </c>
      <c r="AV160" s="12" t="s">
        <v>23</v>
      </c>
      <c r="AW160" s="12" t="s">
        <v>48</v>
      </c>
      <c r="AX160" s="12" t="s">
        <v>85</v>
      </c>
      <c r="AY160" s="241" t="s">
        <v>140</v>
      </c>
    </row>
    <row r="161" s="12" customFormat="1">
      <c r="B161" s="232"/>
      <c r="C161" s="233"/>
      <c r="D161" s="228" t="s">
        <v>154</v>
      </c>
      <c r="E161" s="234" t="s">
        <v>1</v>
      </c>
      <c r="F161" s="235" t="s">
        <v>245</v>
      </c>
      <c r="G161" s="233"/>
      <c r="H161" s="234" t="s">
        <v>1</v>
      </c>
      <c r="I161" s="236"/>
      <c r="J161" s="233"/>
      <c r="K161" s="233"/>
      <c r="L161" s="237"/>
      <c r="M161" s="238"/>
      <c r="N161" s="239"/>
      <c r="O161" s="239"/>
      <c r="P161" s="239"/>
      <c r="Q161" s="239"/>
      <c r="R161" s="239"/>
      <c r="S161" s="239"/>
      <c r="T161" s="240"/>
      <c r="AT161" s="241" t="s">
        <v>154</v>
      </c>
      <c r="AU161" s="241" t="s">
        <v>92</v>
      </c>
      <c r="AV161" s="12" t="s">
        <v>23</v>
      </c>
      <c r="AW161" s="12" t="s">
        <v>48</v>
      </c>
      <c r="AX161" s="12" t="s">
        <v>85</v>
      </c>
      <c r="AY161" s="241" t="s">
        <v>140</v>
      </c>
    </row>
    <row r="162" s="13" customFormat="1">
      <c r="B162" s="242"/>
      <c r="C162" s="243"/>
      <c r="D162" s="228" t="s">
        <v>154</v>
      </c>
      <c r="E162" s="244" t="s">
        <v>1</v>
      </c>
      <c r="F162" s="245" t="s">
        <v>246</v>
      </c>
      <c r="G162" s="243"/>
      <c r="H162" s="246">
        <v>0.078800000000000009</v>
      </c>
      <c r="I162" s="247"/>
      <c r="J162" s="243"/>
      <c r="K162" s="243"/>
      <c r="L162" s="248"/>
      <c r="M162" s="249"/>
      <c r="N162" s="250"/>
      <c r="O162" s="250"/>
      <c r="P162" s="250"/>
      <c r="Q162" s="250"/>
      <c r="R162" s="250"/>
      <c r="S162" s="250"/>
      <c r="T162" s="251"/>
      <c r="AT162" s="252" t="s">
        <v>154</v>
      </c>
      <c r="AU162" s="252" t="s">
        <v>92</v>
      </c>
      <c r="AV162" s="13" t="s">
        <v>92</v>
      </c>
      <c r="AW162" s="13" t="s">
        <v>48</v>
      </c>
      <c r="AX162" s="13" t="s">
        <v>85</v>
      </c>
      <c r="AY162" s="252" t="s">
        <v>140</v>
      </c>
    </row>
    <row r="163" s="1" customFormat="1" ht="16.5" customHeight="1">
      <c r="B163" s="38"/>
      <c r="C163" s="216" t="s">
        <v>247</v>
      </c>
      <c r="D163" s="216" t="s">
        <v>143</v>
      </c>
      <c r="E163" s="217" t="s">
        <v>248</v>
      </c>
      <c r="F163" s="218" t="s">
        <v>249</v>
      </c>
      <c r="G163" s="219" t="s">
        <v>171</v>
      </c>
      <c r="H163" s="220">
        <v>0.079000000000000001</v>
      </c>
      <c r="I163" s="221"/>
      <c r="J163" s="222">
        <f>ROUND(I163*H163,2)</f>
        <v>0</v>
      </c>
      <c r="K163" s="218" t="s">
        <v>147</v>
      </c>
      <c r="L163" s="43"/>
      <c r="M163" s="223" t="s">
        <v>1</v>
      </c>
      <c r="N163" s="224" t="s">
        <v>56</v>
      </c>
      <c r="O163" s="79"/>
      <c r="P163" s="225">
        <f>O163*H163</f>
        <v>0</v>
      </c>
      <c r="Q163" s="225">
        <v>0</v>
      </c>
      <c r="R163" s="225">
        <f>Q163*H163</f>
        <v>0</v>
      </c>
      <c r="S163" s="225">
        <v>0</v>
      </c>
      <c r="T163" s="226">
        <f>S163*H163</f>
        <v>0</v>
      </c>
      <c r="AR163" s="16" t="s">
        <v>148</v>
      </c>
      <c r="AT163" s="16" t="s">
        <v>143</v>
      </c>
      <c r="AU163" s="16" t="s">
        <v>92</v>
      </c>
      <c r="AY163" s="16" t="s">
        <v>140</v>
      </c>
      <c r="BE163" s="227">
        <f>IF(N163="základní",J163,0)</f>
        <v>0</v>
      </c>
      <c r="BF163" s="227">
        <f>IF(N163="snížená",J163,0)</f>
        <v>0</v>
      </c>
      <c r="BG163" s="227">
        <f>IF(N163="zákl. přenesená",J163,0)</f>
        <v>0</v>
      </c>
      <c r="BH163" s="227">
        <f>IF(N163="sníž. přenesená",J163,0)</f>
        <v>0</v>
      </c>
      <c r="BI163" s="227">
        <f>IF(N163="nulová",J163,0)</f>
        <v>0</v>
      </c>
      <c r="BJ163" s="16" t="s">
        <v>23</v>
      </c>
      <c r="BK163" s="227">
        <f>ROUND(I163*H163,2)</f>
        <v>0</v>
      </c>
      <c r="BL163" s="16" t="s">
        <v>148</v>
      </c>
      <c r="BM163" s="16" t="s">
        <v>250</v>
      </c>
    </row>
    <row r="164" s="1" customFormat="1">
      <c r="B164" s="38"/>
      <c r="C164" s="39"/>
      <c r="D164" s="228" t="s">
        <v>150</v>
      </c>
      <c r="E164" s="39"/>
      <c r="F164" s="229" t="s">
        <v>251</v>
      </c>
      <c r="G164" s="39"/>
      <c r="H164" s="39"/>
      <c r="I164" s="143"/>
      <c r="J164" s="39"/>
      <c r="K164" s="39"/>
      <c r="L164" s="43"/>
      <c r="M164" s="230"/>
      <c r="N164" s="79"/>
      <c r="O164" s="79"/>
      <c r="P164" s="79"/>
      <c r="Q164" s="79"/>
      <c r="R164" s="79"/>
      <c r="S164" s="79"/>
      <c r="T164" s="80"/>
      <c r="AT164" s="16" t="s">
        <v>150</v>
      </c>
      <c r="AU164" s="16" t="s">
        <v>92</v>
      </c>
    </row>
    <row r="165" s="1" customFormat="1">
      <c r="B165" s="38"/>
      <c r="C165" s="39"/>
      <c r="D165" s="228" t="s">
        <v>152</v>
      </c>
      <c r="E165" s="39"/>
      <c r="F165" s="231" t="s">
        <v>252</v>
      </c>
      <c r="G165" s="39"/>
      <c r="H165" s="39"/>
      <c r="I165" s="143"/>
      <c r="J165" s="39"/>
      <c r="K165" s="39"/>
      <c r="L165" s="43"/>
      <c r="M165" s="230"/>
      <c r="N165" s="79"/>
      <c r="O165" s="79"/>
      <c r="P165" s="79"/>
      <c r="Q165" s="79"/>
      <c r="R165" s="79"/>
      <c r="S165" s="79"/>
      <c r="T165" s="80"/>
      <c r="AT165" s="16" t="s">
        <v>152</v>
      </c>
      <c r="AU165" s="16" t="s">
        <v>92</v>
      </c>
    </row>
    <row r="166" s="12" customFormat="1">
      <c r="B166" s="232"/>
      <c r="C166" s="233"/>
      <c r="D166" s="228" t="s">
        <v>154</v>
      </c>
      <c r="E166" s="234" t="s">
        <v>1</v>
      </c>
      <c r="F166" s="235" t="s">
        <v>244</v>
      </c>
      <c r="G166" s="233"/>
      <c r="H166" s="234" t="s">
        <v>1</v>
      </c>
      <c r="I166" s="236"/>
      <c r="J166" s="233"/>
      <c r="K166" s="233"/>
      <c r="L166" s="237"/>
      <c r="M166" s="238"/>
      <c r="N166" s="239"/>
      <c r="O166" s="239"/>
      <c r="P166" s="239"/>
      <c r="Q166" s="239"/>
      <c r="R166" s="239"/>
      <c r="S166" s="239"/>
      <c r="T166" s="240"/>
      <c r="AT166" s="241" t="s">
        <v>154</v>
      </c>
      <c r="AU166" s="241" t="s">
        <v>92</v>
      </c>
      <c r="AV166" s="12" t="s">
        <v>23</v>
      </c>
      <c r="AW166" s="12" t="s">
        <v>48</v>
      </c>
      <c r="AX166" s="12" t="s">
        <v>85</v>
      </c>
      <c r="AY166" s="241" t="s">
        <v>140</v>
      </c>
    </row>
    <row r="167" s="12" customFormat="1">
      <c r="B167" s="232"/>
      <c r="C167" s="233"/>
      <c r="D167" s="228" t="s">
        <v>154</v>
      </c>
      <c r="E167" s="234" t="s">
        <v>1</v>
      </c>
      <c r="F167" s="235" t="s">
        <v>244</v>
      </c>
      <c r="G167" s="233"/>
      <c r="H167" s="234" t="s">
        <v>1</v>
      </c>
      <c r="I167" s="236"/>
      <c r="J167" s="233"/>
      <c r="K167" s="233"/>
      <c r="L167" s="237"/>
      <c r="M167" s="238"/>
      <c r="N167" s="239"/>
      <c r="O167" s="239"/>
      <c r="P167" s="239"/>
      <c r="Q167" s="239"/>
      <c r="R167" s="239"/>
      <c r="S167" s="239"/>
      <c r="T167" s="240"/>
      <c r="AT167" s="241" t="s">
        <v>154</v>
      </c>
      <c r="AU167" s="241" t="s">
        <v>92</v>
      </c>
      <c r="AV167" s="12" t="s">
        <v>23</v>
      </c>
      <c r="AW167" s="12" t="s">
        <v>48</v>
      </c>
      <c r="AX167" s="12" t="s">
        <v>85</v>
      </c>
      <c r="AY167" s="241" t="s">
        <v>140</v>
      </c>
    </row>
    <row r="168" s="12" customFormat="1">
      <c r="B168" s="232"/>
      <c r="C168" s="233"/>
      <c r="D168" s="228" t="s">
        <v>154</v>
      </c>
      <c r="E168" s="234" t="s">
        <v>1</v>
      </c>
      <c r="F168" s="235" t="s">
        <v>245</v>
      </c>
      <c r="G168" s="233"/>
      <c r="H168" s="234" t="s">
        <v>1</v>
      </c>
      <c r="I168" s="236"/>
      <c r="J168" s="233"/>
      <c r="K168" s="233"/>
      <c r="L168" s="237"/>
      <c r="M168" s="238"/>
      <c r="N168" s="239"/>
      <c r="O168" s="239"/>
      <c r="P168" s="239"/>
      <c r="Q168" s="239"/>
      <c r="R168" s="239"/>
      <c r="S168" s="239"/>
      <c r="T168" s="240"/>
      <c r="AT168" s="241" t="s">
        <v>154</v>
      </c>
      <c r="AU168" s="241" t="s">
        <v>92</v>
      </c>
      <c r="AV168" s="12" t="s">
        <v>23</v>
      </c>
      <c r="AW168" s="12" t="s">
        <v>48</v>
      </c>
      <c r="AX168" s="12" t="s">
        <v>85</v>
      </c>
      <c r="AY168" s="241" t="s">
        <v>140</v>
      </c>
    </row>
    <row r="169" s="13" customFormat="1">
      <c r="B169" s="242"/>
      <c r="C169" s="243"/>
      <c r="D169" s="228" t="s">
        <v>154</v>
      </c>
      <c r="E169" s="244" t="s">
        <v>1</v>
      </c>
      <c r="F169" s="245" t="s">
        <v>246</v>
      </c>
      <c r="G169" s="243"/>
      <c r="H169" s="246">
        <v>0.078800000000000009</v>
      </c>
      <c r="I169" s="247"/>
      <c r="J169" s="243"/>
      <c r="K169" s="243"/>
      <c r="L169" s="248"/>
      <c r="M169" s="249"/>
      <c r="N169" s="250"/>
      <c r="O169" s="250"/>
      <c r="P169" s="250"/>
      <c r="Q169" s="250"/>
      <c r="R169" s="250"/>
      <c r="S169" s="250"/>
      <c r="T169" s="251"/>
      <c r="AT169" s="252" t="s">
        <v>154</v>
      </c>
      <c r="AU169" s="252" t="s">
        <v>92</v>
      </c>
      <c r="AV169" s="13" t="s">
        <v>92</v>
      </c>
      <c r="AW169" s="13" t="s">
        <v>48</v>
      </c>
      <c r="AX169" s="13" t="s">
        <v>85</v>
      </c>
      <c r="AY169" s="252" t="s">
        <v>140</v>
      </c>
    </row>
    <row r="170" s="1" customFormat="1" ht="16.5" customHeight="1">
      <c r="B170" s="38"/>
      <c r="C170" s="216" t="s">
        <v>8</v>
      </c>
      <c r="D170" s="216" t="s">
        <v>143</v>
      </c>
      <c r="E170" s="217" t="s">
        <v>253</v>
      </c>
      <c r="F170" s="218" t="s">
        <v>254</v>
      </c>
      <c r="G170" s="219" t="s">
        <v>197</v>
      </c>
      <c r="H170" s="220">
        <v>172</v>
      </c>
      <c r="I170" s="221"/>
      <c r="J170" s="222">
        <f>ROUND(I170*H170,2)</f>
        <v>0</v>
      </c>
      <c r="K170" s="218" t="s">
        <v>147</v>
      </c>
      <c r="L170" s="43"/>
      <c r="M170" s="223" t="s">
        <v>1</v>
      </c>
      <c r="N170" s="224" t="s">
        <v>56</v>
      </c>
      <c r="O170" s="79"/>
      <c r="P170" s="225">
        <f>O170*H170</f>
        <v>0</v>
      </c>
      <c r="Q170" s="225">
        <v>0.089779999999999999</v>
      </c>
      <c r="R170" s="225">
        <f>Q170*H170</f>
        <v>15.442159999999999</v>
      </c>
      <c r="S170" s="225">
        <v>0</v>
      </c>
      <c r="T170" s="226">
        <f>S170*H170</f>
        <v>0</v>
      </c>
      <c r="AR170" s="16" t="s">
        <v>148</v>
      </c>
      <c r="AT170" s="16" t="s">
        <v>143</v>
      </c>
      <c r="AU170" s="16" t="s">
        <v>92</v>
      </c>
      <c r="AY170" s="16" t="s">
        <v>140</v>
      </c>
      <c r="BE170" s="227">
        <f>IF(N170="základní",J170,0)</f>
        <v>0</v>
      </c>
      <c r="BF170" s="227">
        <f>IF(N170="snížená",J170,0)</f>
        <v>0</v>
      </c>
      <c r="BG170" s="227">
        <f>IF(N170="zákl. přenesená",J170,0)</f>
        <v>0</v>
      </c>
      <c r="BH170" s="227">
        <f>IF(N170="sníž. přenesená",J170,0)</f>
        <v>0</v>
      </c>
      <c r="BI170" s="227">
        <f>IF(N170="nulová",J170,0)</f>
        <v>0</v>
      </c>
      <c r="BJ170" s="16" t="s">
        <v>23</v>
      </c>
      <c r="BK170" s="227">
        <f>ROUND(I170*H170,2)</f>
        <v>0</v>
      </c>
      <c r="BL170" s="16" t="s">
        <v>148</v>
      </c>
      <c r="BM170" s="16" t="s">
        <v>255</v>
      </c>
    </row>
    <row r="171" s="1" customFormat="1">
      <c r="B171" s="38"/>
      <c r="C171" s="39"/>
      <c r="D171" s="228" t="s">
        <v>150</v>
      </c>
      <c r="E171" s="39"/>
      <c r="F171" s="229" t="s">
        <v>256</v>
      </c>
      <c r="G171" s="39"/>
      <c r="H171" s="39"/>
      <c r="I171" s="143"/>
      <c r="J171" s="39"/>
      <c r="K171" s="39"/>
      <c r="L171" s="43"/>
      <c r="M171" s="230"/>
      <c r="N171" s="79"/>
      <c r="O171" s="79"/>
      <c r="P171" s="79"/>
      <c r="Q171" s="79"/>
      <c r="R171" s="79"/>
      <c r="S171" s="79"/>
      <c r="T171" s="80"/>
      <c r="AT171" s="16" t="s">
        <v>150</v>
      </c>
      <c r="AU171" s="16" t="s">
        <v>92</v>
      </c>
    </row>
    <row r="172" s="1" customFormat="1">
      <c r="B172" s="38"/>
      <c r="C172" s="39"/>
      <c r="D172" s="228" t="s">
        <v>152</v>
      </c>
      <c r="E172" s="39"/>
      <c r="F172" s="231" t="s">
        <v>257</v>
      </c>
      <c r="G172" s="39"/>
      <c r="H172" s="39"/>
      <c r="I172" s="143"/>
      <c r="J172" s="39"/>
      <c r="K172" s="39"/>
      <c r="L172" s="43"/>
      <c r="M172" s="230"/>
      <c r="N172" s="79"/>
      <c r="O172" s="79"/>
      <c r="P172" s="79"/>
      <c r="Q172" s="79"/>
      <c r="R172" s="79"/>
      <c r="S172" s="79"/>
      <c r="T172" s="80"/>
      <c r="AT172" s="16" t="s">
        <v>152</v>
      </c>
      <c r="AU172" s="16" t="s">
        <v>92</v>
      </c>
    </row>
    <row r="173" s="12" customFormat="1">
      <c r="B173" s="232"/>
      <c r="C173" s="233"/>
      <c r="D173" s="228" t="s">
        <v>154</v>
      </c>
      <c r="E173" s="234" t="s">
        <v>1</v>
      </c>
      <c r="F173" s="235" t="s">
        <v>258</v>
      </c>
      <c r="G173" s="233"/>
      <c r="H173" s="234" t="s">
        <v>1</v>
      </c>
      <c r="I173" s="236"/>
      <c r="J173" s="233"/>
      <c r="K173" s="233"/>
      <c r="L173" s="237"/>
      <c r="M173" s="238"/>
      <c r="N173" s="239"/>
      <c r="O173" s="239"/>
      <c r="P173" s="239"/>
      <c r="Q173" s="239"/>
      <c r="R173" s="239"/>
      <c r="S173" s="239"/>
      <c r="T173" s="240"/>
      <c r="AT173" s="241" t="s">
        <v>154</v>
      </c>
      <c r="AU173" s="241" t="s">
        <v>92</v>
      </c>
      <c r="AV173" s="12" t="s">
        <v>23</v>
      </c>
      <c r="AW173" s="12" t="s">
        <v>48</v>
      </c>
      <c r="AX173" s="12" t="s">
        <v>85</v>
      </c>
      <c r="AY173" s="241" t="s">
        <v>140</v>
      </c>
    </row>
    <row r="174" s="13" customFormat="1">
      <c r="B174" s="242"/>
      <c r="C174" s="243"/>
      <c r="D174" s="228" t="s">
        <v>154</v>
      </c>
      <c r="E174" s="244" t="s">
        <v>1</v>
      </c>
      <c r="F174" s="245" t="s">
        <v>259</v>
      </c>
      <c r="G174" s="243"/>
      <c r="H174" s="246">
        <v>172</v>
      </c>
      <c r="I174" s="247"/>
      <c r="J174" s="243"/>
      <c r="K174" s="243"/>
      <c r="L174" s="248"/>
      <c r="M174" s="249"/>
      <c r="N174" s="250"/>
      <c r="O174" s="250"/>
      <c r="P174" s="250"/>
      <c r="Q174" s="250"/>
      <c r="R174" s="250"/>
      <c r="S174" s="250"/>
      <c r="T174" s="251"/>
      <c r="AT174" s="252" t="s">
        <v>154</v>
      </c>
      <c r="AU174" s="252" t="s">
        <v>92</v>
      </c>
      <c r="AV174" s="13" t="s">
        <v>92</v>
      </c>
      <c r="AW174" s="13" t="s">
        <v>48</v>
      </c>
      <c r="AX174" s="13" t="s">
        <v>23</v>
      </c>
      <c r="AY174" s="252" t="s">
        <v>140</v>
      </c>
    </row>
    <row r="175" s="1" customFormat="1" ht="16.5" customHeight="1">
      <c r="B175" s="38"/>
      <c r="C175" s="253" t="s">
        <v>260</v>
      </c>
      <c r="D175" s="253" t="s">
        <v>226</v>
      </c>
      <c r="E175" s="254" t="s">
        <v>261</v>
      </c>
      <c r="F175" s="255" t="s">
        <v>262</v>
      </c>
      <c r="G175" s="256" t="s">
        <v>179</v>
      </c>
      <c r="H175" s="257">
        <v>17.199999999999999</v>
      </c>
      <c r="I175" s="258"/>
      <c r="J175" s="259">
        <f>ROUND(I175*H175,2)</f>
        <v>0</v>
      </c>
      <c r="K175" s="255" t="s">
        <v>147</v>
      </c>
      <c r="L175" s="260"/>
      <c r="M175" s="261" t="s">
        <v>1</v>
      </c>
      <c r="N175" s="262" t="s">
        <v>56</v>
      </c>
      <c r="O175" s="79"/>
      <c r="P175" s="225">
        <f>O175*H175</f>
        <v>0</v>
      </c>
      <c r="Q175" s="225">
        <v>0.222</v>
      </c>
      <c r="R175" s="225">
        <f>Q175*H175</f>
        <v>3.8184</v>
      </c>
      <c r="S175" s="225">
        <v>0</v>
      </c>
      <c r="T175" s="226">
        <f>S175*H175</f>
        <v>0</v>
      </c>
      <c r="AR175" s="16" t="s">
        <v>203</v>
      </c>
      <c r="AT175" s="16" t="s">
        <v>226</v>
      </c>
      <c r="AU175" s="16" t="s">
        <v>92</v>
      </c>
      <c r="AY175" s="16" t="s">
        <v>140</v>
      </c>
      <c r="BE175" s="227">
        <f>IF(N175="základní",J175,0)</f>
        <v>0</v>
      </c>
      <c r="BF175" s="227">
        <f>IF(N175="snížená",J175,0)</f>
        <v>0</v>
      </c>
      <c r="BG175" s="227">
        <f>IF(N175="zákl. přenesená",J175,0)</f>
        <v>0</v>
      </c>
      <c r="BH175" s="227">
        <f>IF(N175="sníž. přenesená",J175,0)</f>
        <v>0</v>
      </c>
      <c r="BI175" s="227">
        <f>IF(N175="nulová",J175,0)</f>
        <v>0</v>
      </c>
      <c r="BJ175" s="16" t="s">
        <v>23</v>
      </c>
      <c r="BK175" s="227">
        <f>ROUND(I175*H175,2)</f>
        <v>0</v>
      </c>
      <c r="BL175" s="16" t="s">
        <v>148</v>
      </c>
      <c r="BM175" s="16" t="s">
        <v>263</v>
      </c>
    </row>
    <row r="176" s="1" customFormat="1">
      <c r="B176" s="38"/>
      <c r="C176" s="39"/>
      <c r="D176" s="228" t="s">
        <v>150</v>
      </c>
      <c r="E176" s="39"/>
      <c r="F176" s="229" t="s">
        <v>262</v>
      </c>
      <c r="G176" s="39"/>
      <c r="H176" s="39"/>
      <c r="I176" s="143"/>
      <c r="J176" s="39"/>
      <c r="K176" s="39"/>
      <c r="L176" s="43"/>
      <c r="M176" s="230"/>
      <c r="N176" s="79"/>
      <c r="O176" s="79"/>
      <c r="P176" s="79"/>
      <c r="Q176" s="79"/>
      <c r="R176" s="79"/>
      <c r="S176" s="79"/>
      <c r="T176" s="80"/>
      <c r="AT176" s="16" t="s">
        <v>150</v>
      </c>
      <c r="AU176" s="16" t="s">
        <v>92</v>
      </c>
    </row>
    <row r="177" s="12" customFormat="1">
      <c r="B177" s="232"/>
      <c r="C177" s="233"/>
      <c r="D177" s="228" t="s">
        <v>154</v>
      </c>
      <c r="E177" s="234" t="s">
        <v>1</v>
      </c>
      <c r="F177" s="235" t="s">
        <v>258</v>
      </c>
      <c r="G177" s="233"/>
      <c r="H177" s="234" t="s">
        <v>1</v>
      </c>
      <c r="I177" s="236"/>
      <c r="J177" s="233"/>
      <c r="K177" s="233"/>
      <c r="L177" s="237"/>
      <c r="M177" s="238"/>
      <c r="N177" s="239"/>
      <c r="O177" s="239"/>
      <c r="P177" s="239"/>
      <c r="Q177" s="239"/>
      <c r="R177" s="239"/>
      <c r="S177" s="239"/>
      <c r="T177" s="240"/>
      <c r="AT177" s="241" t="s">
        <v>154</v>
      </c>
      <c r="AU177" s="241" t="s">
        <v>92</v>
      </c>
      <c r="AV177" s="12" t="s">
        <v>23</v>
      </c>
      <c r="AW177" s="12" t="s">
        <v>48</v>
      </c>
      <c r="AX177" s="12" t="s">
        <v>85</v>
      </c>
      <c r="AY177" s="241" t="s">
        <v>140</v>
      </c>
    </row>
    <row r="178" s="13" customFormat="1">
      <c r="B178" s="242"/>
      <c r="C178" s="243"/>
      <c r="D178" s="228" t="s">
        <v>154</v>
      </c>
      <c r="E178" s="244" t="s">
        <v>1</v>
      </c>
      <c r="F178" s="245" t="s">
        <v>264</v>
      </c>
      <c r="G178" s="243"/>
      <c r="H178" s="246">
        <v>17.199999999999999</v>
      </c>
      <c r="I178" s="247"/>
      <c r="J178" s="243"/>
      <c r="K178" s="243"/>
      <c r="L178" s="248"/>
      <c r="M178" s="249"/>
      <c r="N178" s="250"/>
      <c r="O178" s="250"/>
      <c r="P178" s="250"/>
      <c r="Q178" s="250"/>
      <c r="R178" s="250"/>
      <c r="S178" s="250"/>
      <c r="T178" s="251"/>
      <c r="AT178" s="252" t="s">
        <v>154</v>
      </c>
      <c r="AU178" s="252" t="s">
        <v>92</v>
      </c>
      <c r="AV178" s="13" t="s">
        <v>92</v>
      </c>
      <c r="AW178" s="13" t="s">
        <v>48</v>
      </c>
      <c r="AX178" s="13" t="s">
        <v>23</v>
      </c>
      <c r="AY178" s="252" t="s">
        <v>140</v>
      </c>
    </row>
    <row r="179" s="1" customFormat="1" ht="16.5" customHeight="1">
      <c r="B179" s="38"/>
      <c r="C179" s="216" t="s">
        <v>265</v>
      </c>
      <c r="D179" s="216" t="s">
        <v>143</v>
      </c>
      <c r="E179" s="217" t="s">
        <v>266</v>
      </c>
      <c r="F179" s="218" t="s">
        <v>267</v>
      </c>
      <c r="G179" s="219" t="s">
        <v>197</v>
      </c>
      <c r="H179" s="220">
        <v>172</v>
      </c>
      <c r="I179" s="221"/>
      <c r="J179" s="222">
        <f>ROUND(I179*H179,2)</f>
        <v>0</v>
      </c>
      <c r="K179" s="218" t="s">
        <v>147</v>
      </c>
      <c r="L179" s="43"/>
      <c r="M179" s="223" t="s">
        <v>1</v>
      </c>
      <c r="N179" s="224" t="s">
        <v>56</v>
      </c>
      <c r="O179" s="79"/>
      <c r="P179" s="225">
        <f>O179*H179</f>
        <v>0</v>
      </c>
      <c r="Q179" s="225">
        <v>0.15540000000000001</v>
      </c>
      <c r="R179" s="225">
        <f>Q179*H179</f>
        <v>26.728800000000003</v>
      </c>
      <c r="S179" s="225">
        <v>0</v>
      </c>
      <c r="T179" s="226">
        <f>S179*H179</f>
        <v>0</v>
      </c>
      <c r="AR179" s="16" t="s">
        <v>148</v>
      </c>
      <c r="AT179" s="16" t="s">
        <v>143</v>
      </c>
      <c r="AU179" s="16" t="s">
        <v>92</v>
      </c>
      <c r="AY179" s="16" t="s">
        <v>140</v>
      </c>
      <c r="BE179" s="227">
        <f>IF(N179="základní",J179,0)</f>
        <v>0</v>
      </c>
      <c r="BF179" s="227">
        <f>IF(N179="snížená",J179,0)</f>
        <v>0</v>
      </c>
      <c r="BG179" s="227">
        <f>IF(N179="zákl. přenesená",J179,0)</f>
        <v>0</v>
      </c>
      <c r="BH179" s="227">
        <f>IF(N179="sníž. přenesená",J179,0)</f>
        <v>0</v>
      </c>
      <c r="BI179" s="227">
        <f>IF(N179="nulová",J179,0)</f>
        <v>0</v>
      </c>
      <c r="BJ179" s="16" t="s">
        <v>23</v>
      </c>
      <c r="BK179" s="227">
        <f>ROUND(I179*H179,2)</f>
        <v>0</v>
      </c>
      <c r="BL179" s="16" t="s">
        <v>148</v>
      </c>
      <c r="BM179" s="16" t="s">
        <v>268</v>
      </c>
    </row>
    <row r="180" s="1" customFormat="1">
      <c r="B180" s="38"/>
      <c r="C180" s="39"/>
      <c r="D180" s="228" t="s">
        <v>150</v>
      </c>
      <c r="E180" s="39"/>
      <c r="F180" s="229" t="s">
        <v>269</v>
      </c>
      <c r="G180" s="39"/>
      <c r="H180" s="39"/>
      <c r="I180" s="143"/>
      <c r="J180" s="39"/>
      <c r="K180" s="39"/>
      <c r="L180" s="43"/>
      <c r="M180" s="230"/>
      <c r="N180" s="79"/>
      <c r="O180" s="79"/>
      <c r="P180" s="79"/>
      <c r="Q180" s="79"/>
      <c r="R180" s="79"/>
      <c r="S180" s="79"/>
      <c r="T180" s="80"/>
      <c r="AT180" s="16" t="s">
        <v>150</v>
      </c>
      <c r="AU180" s="16" t="s">
        <v>92</v>
      </c>
    </row>
    <row r="181" s="1" customFormat="1">
      <c r="B181" s="38"/>
      <c r="C181" s="39"/>
      <c r="D181" s="228" t="s">
        <v>152</v>
      </c>
      <c r="E181" s="39"/>
      <c r="F181" s="231" t="s">
        <v>270</v>
      </c>
      <c r="G181" s="39"/>
      <c r="H181" s="39"/>
      <c r="I181" s="143"/>
      <c r="J181" s="39"/>
      <c r="K181" s="39"/>
      <c r="L181" s="43"/>
      <c r="M181" s="230"/>
      <c r="N181" s="79"/>
      <c r="O181" s="79"/>
      <c r="P181" s="79"/>
      <c r="Q181" s="79"/>
      <c r="R181" s="79"/>
      <c r="S181" s="79"/>
      <c r="T181" s="80"/>
      <c r="AT181" s="16" t="s">
        <v>152</v>
      </c>
      <c r="AU181" s="16" t="s">
        <v>92</v>
      </c>
    </row>
    <row r="182" s="12" customFormat="1">
      <c r="B182" s="232"/>
      <c r="C182" s="233"/>
      <c r="D182" s="228" t="s">
        <v>154</v>
      </c>
      <c r="E182" s="234" t="s">
        <v>1</v>
      </c>
      <c r="F182" s="235" t="s">
        <v>271</v>
      </c>
      <c r="G182" s="233"/>
      <c r="H182" s="234" t="s">
        <v>1</v>
      </c>
      <c r="I182" s="236"/>
      <c r="J182" s="233"/>
      <c r="K182" s="233"/>
      <c r="L182" s="237"/>
      <c r="M182" s="238"/>
      <c r="N182" s="239"/>
      <c r="O182" s="239"/>
      <c r="P182" s="239"/>
      <c r="Q182" s="239"/>
      <c r="R182" s="239"/>
      <c r="S182" s="239"/>
      <c r="T182" s="240"/>
      <c r="AT182" s="241" t="s">
        <v>154</v>
      </c>
      <c r="AU182" s="241" t="s">
        <v>92</v>
      </c>
      <c r="AV182" s="12" t="s">
        <v>23</v>
      </c>
      <c r="AW182" s="12" t="s">
        <v>48</v>
      </c>
      <c r="AX182" s="12" t="s">
        <v>85</v>
      </c>
      <c r="AY182" s="241" t="s">
        <v>140</v>
      </c>
    </row>
    <row r="183" s="13" customFormat="1">
      <c r="B183" s="242"/>
      <c r="C183" s="243"/>
      <c r="D183" s="228" t="s">
        <v>154</v>
      </c>
      <c r="E183" s="244" t="s">
        <v>1</v>
      </c>
      <c r="F183" s="245" t="s">
        <v>259</v>
      </c>
      <c r="G183" s="243"/>
      <c r="H183" s="246">
        <v>172</v>
      </c>
      <c r="I183" s="247"/>
      <c r="J183" s="243"/>
      <c r="K183" s="243"/>
      <c r="L183" s="248"/>
      <c r="M183" s="249"/>
      <c r="N183" s="250"/>
      <c r="O183" s="250"/>
      <c r="P183" s="250"/>
      <c r="Q183" s="250"/>
      <c r="R183" s="250"/>
      <c r="S183" s="250"/>
      <c r="T183" s="251"/>
      <c r="AT183" s="252" t="s">
        <v>154</v>
      </c>
      <c r="AU183" s="252" t="s">
        <v>92</v>
      </c>
      <c r="AV183" s="13" t="s">
        <v>92</v>
      </c>
      <c r="AW183" s="13" t="s">
        <v>48</v>
      </c>
      <c r="AX183" s="13" t="s">
        <v>85</v>
      </c>
      <c r="AY183" s="252" t="s">
        <v>140</v>
      </c>
    </row>
    <row r="184" s="1" customFormat="1" ht="16.5" customHeight="1">
      <c r="B184" s="38"/>
      <c r="C184" s="253" t="s">
        <v>272</v>
      </c>
      <c r="D184" s="253" t="s">
        <v>226</v>
      </c>
      <c r="E184" s="254" t="s">
        <v>273</v>
      </c>
      <c r="F184" s="255" t="s">
        <v>274</v>
      </c>
      <c r="G184" s="256" t="s">
        <v>197</v>
      </c>
      <c r="H184" s="257">
        <v>173.72</v>
      </c>
      <c r="I184" s="258"/>
      <c r="J184" s="259">
        <f>ROUND(I184*H184,2)</f>
        <v>0</v>
      </c>
      <c r="K184" s="255" t="s">
        <v>147</v>
      </c>
      <c r="L184" s="260"/>
      <c r="M184" s="261" t="s">
        <v>1</v>
      </c>
      <c r="N184" s="262" t="s">
        <v>56</v>
      </c>
      <c r="O184" s="79"/>
      <c r="P184" s="225">
        <f>O184*H184</f>
        <v>0</v>
      </c>
      <c r="Q184" s="225">
        <v>0.048300000000000003</v>
      </c>
      <c r="R184" s="225">
        <f>Q184*H184</f>
        <v>8.3906760000000009</v>
      </c>
      <c r="S184" s="225">
        <v>0</v>
      </c>
      <c r="T184" s="226">
        <f>S184*H184</f>
        <v>0</v>
      </c>
      <c r="AR184" s="16" t="s">
        <v>203</v>
      </c>
      <c r="AT184" s="16" t="s">
        <v>226</v>
      </c>
      <c r="AU184" s="16" t="s">
        <v>92</v>
      </c>
      <c r="AY184" s="16" t="s">
        <v>140</v>
      </c>
      <c r="BE184" s="227">
        <f>IF(N184="základní",J184,0)</f>
        <v>0</v>
      </c>
      <c r="BF184" s="227">
        <f>IF(N184="snížená",J184,0)</f>
        <v>0</v>
      </c>
      <c r="BG184" s="227">
        <f>IF(N184="zákl. přenesená",J184,0)</f>
        <v>0</v>
      </c>
      <c r="BH184" s="227">
        <f>IF(N184="sníž. přenesená",J184,0)</f>
        <v>0</v>
      </c>
      <c r="BI184" s="227">
        <f>IF(N184="nulová",J184,0)</f>
        <v>0</v>
      </c>
      <c r="BJ184" s="16" t="s">
        <v>23</v>
      </c>
      <c r="BK184" s="227">
        <f>ROUND(I184*H184,2)</f>
        <v>0</v>
      </c>
      <c r="BL184" s="16" t="s">
        <v>148</v>
      </c>
      <c r="BM184" s="16" t="s">
        <v>275</v>
      </c>
    </row>
    <row r="185" s="1" customFormat="1">
      <c r="B185" s="38"/>
      <c r="C185" s="39"/>
      <c r="D185" s="228" t="s">
        <v>150</v>
      </c>
      <c r="E185" s="39"/>
      <c r="F185" s="229" t="s">
        <v>274</v>
      </c>
      <c r="G185" s="39"/>
      <c r="H185" s="39"/>
      <c r="I185" s="143"/>
      <c r="J185" s="39"/>
      <c r="K185" s="39"/>
      <c r="L185" s="43"/>
      <c r="M185" s="230"/>
      <c r="N185" s="79"/>
      <c r="O185" s="79"/>
      <c r="P185" s="79"/>
      <c r="Q185" s="79"/>
      <c r="R185" s="79"/>
      <c r="S185" s="79"/>
      <c r="T185" s="80"/>
      <c r="AT185" s="16" t="s">
        <v>150</v>
      </c>
      <c r="AU185" s="16" t="s">
        <v>92</v>
      </c>
    </row>
    <row r="186" s="12" customFormat="1">
      <c r="B186" s="232"/>
      <c r="C186" s="233"/>
      <c r="D186" s="228" t="s">
        <v>154</v>
      </c>
      <c r="E186" s="234" t="s">
        <v>1</v>
      </c>
      <c r="F186" s="235" t="s">
        <v>271</v>
      </c>
      <c r="G186" s="233"/>
      <c r="H186" s="234" t="s">
        <v>1</v>
      </c>
      <c r="I186" s="236"/>
      <c r="J186" s="233"/>
      <c r="K186" s="233"/>
      <c r="L186" s="237"/>
      <c r="M186" s="238"/>
      <c r="N186" s="239"/>
      <c r="O186" s="239"/>
      <c r="P186" s="239"/>
      <c r="Q186" s="239"/>
      <c r="R186" s="239"/>
      <c r="S186" s="239"/>
      <c r="T186" s="240"/>
      <c r="AT186" s="241" t="s">
        <v>154</v>
      </c>
      <c r="AU186" s="241" t="s">
        <v>92</v>
      </c>
      <c r="AV186" s="12" t="s">
        <v>23</v>
      </c>
      <c r="AW186" s="12" t="s">
        <v>48</v>
      </c>
      <c r="AX186" s="12" t="s">
        <v>85</v>
      </c>
      <c r="AY186" s="241" t="s">
        <v>140</v>
      </c>
    </row>
    <row r="187" s="13" customFormat="1">
      <c r="B187" s="242"/>
      <c r="C187" s="243"/>
      <c r="D187" s="228" t="s">
        <v>154</v>
      </c>
      <c r="E187" s="244" t="s">
        <v>1</v>
      </c>
      <c r="F187" s="245" t="s">
        <v>276</v>
      </c>
      <c r="G187" s="243"/>
      <c r="H187" s="246">
        <v>173.72</v>
      </c>
      <c r="I187" s="247"/>
      <c r="J187" s="243"/>
      <c r="K187" s="243"/>
      <c r="L187" s="248"/>
      <c r="M187" s="249"/>
      <c r="N187" s="250"/>
      <c r="O187" s="250"/>
      <c r="P187" s="250"/>
      <c r="Q187" s="250"/>
      <c r="R187" s="250"/>
      <c r="S187" s="250"/>
      <c r="T187" s="251"/>
      <c r="AT187" s="252" t="s">
        <v>154</v>
      </c>
      <c r="AU187" s="252" t="s">
        <v>92</v>
      </c>
      <c r="AV187" s="13" t="s">
        <v>92</v>
      </c>
      <c r="AW187" s="13" t="s">
        <v>48</v>
      </c>
      <c r="AX187" s="13" t="s">
        <v>85</v>
      </c>
      <c r="AY187" s="252" t="s">
        <v>140</v>
      </c>
    </row>
    <row r="188" s="1" customFormat="1" ht="16.5" customHeight="1">
      <c r="B188" s="38"/>
      <c r="C188" s="216" t="s">
        <v>277</v>
      </c>
      <c r="D188" s="216" t="s">
        <v>143</v>
      </c>
      <c r="E188" s="217" t="s">
        <v>278</v>
      </c>
      <c r="F188" s="218" t="s">
        <v>279</v>
      </c>
      <c r="G188" s="219" t="s">
        <v>280</v>
      </c>
      <c r="H188" s="220">
        <v>15</v>
      </c>
      <c r="I188" s="221"/>
      <c r="J188" s="222">
        <f>ROUND(I188*H188,2)</f>
        <v>0</v>
      </c>
      <c r="K188" s="218" t="s">
        <v>1</v>
      </c>
      <c r="L188" s="43"/>
      <c r="M188" s="223" t="s">
        <v>1</v>
      </c>
      <c r="N188" s="224" t="s">
        <v>56</v>
      </c>
      <c r="O188" s="79"/>
      <c r="P188" s="225">
        <f>O188*H188</f>
        <v>0</v>
      </c>
      <c r="Q188" s="225">
        <v>0</v>
      </c>
      <c r="R188" s="225">
        <f>Q188*H188</f>
        <v>0</v>
      </c>
      <c r="S188" s="225">
        <v>0</v>
      </c>
      <c r="T188" s="226">
        <f>S188*H188</f>
        <v>0</v>
      </c>
      <c r="AR188" s="16" t="s">
        <v>148</v>
      </c>
      <c r="AT188" s="16" t="s">
        <v>143</v>
      </c>
      <c r="AU188" s="16" t="s">
        <v>92</v>
      </c>
      <c r="AY188" s="16" t="s">
        <v>140</v>
      </c>
      <c r="BE188" s="227">
        <f>IF(N188="základní",J188,0)</f>
        <v>0</v>
      </c>
      <c r="BF188" s="227">
        <f>IF(N188="snížená",J188,0)</f>
        <v>0</v>
      </c>
      <c r="BG188" s="227">
        <f>IF(N188="zákl. přenesená",J188,0)</f>
        <v>0</v>
      </c>
      <c r="BH188" s="227">
        <f>IF(N188="sníž. přenesená",J188,0)</f>
        <v>0</v>
      </c>
      <c r="BI188" s="227">
        <f>IF(N188="nulová",J188,0)</f>
        <v>0</v>
      </c>
      <c r="BJ188" s="16" t="s">
        <v>23</v>
      </c>
      <c r="BK188" s="227">
        <f>ROUND(I188*H188,2)</f>
        <v>0</v>
      </c>
      <c r="BL188" s="16" t="s">
        <v>148</v>
      </c>
      <c r="BM188" s="16" t="s">
        <v>281</v>
      </c>
    </row>
    <row r="189" s="1" customFormat="1">
      <c r="B189" s="38"/>
      <c r="C189" s="39"/>
      <c r="D189" s="228" t="s">
        <v>150</v>
      </c>
      <c r="E189" s="39"/>
      <c r="F189" s="229" t="s">
        <v>279</v>
      </c>
      <c r="G189" s="39"/>
      <c r="H189" s="39"/>
      <c r="I189" s="143"/>
      <c r="J189" s="39"/>
      <c r="K189" s="39"/>
      <c r="L189" s="43"/>
      <c r="M189" s="230"/>
      <c r="N189" s="79"/>
      <c r="O189" s="79"/>
      <c r="P189" s="79"/>
      <c r="Q189" s="79"/>
      <c r="R189" s="79"/>
      <c r="S189" s="79"/>
      <c r="T189" s="80"/>
      <c r="AT189" s="16" t="s">
        <v>150</v>
      </c>
      <c r="AU189" s="16" t="s">
        <v>92</v>
      </c>
    </row>
    <row r="190" s="12" customFormat="1">
      <c r="B190" s="232"/>
      <c r="C190" s="233"/>
      <c r="D190" s="228" t="s">
        <v>154</v>
      </c>
      <c r="E190" s="234" t="s">
        <v>1</v>
      </c>
      <c r="F190" s="235" t="s">
        <v>271</v>
      </c>
      <c r="G190" s="233"/>
      <c r="H190" s="234" t="s">
        <v>1</v>
      </c>
      <c r="I190" s="236"/>
      <c r="J190" s="233"/>
      <c r="K190" s="233"/>
      <c r="L190" s="237"/>
      <c r="M190" s="238"/>
      <c r="N190" s="239"/>
      <c r="O190" s="239"/>
      <c r="P190" s="239"/>
      <c r="Q190" s="239"/>
      <c r="R190" s="239"/>
      <c r="S190" s="239"/>
      <c r="T190" s="240"/>
      <c r="AT190" s="241" t="s">
        <v>154</v>
      </c>
      <c r="AU190" s="241" t="s">
        <v>92</v>
      </c>
      <c r="AV190" s="12" t="s">
        <v>23</v>
      </c>
      <c r="AW190" s="12" t="s">
        <v>48</v>
      </c>
      <c r="AX190" s="12" t="s">
        <v>85</v>
      </c>
      <c r="AY190" s="241" t="s">
        <v>140</v>
      </c>
    </row>
    <row r="191" s="12" customFormat="1">
      <c r="B191" s="232"/>
      <c r="C191" s="233"/>
      <c r="D191" s="228" t="s">
        <v>154</v>
      </c>
      <c r="E191" s="234" t="s">
        <v>1</v>
      </c>
      <c r="F191" s="235" t="s">
        <v>282</v>
      </c>
      <c r="G191" s="233"/>
      <c r="H191" s="234" t="s">
        <v>1</v>
      </c>
      <c r="I191" s="236"/>
      <c r="J191" s="233"/>
      <c r="K191" s="233"/>
      <c r="L191" s="237"/>
      <c r="M191" s="238"/>
      <c r="N191" s="239"/>
      <c r="O191" s="239"/>
      <c r="P191" s="239"/>
      <c r="Q191" s="239"/>
      <c r="R191" s="239"/>
      <c r="S191" s="239"/>
      <c r="T191" s="240"/>
      <c r="AT191" s="241" t="s">
        <v>154</v>
      </c>
      <c r="AU191" s="241" t="s">
        <v>92</v>
      </c>
      <c r="AV191" s="12" t="s">
        <v>23</v>
      </c>
      <c r="AW191" s="12" t="s">
        <v>48</v>
      </c>
      <c r="AX191" s="12" t="s">
        <v>85</v>
      </c>
      <c r="AY191" s="241" t="s">
        <v>140</v>
      </c>
    </row>
    <row r="192" s="13" customFormat="1">
      <c r="B192" s="242"/>
      <c r="C192" s="243"/>
      <c r="D192" s="228" t="s">
        <v>154</v>
      </c>
      <c r="E192" s="244" t="s">
        <v>1</v>
      </c>
      <c r="F192" s="245" t="s">
        <v>8</v>
      </c>
      <c r="G192" s="243"/>
      <c r="H192" s="246">
        <v>15</v>
      </c>
      <c r="I192" s="247"/>
      <c r="J192" s="243"/>
      <c r="K192" s="243"/>
      <c r="L192" s="248"/>
      <c r="M192" s="249"/>
      <c r="N192" s="250"/>
      <c r="O192" s="250"/>
      <c r="P192" s="250"/>
      <c r="Q192" s="250"/>
      <c r="R192" s="250"/>
      <c r="S192" s="250"/>
      <c r="T192" s="251"/>
      <c r="AT192" s="252" t="s">
        <v>154</v>
      </c>
      <c r="AU192" s="252" t="s">
        <v>92</v>
      </c>
      <c r="AV192" s="13" t="s">
        <v>92</v>
      </c>
      <c r="AW192" s="13" t="s">
        <v>48</v>
      </c>
      <c r="AX192" s="13" t="s">
        <v>85</v>
      </c>
      <c r="AY192" s="252" t="s">
        <v>140</v>
      </c>
    </row>
    <row r="193" s="1" customFormat="1" ht="16.5" customHeight="1">
      <c r="B193" s="38"/>
      <c r="C193" s="216" t="s">
        <v>283</v>
      </c>
      <c r="D193" s="216" t="s">
        <v>143</v>
      </c>
      <c r="E193" s="217" t="s">
        <v>284</v>
      </c>
      <c r="F193" s="218" t="s">
        <v>285</v>
      </c>
      <c r="G193" s="219" t="s">
        <v>146</v>
      </c>
      <c r="H193" s="220">
        <v>7.7400000000000002</v>
      </c>
      <c r="I193" s="221"/>
      <c r="J193" s="222">
        <f>ROUND(I193*H193,2)</f>
        <v>0</v>
      </c>
      <c r="K193" s="218" t="s">
        <v>147</v>
      </c>
      <c r="L193" s="43"/>
      <c r="M193" s="223" t="s">
        <v>1</v>
      </c>
      <c r="N193" s="224" t="s">
        <v>56</v>
      </c>
      <c r="O193" s="79"/>
      <c r="P193" s="225">
        <f>O193*H193</f>
        <v>0</v>
      </c>
      <c r="Q193" s="225">
        <v>2.2563399999999998</v>
      </c>
      <c r="R193" s="225">
        <f>Q193*H193</f>
        <v>17.4640716</v>
      </c>
      <c r="S193" s="225">
        <v>0</v>
      </c>
      <c r="T193" s="226">
        <f>S193*H193</f>
        <v>0</v>
      </c>
      <c r="AR193" s="16" t="s">
        <v>148</v>
      </c>
      <c r="AT193" s="16" t="s">
        <v>143</v>
      </c>
      <c r="AU193" s="16" t="s">
        <v>92</v>
      </c>
      <c r="AY193" s="16" t="s">
        <v>140</v>
      </c>
      <c r="BE193" s="227">
        <f>IF(N193="základní",J193,0)</f>
        <v>0</v>
      </c>
      <c r="BF193" s="227">
        <f>IF(N193="snížená",J193,0)</f>
        <v>0</v>
      </c>
      <c r="BG193" s="227">
        <f>IF(N193="zákl. přenesená",J193,0)</f>
        <v>0</v>
      </c>
      <c r="BH193" s="227">
        <f>IF(N193="sníž. přenesená",J193,0)</f>
        <v>0</v>
      </c>
      <c r="BI193" s="227">
        <f>IF(N193="nulová",J193,0)</f>
        <v>0</v>
      </c>
      <c r="BJ193" s="16" t="s">
        <v>23</v>
      </c>
      <c r="BK193" s="227">
        <f>ROUND(I193*H193,2)</f>
        <v>0</v>
      </c>
      <c r="BL193" s="16" t="s">
        <v>148</v>
      </c>
      <c r="BM193" s="16" t="s">
        <v>286</v>
      </c>
    </row>
    <row r="194" s="1" customFormat="1">
      <c r="B194" s="38"/>
      <c r="C194" s="39"/>
      <c r="D194" s="228" t="s">
        <v>150</v>
      </c>
      <c r="E194" s="39"/>
      <c r="F194" s="229" t="s">
        <v>287</v>
      </c>
      <c r="G194" s="39"/>
      <c r="H194" s="39"/>
      <c r="I194" s="143"/>
      <c r="J194" s="39"/>
      <c r="K194" s="39"/>
      <c r="L194" s="43"/>
      <c r="M194" s="230"/>
      <c r="N194" s="79"/>
      <c r="O194" s="79"/>
      <c r="P194" s="79"/>
      <c r="Q194" s="79"/>
      <c r="R194" s="79"/>
      <c r="S194" s="79"/>
      <c r="T194" s="80"/>
      <c r="AT194" s="16" t="s">
        <v>150</v>
      </c>
      <c r="AU194" s="16" t="s">
        <v>92</v>
      </c>
    </row>
    <row r="195" s="12" customFormat="1">
      <c r="B195" s="232"/>
      <c r="C195" s="233"/>
      <c r="D195" s="228" t="s">
        <v>154</v>
      </c>
      <c r="E195" s="234" t="s">
        <v>1</v>
      </c>
      <c r="F195" s="235" t="s">
        <v>271</v>
      </c>
      <c r="G195" s="233"/>
      <c r="H195" s="234" t="s">
        <v>1</v>
      </c>
      <c r="I195" s="236"/>
      <c r="J195" s="233"/>
      <c r="K195" s="233"/>
      <c r="L195" s="237"/>
      <c r="M195" s="238"/>
      <c r="N195" s="239"/>
      <c r="O195" s="239"/>
      <c r="P195" s="239"/>
      <c r="Q195" s="239"/>
      <c r="R195" s="239"/>
      <c r="S195" s="239"/>
      <c r="T195" s="240"/>
      <c r="AT195" s="241" t="s">
        <v>154</v>
      </c>
      <c r="AU195" s="241" t="s">
        <v>92</v>
      </c>
      <c r="AV195" s="12" t="s">
        <v>23</v>
      </c>
      <c r="AW195" s="12" t="s">
        <v>48</v>
      </c>
      <c r="AX195" s="12" t="s">
        <v>85</v>
      </c>
      <c r="AY195" s="241" t="s">
        <v>140</v>
      </c>
    </row>
    <row r="196" s="13" customFormat="1">
      <c r="B196" s="242"/>
      <c r="C196" s="243"/>
      <c r="D196" s="228" t="s">
        <v>154</v>
      </c>
      <c r="E196" s="244" t="s">
        <v>1</v>
      </c>
      <c r="F196" s="245" t="s">
        <v>288</v>
      </c>
      <c r="G196" s="243"/>
      <c r="H196" s="246">
        <v>7.7400000000000011</v>
      </c>
      <c r="I196" s="247"/>
      <c r="J196" s="243"/>
      <c r="K196" s="243"/>
      <c r="L196" s="248"/>
      <c r="M196" s="249"/>
      <c r="N196" s="250"/>
      <c r="O196" s="250"/>
      <c r="P196" s="250"/>
      <c r="Q196" s="250"/>
      <c r="R196" s="250"/>
      <c r="S196" s="250"/>
      <c r="T196" s="251"/>
      <c r="AT196" s="252" t="s">
        <v>154</v>
      </c>
      <c r="AU196" s="252" t="s">
        <v>92</v>
      </c>
      <c r="AV196" s="13" t="s">
        <v>92</v>
      </c>
      <c r="AW196" s="13" t="s">
        <v>48</v>
      </c>
      <c r="AX196" s="13" t="s">
        <v>85</v>
      </c>
      <c r="AY196" s="252" t="s">
        <v>140</v>
      </c>
    </row>
    <row r="197" s="1" customFormat="1" ht="16.5" customHeight="1">
      <c r="B197" s="38"/>
      <c r="C197" s="216" t="s">
        <v>7</v>
      </c>
      <c r="D197" s="216" t="s">
        <v>143</v>
      </c>
      <c r="E197" s="217" t="s">
        <v>289</v>
      </c>
      <c r="F197" s="218" t="s">
        <v>290</v>
      </c>
      <c r="G197" s="219" t="s">
        <v>171</v>
      </c>
      <c r="H197" s="220">
        <v>133.256</v>
      </c>
      <c r="I197" s="221"/>
      <c r="J197" s="222">
        <f>ROUND(I197*H197,2)</f>
        <v>0</v>
      </c>
      <c r="K197" s="218" t="s">
        <v>147</v>
      </c>
      <c r="L197" s="43"/>
      <c r="M197" s="223" t="s">
        <v>1</v>
      </c>
      <c r="N197" s="224" t="s">
        <v>56</v>
      </c>
      <c r="O197" s="79"/>
      <c r="P197" s="225">
        <f>O197*H197</f>
        <v>0</v>
      </c>
      <c r="Q197" s="225">
        <v>0</v>
      </c>
      <c r="R197" s="225">
        <f>Q197*H197</f>
        <v>0</v>
      </c>
      <c r="S197" s="225">
        <v>0</v>
      </c>
      <c r="T197" s="226">
        <f>S197*H197</f>
        <v>0</v>
      </c>
      <c r="AR197" s="16" t="s">
        <v>148</v>
      </c>
      <c r="AT197" s="16" t="s">
        <v>143</v>
      </c>
      <c r="AU197" s="16" t="s">
        <v>92</v>
      </c>
      <c r="AY197" s="16" t="s">
        <v>140</v>
      </c>
      <c r="BE197" s="227">
        <f>IF(N197="základní",J197,0)</f>
        <v>0</v>
      </c>
      <c r="BF197" s="227">
        <f>IF(N197="snížená",J197,0)</f>
        <v>0</v>
      </c>
      <c r="BG197" s="227">
        <f>IF(N197="zákl. přenesená",J197,0)</f>
        <v>0</v>
      </c>
      <c r="BH197" s="227">
        <f>IF(N197="sníž. přenesená",J197,0)</f>
        <v>0</v>
      </c>
      <c r="BI197" s="227">
        <f>IF(N197="nulová",J197,0)</f>
        <v>0</v>
      </c>
      <c r="BJ197" s="16" t="s">
        <v>23</v>
      </c>
      <c r="BK197" s="227">
        <f>ROUND(I197*H197,2)</f>
        <v>0</v>
      </c>
      <c r="BL197" s="16" t="s">
        <v>148</v>
      </c>
      <c r="BM197" s="16" t="s">
        <v>291</v>
      </c>
    </row>
    <row r="198" s="1" customFormat="1">
      <c r="B198" s="38"/>
      <c r="C198" s="39"/>
      <c r="D198" s="228" t="s">
        <v>150</v>
      </c>
      <c r="E198" s="39"/>
      <c r="F198" s="229" t="s">
        <v>292</v>
      </c>
      <c r="G198" s="39"/>
      <c r="H198" s="39"/>
      <c r="I198" s="143"/>
      <c r="J198" s="39"/>
      <c r="K198" s="39"/>
      <c r="L198" s="43"/>
      <c r="M198" s="230"/>
      <c r="N198" s="79"/>
      <c r="O198" s="79"/>
      <c r="P198" s="79"/>
      <c r="Q198" s="79"/>
      <c r="R198" s="79"/>
      <c r="S198" s="79"/>
      <c r="T198" s="80"/>
      <c r="AT198" s="16" t="s">
        <v>150</v>
      </c>
      <c r="AU198" s="16" t="s">
        <v>92</v>
      </c>
    </row>
    <row r="199" s="11" customFormat="1" ht="22.8" customHeight="1">
      <c r="B199" s="200"/>
      <c r="C199" s="201"/>
      <c r="D199" s="202" t="s">
        <v>84</v>
      </c>
      <c r="E199" s="214" t="s">
        <v>203</v>
      </c>
      <c r="F199" s="214" t="s">
        <v>293</v>
      </c>
      <c r="G199" s="201"/>
      <c r="H199" s="201"/>
      <c r="I199" s="204"/>
      <c r="J199" s="215">
        <f>BK199</f>
        <v>0</v>
      </c>
      <c r="K199" s="201"/>
      <c r="L199" s="206"/>
      <c r="M199" s="207"/>
      <c r="N199" s="208"/>
      <c r="O199" s="208"/>
      <c r="P199" s="209">
        <f>P200</f>
        <v>0</v>
      </c>
      <c r="Q199" s="208"/>
      <c r="R199" s="209">
        <f>R200</f>
        <v>4.0440400000000007</v>
      </c>
      <c r="S199" s="208"/>
      <c r="T199" s="210">
        <f>T200</f>
        <v>0</v>
      </c>
      <c r="AR199" s="211" t="s">
        <v>23</v>
      </c>
      <c r="AT199" s="212" t="s">
        <v>84</v>
      </c>
      <c r="AU199" s="212" t="s">
        <v>23</v>
      </c>
      <c r="AY199" s="211" t="s">
        <v>140</v>
      </c>
      <c r="BK199" s="213">
        <f>BK200</f>
        <v>0</v>
      </c>
    </row>
    <row r="200" s="11" customFormat="1" ht="20.88" customHeight="1">
      <c r="B200" s="200"/>
      <c r="C200" s="201"/>
      <c r="D200" s="202" t="s">
        <v>84</v>
      </c>
      <c r="E200" s="214" t="s">
        <v>294</v>
      </c>
      <c r="F200" s="214" t="s">
        <v>295</v>
      </c>
      <c r="G200" s="201"/>
      <c r="H200" s="201"/>
      <c r="I200" s="204"/>
      <c r="J200" s="215">
        <f>BK200</f>
        <v>0</v>
      </c>
      <c r="K200" s="201"/>
      <c r="L200" s="206"/>
      <c r="M200" s="207"/>
      <c r="N200" s="208"/>
      <c r="O200" s="208"/>
      <c r="P200" s="209">
        <f>SUM(P201:P205)</f>
        <v>0</v>
      </c>
      <c r="Q200" s="208"/>
      <c r="R200" s="209">
        <f>SUM(R201:R205)</f>
        <v>4.0440400000000007</v>
      </c>
      <c r="S200" s="208"/>
      <c r="T200" s="210">
        <f>SUM(T201:T205)</f>
        <v>0</v>
      </c>
      <c r="AR200" s="211" t="s">
        <v>23</v>
      </c>
      <c r="AT200" s="212" t="s">
        <v>84</v>
      </c>
      <c r="AU200" s="212" t="s">
        <v>92</v>
      </c>
      <c r="AY200" s="211" t="s">
        <v>140</v>
      </c>
      <c r="BK200" s="213">
        <f>SUM(BK201:BK205)</f>
        <v>0</v>
      </c>
    </row>
    <row r="201" s="1" customFormat="1" ht="16.5" customHeight="1">
      <c r="B201" s="38"/>
      <c r="C201" s="216" t="s">
        <v>296</v>
      </c>
      <c r="D201" s="216" t="s">
        <v>143</v>
      </c>
      <c r="E201" s="217" t="s">
        <v>297</v>
      </c>
      <c r="F201" s="218" t="s">
        <v>298</v>
      </c>
      <c r="G201" s="219" t="s">
        <v>280</v>
      </c>
      <c r="H201" s="220">
        <v>13</v>
      </c>
      <c r="I201" s="221"/>
      <c r="J201" s="222">
        <f>ROUND(I201*H201,2)</f>
        <v>0</v>
      </c>
      <c r="K201" s="218" t="s">
        <v>147</v>
      </c>
      <c r="L201" s="43"/>
      <c r="M201" s="223" t="s">
        <v>1</v>
      </c>
      <c r="N201" s="224" t="s">
        <v>56</v>
      </c>
      <c r="O201" s="79"/>
      <c r="P201" s="225">
        <f>O201*H201</f>
        <v>0</v>
      </c>
      <c r="Q201" s="225">
        <v>0.31108000000000002</v>
      </c>
      <c r="R201" s="225">
        <f>Q201*H201</f>
        <v>4.0440400000000007</v>
      </c>
      <c r="S201" s="225">
        <v>0</v>
      </c>
      <c r="T201" s="226">
        <f>S201*H201</f>
        <v>0</v>
      </c>
      <c r="AR201" s="16" t="s">
        <v>148</v>
      </c>
      <c r="AT201" s="16" t="s">
        <v>143</v>
      </c>
      <c r="AU201" s="16" t="s">
        <v>162</v>
      </c>
      <c r="AY201" s="16" t="s">
        <v>140</v>
      </c>
      <c r="BE201" s="227">
        <f>IF(N201="základní",J201,0)</f>
        <v>0</v>
      </c>
      <c r="BF201" s="227">
        <f>IF(N201="snížená",J201,0)</f>
        <v>0</v>
      </c>
      <c r="BG201" s="227">
        <f>IF(N201="zákl. přenesená",J201,0)</f>
        <v>0</v>
      </c>
      <c r="BH201" s="227">
        <f>IF(N201="sníž. přenesená",J201,0)</f>
        <v>0</v>
      </c>
      <c r="BI201" s="227">
        <f>IF(N201="nulová",J201,0)</f>
        <v>0</v>
      </c>
      <c r="BJ201" s="16" t="s">
        <v>23</v>
      </c>
      <c r="BK201" s="227">
        <f>ROUND(I201*H201,2)</f>
        <v>0</v>
      </c>
      <c r="BL201" s="16" t="s">
        <v>148</v>
      </c>
      <c r="BM201" s="16" t="s">
        <v>299</v>
      </c>
    </row>
    <row r="202" s="1" customFormat="1">
      <c r="B202" s="38"/>
      <c r="C202" s="39"/>
      <c r="D202" s="228" t="s">
        <v>150</v>
      </c>
      <c r="E202" s="39"/>
      <c r="F202" s="229" t="s">
        <v>300</v>
      </c>
      <c r="G202" s="39"/>
      <c r="H202" s="39"/>
      <c r="I202" s="143"/>
      <c r="J202" s="39"/>
      <c r="K202" s="39"/>
      <c r="L202" s="43"/>
      <c r="M202" s="230"/>
      <c r="N202" s="79"/>
      <c r="O202" s="79"/>
      <c r="P202" s="79"/>
      <c r="Q202" s="79"/>
      <c r="R202" s="79"/>
      <c r="S202" s="79"/>
      <c r="T202" s="80"/>
      <c r="AT202" s="16" t="s">
        <v>150</v>
      </c>
      <c r="AU202" s="16" t="s">
        <v>162</v>
      </c>
    </row>
    <row r="203" s="1" customFormat="1">
      <c r="B203" s="38"/>
      <c r="C203" s="39"/>
      <c r="D203" s="228" t="s">
        <v>152</v>
      </c>
      <c r="E203" s="39"/>
      <c r="F203" s="231" t="s">
        <v>301</v>
      </c>
      <c r="G203" s="39"/>
      <c r="H203" s="39"/>
      <c r="I203" s="143"/>
      <c r="J203" s="39"/>
      <c r="K203" s="39"/>
      <c r="L203" s="43"/>
      <c r="M203" s="230"/>
      <c r="N203" s="79"/>
      <c r="O203" s="79"/>
      <c r="P203" s="79"/>
      <c r="Q203" s="79"/>
      <c r="R203" s="79"/>
      <c r="S203" s="79"/>
      <c r="T203" s="80"/>
      <c r="AT203" s="16" t="s">
        <v>152</v>
      </c>
      <c r="AU203" s="16" t="s">
        <v>162</v>
      </c>
    </row>
    <row r="204" s="12" customFormat="1">
      <c r="B204" s="232"/>
      <c r="C204" s="233"/>
      <c r="D204" s="228" t="s">
        <v>154</v>
      </c>
      <c r="E204" s="234" t="s">
        <v>1</v>
      </c>
      <c r="F204" s="235" t="s">
        <v>302</v>
      </c>
      <c r="G204" s="233"/>
      <c r="H204" s="234" t="s">
        <v>1</v>
      </c>
      <c r="I204" s="236"/>
      <c r="J204" s="233"/>
      <c r="K204" s="233"/>
      <c r="L204" s="237"/>
      <c r="M204" s="238"/>
      <c r="N204" s="239"/>
      <c r="O204" s="239"/>
      <c r="P204" s="239"/>
      <c r="Q204" s="239"/>
      <c r="R204" s="239"/>
      <c r="S204" s="239"/>
      <c r="T204" s="240"/>
      <c r="AT204" s="241" t="s">
        <v>154</v>
      </c>
      <c r="AU204" s="241" t="s">
        <v>162</v>
      </c>
      <c r="AV204" s="12" t="s">
        <v>23</v>
      </c>
      <c r="AW204" s="12" t="s">
        <v>48</v>
      </c>
      <c r="AX204" s="12" t="s">
        <v>85</v>
      </c>
      <c r="AY204" s="241" t="s">
        <v>140</v>
      </c>
    </row>
    <row r="205" s="13" customFormat="1">
      <c r="B205" s="242"/>
      <c r="C205" s="243"/>
      <c r="D205" s="228" t="s">
        <v>154</v>
      </c>
      <c r="E205" s="244" t="s">
        <v>1</v>
      </c>
      <c r="F205" s="245" t="s">
        <v>238</v>
      </c>
      <c r="G205" s="243"/>
      <c r="H205" s="246">
        <v>13</v>
      </c>
      <c r="I205" s="247"/>
      <c r="J205" s="243"/>
      <c r="K205" s="243"/>
      <c r="L205" s="248"/>
      <c r="M205" s="249"/>
      <c r="N205" s="250"/>
      <c r="O205" s="250"/>
      <c r="P205" s="250"/>
      <c r="Q205" s="250"/>
      <c r="R205" s="250"/>
      <c r="S205" s="250"/>
      <c r="T205" s="251"/>
      <c r="AT205" s="252" t="s">
        <v>154</v>
      </c>
      <c r="AU205" s="252" t="s">
        <v>162</v>
      </c>
      <c r="AV205" s="13" t="s">
        <v>92</v>
      </c>
      <c r="AW205" s="13" t="s">
        <v>48</v>
      </c>
      <c r="AX205" s="13" t="s">
        <v>85</v>
      </c>
      <c r="AY205" s="252" t="s">
        <v>140</v>
      </c>
    </row>
    <row r="206" s="11" customFormat="1" ht="22.8" customHeight="1">
      <c r="B206" s="200"/>
      <c r="C206" s="201"/>
      <c r="D206" s="202" t="s">
        <v>84</v>
      </c>
      <c r="E206" s="214" t="s">
        <v>211</v>
      </c>
      <c r="F206" s="214" t="s">
        <v>303</v>
      </c>
      <c r="G206" s="201"/>
      <c r="H206" s="201"/>
      <c r="I206" s="204"/>
      <c r="J206" s="215">
        <f>BK206</f>
        <v>0</v>
      </c>
      <c r="K206" s="201"/>
      <c r="L206" s="206"/>
      <c r="M206" s="207"/>
      <c r="N206" s="208"/>
      <c r="O206" s="208"/>
      <c r="P206" s="209">
        <f>P207+P216</f>
        <v>0</v>
      </c>
      <c r="Q206" s="208"/>
      <c r="R206" s="209">
        <f>R207+R216</f>
        <v>0.090749999999999997</v>
      </c>
      <c r="S206" s="208"/>
      <c r="T206" s="210">
        <f>T207+T216</f>
        <v>125.12999999999998</v>
      </c>
      <c r="AR206" s="211" t="s">
        <v>23</v>
      </c>
      <c r="AT206" s="212" t="s">
        <v>84</v>
      </c>
      <c r="AU206" s="212" t="s">
        <v>23</v>
      </c>
      <c r="AY206" s="211" t="s">
        <v>140</v>
      </c>
      <c r="BK206" s="213">
        <f>BK207+BK216</f>
        <v>0</v>
      </c>
    </row>
    <row r="207" s="11" customFormat="1" ht="20.88" customHeight="1">
      <c r="B207" s="200"/>
      <c r="C207" s="201"/>
      <c r="D207" s="202" t="s">
        <v>84</v>
      </c>
      <c r="E207" s="214" t="s">
        <v>304</v>
      </c>
      <c r="F207" s="214" t="s">
        <v>305</v>
      </c>
      <c r="G207" s="201"/>
      <c r="H207" s="201"/>
      <c r="I207" s="204"/>
      <c r="J207" s="215">
        <f>BK207</f>
        <v>0</v>
      </c>
      <c r="K207" s="201"/>
      <c r="L207" s="206"/>
      <c r="M207" s="207"/>
      <c r="N207" s="208"/>
      <c r="O207" s="208"/>
      <c r="P207" s="209">
        <f>SUM(P208:P215)</f>
        <v>0</v>
      </c>
      <c r="Q207" s="208"/>
      <c r="R207" s="209">
        <f>SUM(R208:R215)</f>
        <v>0.090749999999999997</v>
      </c>
      <c r="S207" s="208"/>
      <c r="T207" s="210">
        <f>SUM(T208:T215)</f>
        <v>0</v>
      </c>
      <c r="AR207" s="211" t="s">
        <v>23</v>
      </c>
      <c r="AT207" s="212" t="s">
        <v>84</v>
      </c>
      <c r="AU207" s="212" t="s">
        <v>92</v>
      </c>
      <c r="AY207" s="211" t="s">
        <v>140</v>
      </c>
      <c r="BK207" s="213">
        <f>SUM(BK208:BK215)</f>
        <v>0</v>
      </c>
    </row>
    <row r="208" s="1" customFormat="1" ht="16.5" customHeight="1">
      <c r="B208" s="38"/>
      <c r="C208" s="216" t="s">
        <v>306</v>
      </c>
      <c r="D208" s="216" t="s">
        <v>143</v>
      </c>
      <c r="E208" s="217" t="s">
        <v>307</v>
      </c>
      <c r="F208" s="218" t="s">
        <v>308</v>
      </c>
      <c r="G208" s="219" t="s">
        <v>179</v>
      </c>
      <c r="H208" s="220">
        <v>75</v>
      </c>
      <c r="I208" s="221"/>
      <c r="J208" s="222">
        <f>ROUND(I208*H208,2)</f>
        <v>0</v>
      </c>
      <c r="K208" s="218" t="s">
        <v>147</v>
      </c>
      <c r="L208" s="43"/>
      <c r="M208" s="223" t="s">
        <v>1</v>
      </c>
      <c r="N208" s="224" t="s">
        <v>56</v>
      </c>
      <c r="O208" s="79"/>
      <c r="P208" s="225">
        <f>O208*H208</f>
        <v>0</v>
      </c>
      <c r="Q208" s="225">
        <v>0.00068999999999999997</v>
      </c>
      <c r="R208" s="225">
        <f>Q208*H208</f>
        <v>0.051749999999999997</v>
      </c>
      <c r="S208" s="225">
        <v>0</v>
      </c>
      <c r="T208" s="226">
        <f>S208*H208</f>
        <v>0</v>
      </c>
      <c r="AR208" s="16" t="s">
        <v>260</v>
      </c>
      <c r="AT208" s="16" t="s">
        <v>143</v>
      </c>
      <c r="AU208" s="16" t="s">
        <v>162</v>
      </c>
      <c r="AY208" s="16" t="s">
        <v>140</v>
      </c>
      <c r="BE208" s="227">
        <f>IF(N208="základní",J208,0)</f>
        <v>0</v>
      </c>
      <c r="BF208" s="227">
        <f>IF(N208="snížená",J208,0)</f>
        <v>0</v>
      </c>
      <c r="BG208" s="227">
        <f>IF(N208="zákl. přenesená",J208,0)</f>
        <v>0</v>
      </c>
      <c r="BH208" s="227">
        <f>IF(N208="sníž. přenesená",J208,0)</f>
        <v>0</v>
      </c>
      <c r="BI208" s="227">
        <f>IF(N208="nulová",J208,0)</f>
        <v>0</v>
      </c>
      <c r="BJ208" s="16" t="s">
        <v>23</v>
      </c>
      <c r="BK208" s="227">
        <f>ROUND(I208*H208,2)</f>
        <v>0</v>
      </c>
      <c r="BL208" s="16" t="s">
        <v>260</v>
      </c>
      <c r="BM208" s="16" t="s">
        <v>309</v>
      </c>
    </row>
    <row r="209" s="1" customFormat="1">
      <c r="B209" s="38"/>
      <c r="C209" s="39"/>
      <c r="D209" s="228" t="s">
        <v>150</v>
      </c>
      <c r="E209" s="39"/>
      <c r="F209" s="229" t="s">
        <v>310</v>
      </c>
      <c r="G209" s="39"/>
      <c r="H209" s="39"/>
      <c r="I209" s="143"/>
      <c r="J209" s="39"/>
      <c r="K209" s="39"/>
      <c r="L209" s="43"/>
      <c r="M209" s="230"/>
      <c r="N209" s="79"/>
      <c r="O209" s="79"/>
      <c r="P209" s="79"/>
      <c r="Q209" s="79"/>
      <c r="R209" s="79"/>
      <c r="S209" s="79"/>
      <c r="T209" s="80"/>
      <c r="AT209" s="16" t="s">
        <v>150</v>
      </c>
      <c r="AU209" s="16" t="s">
        <v>162</v>
      </c>
    </row>
    <row r="210" s="12" customFormat="1">
      <c r="B210" s="232"/>
      <c r="C210" s="233"/>
      <c r="D210" s="228" t="s">
        <v>154</v>
      </c>
      <c r="E210" s="234" t="s">
        <v>1</v>
      </c>
      <c r="F210" s="235" t="s">
        <v>311</v>
      </c>
      <c r="G210" s="233"/>
      <c r="H210" s="234" t="s">
        <v>1</v>
      </c>
      <c r="I210" s="236"/>
      <c r="J210" s="233"/>
      <c r="K210" s="233"/>
      <c r="L210" s="237"/>
      <c r="M210" s="238"/>
      <c r="N210" s="239"/>
      <c r="O210" s="239"/>
      <c r="P210" s="239"/>
      <c r="Q210" s="239"/>
      <c r="R210" s="239"/>
      <c r="S210" s="239"/>
      <c r="T210" s="240"/>
      <c r="AT210" s="241" t="s">
        <v>154</v>
      </c>
      <c r="AU210" s="241" t="s">
        <v>162</v>
      </c>
      <c r="AV210" s="12" t="s">
        <v>23</v>
      </c>
      <c r="AW210" s="12" t="s">
        <v>48</v>
      </c>
      <c r="AX210" s="12" t="s">
        <v>85</v>
      </c>
      <c r="AY210" s="241" t="s">
        <v>140</v>
      </c>
    </row>
    <row r="211" s="13" customFormat="1">
      <c r="B211" s="242"/>
      <c r="C211" s="243"/>
      <c r="D211" s="228" t="s">
        <v>154</v>
      </c>
      <c r="E211" s="244" t="s">
        <v>1</v>
      </c>
      <c r="F211" s="245" t="s">
        <v>312</v>
      </c>
      <c r="G211" s="243"/>
      <c r="H211" s="246">
        <v>75</v>
      </c>
      <c r="I211" s="247"/>
      <c r="J211" s="243"/>
      <c r="K211" s="243"/>
      <c r="L211" s="248"/>
      <c r="M211" s="249"/>
      <c r="N211" s="250"/>
      <c r="O211" s="250"/>
      <c r="P211" s="250"/>
      <c r="Q211" s="250"/>
      <c r="R211" s="250"/>
      <c r="S211" s="250"/>
      <c r="T211" s="251"/>
      <c r="AT211" s="252" t="s">
        <v>154</v>
      </c>
      <c r="AU211" s="252" t="s">
        <v>162</v>
      </c>
      <c r="AV211" s="13" t="s">
        <v>92</v>
      </c>
      <c r="AW211" s="13" t="s">
        <v>48</v>
      </c>
      <c r="AX211" s="13" t="s">
        <v>85</v>
      </c>
      <c r="AY211" s="252" t="s">
        <v>140</v>
      </c>
    </row>
    <row r="212" s="1" customFormat="1" ht="16.5" customHeight="1">
      <c r="B212" s="38"/>
      <c r="C212" s="216" t="s">
        <v>313</v>
      </c>
      <c r="D212" s="216" t="s">
        <v>143</v>
      </c>
      <c r="E212" s="217" t="s">
        <v>314</v>
      </c>
      <c r="F212" s="218" t="s">
        <v>315</v>
      </c>
      <c r="G212" s="219" t="s">
        <v>197</v>
      </c>
      <c r="H212" s="220">
        <v>150</v>
      </c>
      <c r="I212" s="221"/>
      <c r="J212" s="222">
        <f>ROUND(I212*H212,2)</f>
        <v>0</v>
      </c>
      <c r="K212" s="218" t="s">
        <v>147</v>
      </c>
      <c r="L212" s="43"/>
      <c r="M212" s="223" t="s">
        <v>1</v>
      </c>
      <c r="N212" s="224" t="s">
        <v>56</v>
      </c>
      <c r="O212" s="79"/>
      <c r="P212" s="225">
        <f>O212*H212</f>
        <v>0</v>
      </c>
      <c r="Q212" s="225">
        <v>0.00025999999999999998</v>
      </c>
      <c r="R212" s="225">
        <f>Q212*H212</f>
        <v>0.039</v>
      </c>
      <c r="S212" s="225">
        <v>0</v>
      </c>
      <c r="T212" s="226">
        <f>S212*H212</f>
        <v>0</v>
      </c>
      <c r="AR212" s="16" t="s">
        <v>260</v>
      </c>
      <c r="AT212" s="16" t="s">
        <v>143</v>
      </c>
      <c r="AU212" s="16" t="s">
        <v>162</v>
      </c>
      <c r="AY212" s="16" t="s">
        <v>140</v>
      </c>
      <c r="BE212" s="227">
        <f>IF(N212="základní",J212,0)</f>
        <v>0</v>
      </c>
      <c r="BF212" s="227">
        <f>IF(N212="snížená",J212,0)</f>
        <v>0</v>
      </c>
      <c r="BG212" s="227">
        <f>IF(N212="zákl. přenesená",J212,0)</f>
        <v>0</v>
      </c>
      <c r="BH212" s="227">
        <f>IF(N212="sníž. přenesená",J212,0)</f>
        <v>0</v>
      </c>
      <c r="BI212" s="227">
        <f>IF(N212="nulová",J212,0)</f>
        <v>0</v>
      </c>
      <c r="BJ212" s="16" t="s">
        <v>23</v>
      </c>
      <c r="BK212" s="227">
        <f>ROUND(I212*H212,2)</f>
        <v>0</v>
      </c>
      <c r="BL212" s="16" t="s">
        <v>260</v>
      </c>
      <c r="BM212" s="16" t="s">
        <v>316</v>
      </c>
    </row>
    <row r="213" s="1" customFormat="1">
      <c r="B213" s="38"/>
      <c r="C213" s="39"/>
      <c r="D213" s="228" t="s">
        <v>150</v>
      </c>
      <c r="E213" s="39"/>
      <c r="F213" s="229" t="s">
        <v>317</v>
      </c>
      <c r="G213" s="39"/>
      <c r="H213" s="39"/>
      <c r="I213" s="143"/>
      <c r="J213" s="39"/>
      <c r="K213" s="39"/>
      <c r="L213" s="43"/>
      <c r="M213" s="230"/>
      <c r="N213" s="79"/>
      <c r="O213" s="79"/>
      <c r="P213" s="79"/>
      <c r="Q213" s="79"/>
      <c r="R213" s="79"/>
      <c r="S213" s="79"/>
      <c r="T213" s="80"/>
      <c r="AT213" s="16" t="s">
        <v>150</v>
      </c>
      <c r="AU213" s="16" t="s">
        <v>162</v>
      </c>
    </row>
    <row r="214" s="12" customFormat="1">
      <c r="B214" s="232"/>
      <c r="C214" s="233"/>
      <c r="D214" s="228" t="s">
        <v>154</v>
      </c>
      <c r="E214" s="234" t="s">
        <v>1</v>
      </c>
      <c r="F214" s="235" t="s">
        <v>311</v>
      </c>
      <c r="G214" s="233"/>
      <c r="H214" s="234" t="s">
        <v>1</v>
      </c>
      <c r="I214" s="236"/>
      <c r="J214" s="233"/>
      <c r="K214" s="233"/>
      <c r="L214" s="237"/>
      <c r="M214" s="238"/>
      <c r="N214" s="239"/>
      <c r="O214" s="239"/>
      <c r="P214" s="239"/>
      <c r="Q214" s="239"/>
      <c r="R214" s="239"/>
      <c r="S214" s="239"/>
      <c r="T214" s="240"/>
      <c r="AT214" s="241" t="s">
        <v>154</v>
      </c>
      <c r="AU214" s="241" t="s">
        <v>162</v>
      </c>
      <c r="AV214" s="12" t="s">
        <v>23</v>
      </c>
      <c r="AW214" s="12" t="s">
        <v>48</v>
      </c>
      <c r="AX214" s="12" t="s">
        <v>85</v>
      </c>
      <c r="AY214" s="241" t="s">
        <v>140</v>
      </c>
    </row>
    <row r="215" s="13" customFormat="1">
      <c r="B215" s="242"/>
      <c r="C215" s="243"/>
      <c r="D215" s="228" t="s">
        <v>154</v>
      </c>
      <c r="E215" s="244" t="s">
        <v>1</v>
      </c>
      <c r="F215" s="245" t="s">
        <v>318</v>
      </c>
      <c r="G215" s="243"/>
      <c r="H215" s="246">
        <v>150</v>
      </c>
      <c r="I215" s="247"/>
      <c r="J215" s="243"/>
      <c r="K215" s="243"/>
      <c r="L215" s="248"/>
      <c r="M215" s="249"/>
      <c r="N215" s="250"/>
      <c r="O215" s="250"/>
      <c r="P215" s="250"/>
      <c r="Q215" s="250"/>
      <c r="R215" s="250"/>
      <c r="S215" s="250"/>
      <c r="T215" s="251"/>
      <c r="AT215" s="252" t="s">
        <v>154</v>
      </c>
      <c r="AU215" s="252" t="s">
        <v>162</v>
      </c>
      <c r="AV215" s="13" t="s">
        <v>92</v>
      </c>
      <c r="AW215" s="13" t="s">
        <v>48</v>
      </c>
      <c r="AX215" s="13" t="s">
        <v>85</v>
      </c>
      <c r="AY215" s="252" t="s">
        <v>140</v>
      </c>
    </row>
    <row r="216" s="11" customFormat="1" ht="20.88" customHeight="1">
      <c r="B216" s="200"/>
      <c r="C216" s="201"/>
      <c r="D216" s="202" t="s">
        <v>84</v>
      </c>
      <c r="E216" s="214" t="s">
        <v>319</v>
      </c>
      <c r="F216" s="214" t="s">
        <v>320</v>
      </c>
      <c r="G216" s="201"/>
      <c r="H216" s="201"/>
      <c r="I216" s="204"/>
      <c r="J216" s="215">
        <f>BK216</f>
        <v>0</v>
      </c>
      <c r="K216" s="201"/>
      <c r="L216" s="206"/>
      <c r="M216" s="207"/>
      <c r="N216" s="208"/>
      <c r="O216" s="208"/>
      <c r="P216" s="209">
        <f>SUM(P217:P358)</f>
        <v>0</v>
      </c>
      <c r="Q216" s="208"/>
      <c r="R216" s="209">
        <f>SUM(R217:R358)</f>
        <v>0</v>
      </c>
      <c r="S216" s="208"/>
      <c r="T216" s="210">
        <f>SUM(T217:T358)</f>
        <v>125.12999999999998</v>
      </c>
      <c r="AR216" s="211" t="s">
        <v>23</v>
      </c>
      <c r="AT216" s="212" t="s">
        <v>84</v>
      </c>
      <c r="AU216" s="212" t="s">
        <v>92</v>
      </c>
      <c r="AY216" s="211" t="s">
        <v>140</v>
      </c>
      <c r="BK216" s="213">
        <f>SUM(BK217:BK358)</f>
        <v>0</v>
      </c>
    </row>
    <row r="217" s="1" customFormat="1" ht="16.5" customHeight="1">
      <c r="B217" s="38"/>
      <c r="C217" s="216" t="s">
        <v>321</v>
      </c>
      <c r="D217" s="216" t="s">
        <v>143</v>
      </c>
      <c r="E217" s="217" t="s">
        <v>322</v>
      </c>
      <c r="F217" s="218" t="s">
        <v>323</v>
      </c>
      <c r="G217" s="219" t="s">
        <v>197</v>
      </c>
      <c r="H217" s="220">
        <v>173</v>
      </c>
      <c r="I217" s="221"/>
      <c r="J217" s="222">
        <f>ROUND(I217*H217,2)</f>
        <v>0</v>
      </c>
      <c r="K217" s="218" t="s">
        <v>147</v>
      </c>
      <c r="L217" s="43"/>
      <c r="M217" s="223" t="s">
        <v>1</v>
      </c>
      <c r="N217" s="224" t="s">
        <v>56</v>
      </c>
      <c r="O217" s="79"/>
      <c r="P217" s="225">
        <f>O217*H217</f>
        <v>0</v>
      </c>
      <c r="Q217" s="225">
        <v>0</v>
      </c>
      <c r="R217" s="225">
        <f>Q217*H217</f>
        <v>0</v>
      </c>
      <c r="S217" s="225">
        <v>0</v>
      </c>
      <c r="T217" s="226">
        <f>S217*H217</f>
        <v>0</v>
      </c>
      <c r="AR217" s="16" t="s">
        <v>148</v>
      </c>
      <c r="AT217" s="16" t="s">
        <v>143</v>
      </c>
      <c r="AU217" s="16" t="s">
        <v>162</v>
      </c>
      <c r="AY217" s="16" t="s">
        <v>140</v>
      </c>
      <c r="BE217" s="227">
        <f>IF(N217="základní",J217,0)</f>
        <v>0</v>
      </c>
      <c r="BF217" s="227">
        <f>IF(N217="snížená",J217,0)</f>
        <v>0</v>
      </c>
      <c r="BG217" s="227">
        <f>IF(N217="zákl. přenesená",J217,0)</f>
        <v>0</v>
      </c>
      <c r="BH217" s="227">
        <f>IF(N217="sníž. přenesená",J217,0)</f>
        <v>0</v>
      </c>
      <c r="BI217" s="227">
        <f>IF(N217="nulová",J217,0)</f>
        <v>0</v>
      </c>
      <c r="BJ217" s="16" t="s">
        <v>23</v>
      </c>
      <c r="BK217" s="227">
        <f>ROUND(I217*H217,2)</f>
        <v>0</v>
      </c>
      <c r="BL217" s="16" t="s">
        <v>148</v>
      </c>
      <c r="BM217" s="16" t="s">
        <v>324</v>
      </c>
    </row>
    <row r="218" s="1" customFormat="1">
      <c r="B218" s="38"/>
      <c r="C218" s="39"/>
      <c r="D218" s="228" t="s">
        <v>150</v>
      </c>
      <c r="E218" s="39"/>
      <c r="F218" s="229" t="s">
        <v>325</v>
      </c>
      <c r="G218" s="39"/>
      <c r="H218" s="39"/>
      <c r="I218" s="143"/>
      <c r="J218" s="39"/>
      <c r="K218" s="39"/>
      <c r="L218" s="43"/>
      <c r="M218" s="230"/>
      <c r="N218" s="79"/>
      <c r="O218" s="79"/>
      <c r="P218" s="79"/>
      <c r="Q218" s="79"/>
      <c r="R218" s="79"/>
      <c r="S218" s="79"/>
      <c r="T218" s="80"/>
      <c r="AT218" s="16" t="s">
        <v>150</v>
      </c>
      <c r="AU218" s="16" t="s">
        <v>162</v>
      </c>
    </row>
    <row r="219" s="1" customFormat="1">
      <c r="B219" s="38"/>
      <c r="C219" s="39"/>
      <c r="D219" s="228" t="s">
        <v>152</v>
      </c>
      <c r="E219" s="39"/>
      <c r="F219" s="231" t="s">
        <v>326</v>
      </c>
      <c r="G219" s="39"/>
      <c r="H219" s="39"/>
      <c r="I219" s="143"/>
      <c r="J219" s="39"/>
      <c r="K219" s="39"/>
      <c r="L219" s="43"/>
      <c r="M219" s="230"/>
      <c r="N219" s="79"/>
      <c r="O219" s="79"/>
      <c r="P219" s="79"/>
      <c r="Q219" s="79"/>
      <c r="R219" s="79"/>
      <c r="S219" s="79"/>
      <c r="T219" s="80"/>
      <c r="AT219" s="16" t="s">
        <v>152</v>
      </c>
      <c r="AU219" s="16" t="s">
        <v>162</v>
      </c>
    </row>
    <row r="220" s="12" customFormat="1">
      <c r="B220" s="232"/>
      <c r="C220" s="233"/>
      <c r="D220" s="228" t="s">
        <v>154</v>
      </c>
      <c r="E220" s="234" t="s">
        <v>1</v>
      </c>
      <c r="F220" s="235" t="s">
        <v>201</v>
      </c>
      <c r="G220" s="233"/>
      <c r="H220" s="234" t="s">
        <v>1</v>
      </c>
      <c r="I220" s="236"/>
      <c r="J220" s="233"/>
      <c r="K220" s="233"/>
      <c r="L220" s="237"/>
      <c r="M220" s="238"/>
      <c r="N220" s="239"/>
      <c r="O220" s="239"/>
      <c r="P220" s="239"/>
      <c r="Q220" s="239"/>
      <c r="R220" s="239"/>
      <c r="S220" s="239"/>
      <c r="T220" s="240"/>
      <c r="AT220" s="241" t="s">
        <v>154</v>
      </c>
      <c r="AU220" s="241" t="s">
        <v>162</v>
      </c>
      <c r="AV220" s="12" t="s">
        <v>23</v>
      </c>
      <c r="AW220" s="12" t="s">
        <v>48</v>
      </c>
      <c r="AX220" s="12" t="s">
        <v>85</v>
      </c>
      <c r="AY220" s="241" t="s">
        <v>140</v>
      </c>
    </row>
    <row r="221" s="13" customFormat="1">
      <c r="B221" s="242"/>
      <c r="C221" s="243"/>
      <c r="D221" s="228" t="s">
        <v>154</v>
      </c>
      <c r="E221" s="244" t="s">
        <v>1</v>
      </c>
      <c r="F221" s="245" t="s">
        <v>202</v>
      </c>
      <c r="G221" s="243"/>
      <c r="H221" s="246">
        <v>173</v>
      </c>
      <c r="I221" s="247"/>
      <c r="J221" s="243"/>
      <c r="K221" s="243"/>
      <c r="L221" s="248"/>
      <c r="M221" s="249"/>
      <c r="N221" s="250"/>
      <c r="O221" s="250"/>
      <c r="P221" s="250"/>
      <c r="Q221" s="250"/>
      <c r="R221" s="250"/>
      <c r="S221" s="250"/>
      <c r="T221" s="251"/>
      <c r="AT221" s="252" t="s">
        <v>154</v>
      </c>
      <c r="AU221" s="252" t="s">
        <v>162</v>
      </c>
      <c r="AV221" s="13" t="s">
        <v>92</v>
      </c>
      <c r="AW221" s="13" t="s">
        <v>48</v>
      </c>
      <c r="AX221" s="13" t="s">
        <v>85</v>
      </c>
      <c r="AY221" s="252" t="s">
        <v>140</v>
      </c>
    </row>
    <row r="222" s="1" customFormat="1" ht="16.5" customHeight="1">
      <c r="B222" s="38"/>
      <c r="C222" s="216" t="s">
        <v>327</v>
      </c>
      <c r="D222" s="216" t="s">
        <v>143</v>
      </c>
      <c r="E222" s="217" t="s">
        <v>328</v>
      </c>
      <c r="F222" s="218" t="s">
        <v>329</v>
      </c>
      <c r="G222" s="219" t="s">
        <v>197</v>
      </c>
      <c r="H222" s="220">
        <v>173</v>
      </c>
      <c r="I222" s="221"/>
      <c r="J222" s="222">
        <f>ROUND(I222*H222,2)</f>
        <v>0</v>
      </c>
      <c r="K222" s="218" t="s">
        <v>147</v>
      </c>
      <c r="L222" s="43"/>
      <c r="M222" s="223" t="s">
        <v>1</v>
      </c>
      <c r="N222" s="224" t="s">
        <v>56</v>
      </c>
      <c r="O222" s="79"/>
      <c r="P222" s="225">
        <f>O222*H222</f>
        <v>0</v>
      </c>
      <c r="Q222" s="225">
        <v>0</v>
      </c>
      <c r="R222" s="225">
        <f>Q222*H222</f>
        <v>0</v>
      </c>
      <c r="S222" s="225">
        <v>0</v>
      </c>
      <c r="T222" s="226">
        <f>S222*H222</f>
        <v>0</v>
      </c>
      <c r="AR222" s="16" t="s">
        <v>148</v>
      </c>
      <c r="AT222" s="16" t="s">
        <v>143</v>
      </c>
      <c r="AU222" s="16" t="s">
        <v>162</v>
      </c>
      <c r="AY222" s="16" t="s">
        <v>140</v>
      </c>
      <c r="BE222" s="227">
        <f>IF(N222="základní",J222,0)</f>
        <v>0</v>
      </c>
      <c r="BF222" s="227">
        <f>IF(N222="snížená",J222,0)</f>
        <v>0</v>
      </c>
      <c r="BG222" s="227">
        <f>IF(N222="zákl. přenesená",J222,0)</f>
        <v>0</v>
      </c>
      <c r="BH222" s="227">
        <f>IF(N222="sníž. přenesená",J222,0)</f>
        <v>0</v>
      </c>
      <c r="BI222" s="227">
        <f>IF(N222="nulová",J222,0)</f>
        <v>0</v>
      </c>
      <c r="BJ222" s="16" t="s">
        <v>23</v>
      </c>
      <c r="BK222" s="227">
        <f>ROUND(I222*H222,2)</f>
        <v>0</v>
      </c>
      <c r="BL222" s="16" t="s">
        <v>148</v>
      </c>
      <c r="BM222" s="16" t="s">
        <v>330</v>
      </c>
    </row>
    <row r="223" s="1" customFormat="1">
      <c r="B223" s="38"/>
      <c r="C223" s="39"/>
      <c r="D223" s="228" t="s">
        <v>150</v>
      </c>
      <c r="E223" s="39"/>
      <c r="F223" s="229" t="s">
        <v>331</v>
      </c>
      <c r="G223" s="39"/>
      <c r="H223" s="39"/>
      <c r="I223" s="143"/>
      <c r="J223" s="39"/>
      <c r="K223" s="39"/>
      <c r="L223" s="43"/>
      <c r="M223" s="230"/>
      <c r="N223" s="79"/>
      <c r="O223" s="79"/>
      <c r="P223" s="79"/>
      <c r="Q223" s="79"/>
      <c r="R223" s="79"/>
      <c r="S223" s="79"/>
      <c r="T223" s="80"/>
      <c r="AT223" s="16" t="s">
        <v>150</v>
      </c>
      <c r="AU223" s="16" t="s">
        <v>162</v>
      </c>
    </row>
    <row r="224" s="1" customFormat="1">
      <c r="B224" s="38"/>
      <c r="C224" s="39"/>
      <c r="D224" s="228" t="s">
        <v>152</v>
      </c>
      <c r="E224" s="39"/>
      <c r="F224" s="231" t="s">
        <v>332</v>
      </c>
      <c r="G224" s="39"/>
      <c r="H224" s="39"/>
      <c r="I224" s="143"/>
      <c r="J224" s="39"/>
      <c r="K224" s="39"/>
      <c r="L224" s="43"/>
      <c r="M224" s="230"/>
      <c r="N224" s="79"/>
      <c r="O224" s="79"/>
      <c r="P224" s="79"/>
      <c r="Q224" s="79"/>
      <c r="R224" s="79"/>
      <c r="S224" s="79"/>
      <c r="T224" s="80"/>
      <c r="AT224" s="16" t="s">
        <v>152</v>
      </c>
      <c r="AU224" s="16" t="s">
        <v>162</v>
      </c>
    </row>
    <row r="225" s="12" customFormat="1">
      <c r="B225" s="232"/>
      <c r="C225" s="233"/>
      <c r="D225" s="228" t="s">
        <v>154</v>
      </c>
      <c r="E225" s="234" t="s">
        <v>1</v>
      </c>
      <c r="F225" s="235" t="s">
        <v>201</v>
      </c>
      <c r="G225" s="233"/>
      <c r="H225" s="234" t="s">
        <v>1</v>
      </c>
      <c r="I225" s="236"/>
      <c r="J225" s="233"/>
      <c r="K225" s="233"/>
      <c r="L225" s="237"/>
      <c r="M225" s="238"/>
      <c r="N225" s="239"/>
      <c r="O225" s="239"/>
      <c r="P225" s="239"/>
      <c r="Q225" s="239"/>
      <c r="R225" s="239"/>
      <c r="S225" s="239"/>
      <c r="T225" s="240"/>
      <c r="AT225" s="241" t="s">
        <v>154</v>
      </c>
      <c r="AU225" s="241" t="s">
        <v>162</v>
      </c>
      <c r="AV225" s="12" t="s">
        <v>23</v>
      </c>
      <c r="AW225" s="12" t="s">
        <v>48</v>
      </c>
      <c r="AX225" s="12" t="s">
        <v>85</v>
      </c>
      <c r="AY225" s="241" t="s">
        <v>140</v>
      </c>
    </row>
    <row r="226" s="13" customFormat="1">
      <c r="B226" s="242"/>
      <c r="C226" s="243"/>
      <c r="D226" s="228" t="s">
        <v>154</v>
      </c>
      <c r="E226" s="244" t="s">
        <v>1</v>
      </c>
      <c r="F226" s="245" t="s">
        <v>202</v>
      </c>
      <c r="G226" s="243"/>
      <c r="H226" s="246">
        <v>173</v>
      </c>
      <c r="I226" s="247"/>
      <c r="J226" s="243"/>
      <c r="K226" s="243"/>
      <c r="L226" s="248"/>
      <c r="M226" s="249"/>
      <c r="N226" s="250"/>
      <c r="O226" s="250"/>
      <c r="P226" s="250"/>
      <c r="Q226" s="250"/>
      <c r="R226" s="250"/>
      <c r="S226" s="250"/>
      <c r="T226" s="251"/>
      <c r="AT226" s="252" t="s">
        <v>154</v>
      </c>
      <c r="AU226" s="252" t="s">
        <v>162</v>
      </c>
      <c r="AV226" s="13" t="s">
        <v>92</v>
      </c>
      <c r="AW226" s="13" t="s">
        <v>48</v>
      </c>
      <c r="AX226" s="13" t="s">
        <v>85</v>
      </c>
      <c r="AY226" s="252" t="s">
        <v>140</v>
      </c>
    </row>
    <row r="227" s="1" customFormat="1" ht="16.5" customHeight="1">
      <c r="B227" s="38"/>
      <c r="C227" s="216" t="s">
        <v>333</v>
      </c>
      <c r="D227" s="216" t="s">
        <v>143</v>
      </c>
      <c r="E227" s="217" t="s">
        <v>334</v>
      </c>
      <c r="F227" s="218" t="s">
        <v>335</v>
      </c>
      <c r="G227" s="219" t="s">
        <v>179</v>
      </c>
      <c r="H227" s="220">
        <v>64</v>
      </c>
      <c r="I227" s="221"/>
      <c r="J227" s="222">
        <f>ROUND(I227*H227,2)</f>
        <v>0</v>
      </c>
      <c r="K227" s="218" t="s">
        <v>147</v>
      </c>
      <c r="L227" s="43"/>
      <c r="M227" s="223" t="s">
        <v>1</v>
      </c>
      <c r="N227" s="224" t="s">
        <v>56</v>
      </c>
      <c r="O227" s="79"/>
      <c r="P227" s="225">
        <f>O227*H227</f>
        <v>0</v>
      </c>
      <c r="Q227" s="225">
        <v>0</v>
      </c>
      <c r="R227" s="225">
        <f>Q227*H227</f>
        <v>0</v>
      </c>
      <c r="S227" s="225">
        <v>0.23999999999999999</v>
      </c>
      <c r="T227" s="226">
        <f>S227*H227</f>
        <v>15.359999999999999</v>
      </c>
      <c r="AR227" s="16" t="s">
        <v>148</v>
      </c>
      <c r="AT227" s="16" t="s">
        <v>143</v>
      </c>
      <c r="AU227" s="16" t="s">
        <v>162</v>
      </c>
      <c r="AY227" s="16" t="s">
        <v>140</v>
      </c>
      <c r="BE227" s="227">
        <f>IF(N227="základní",J227,0)</f>
        <v>0</v>
      </c>
      <c r="BF227" s="227">
        <f>IF(N227="snížená",J227,0)</f>
        <v>0</v>
      </c>
      <c r="BG227" s="227">
        <f>IF(N227="zákl. přenesená",J227,0)</f>
        <v>0</v>
      </c>
      <c r="BH227" s="227">
        <f>IF(N227="sníž. přenesená",J227,0)</f>
        <v>0</v>
      </c>
      <c r="BI227" s="227">
        <f>IF(N227="nulová",J227,0)</f>
        <v>0</v>
      </c>
      <c r="BJ227" s="16" t="s">
        <v>23</v>
      </c>
      <c r="BK227" s="227">
        <f>ROUND(I227*H227,2)</f>
        <v>0</v>
      </c>
      <c r="BL227" s="16" t="s">
        <v>148</v>
      </c>
      <c r="BM227" s="16" t="s">
        <v>336</v>
      </c>
    </row>
    <row r="228" s="1" customFormat="1">
      <c r="B228" s="38"/>
      <c r="C228" s="39"/>
      <c r="D228" s="228" t="s">
        <v>150</v>
      </c>
      <c r="E228" s="39"/>
      <c r="F228" s="229" t="s">
        <v>337</v>
      </c>
      <c r="G228" s="39"/>
      <c r="H228" s="39"/>
      <c r="I228" s="143"/>
      <c r="J228" s="39"/>
      <c r="K228" s="39"/>
      <c r="L228" s="43"/>
      <c r="M228" s="230"/>
      <c r="N228" s="79"/>
      <c r="O228" s="79"/>
      <c r="P228" s="79"/>
      <c r="Q228" s="79"/>
      <c r="R228" s="79"/>
      <c r="S228" s="79"/>
      <c r="T228" s="80"/>
      <c r="AT228" s="16" t="s">
        <v>150</v>
      </c>
      <c r="AU228" s="16" t="s">
        <v>162</v>
      </c>
    </row>
    <row r="229" s="1" customFormat="1">
      <c r="B229" s="38"/>
      <c r="C229" s="39"/>
      <c r="D229" s="228" t="s">
        <v>152</v>
      </c>
      <c r="E229" s="39"/>
      <c r="F229" s="231" t="s">
        <v>338</v>
      </c>
      <c r="G229" s="39"/>
      <c r="H229" s="39"/>
      <c r="I229" s="143"/>
      <c r="J229" s="39"/>
      <c r="K229" s="39"/>
      <c r="L229" s="43"/>
      <c r="M229" s="230"/>
      <c r="N229" s="79"/>
      <c r="O229" s="79"/>
      <c r="P229" s="79"/>
      <c r="Q229" s="79"/>
      <c r="R229" s="79"/>
      <c r="S229" s="79"/>
      <c r="T229" s="80"/>
      <c r="AT229" s="16" t="s">
        <v>152</v>
      </c>
      <c r="AU229" s="16" t="s">
        <v>162</v>
      </c>
    </row>
    <row r="230" s="12" customFormat="1">
      <c r="B230" s="232"/>
      <c r="C230" s="233"/>
      <c r="D230" s="228" t="s">
        <v>154</v>
      </c>
      <c r="E230" s="234" t="s">
        <v>1</v>
      </c>
      <c r="F230" s="235" t="s">
        <v>339</v>
      </c>
      <c r="G230" s="233"/>
      <c r="H230" s="234" t="s">
        <v>1</v>
      </c>
      <c r="I230" s="236"/>
      <c r="J230" s="233"/>
      <c r="K230" s="233"/>
      <c r="L230" s="237"/>
      <c r="M230" s="238"/>
      <c r="N230" s="239"/>
      <c r="O230" s="239"/>
      <c r="P230" s="239"/>
      <c r="Q230" s="239"/>
      <c r="R230" s="239"/>
      <c r="S230" s="239"/>
      <c r="T230" s="240"/>
      <c r="AT230" s="241" t="s">
        <v>154</v>
      </c>
      <c r="AU230" s="241" t="s">
        <v>162</v>
      </c>
      <c r="AV230" s="12" t="s">
        <v>23</v>
      </c>
      <c r="AW230" s="12" t="s">
        <v>48</v>
      </c>
      <c r="AX230" s="12" t="s">
        <v>85</v>
      </c>
      <c r="AY230" s="241" t="s">
        <v>140</v>
      </c>
    </row>
    <row r="231" s="13" customFormat="1">
      <c r="B231" s="242"/>
      <c r="C231" s="243"/>
      <c r="D231" s="228" t="s">
        <v>154</v>
      </c>
      <c r="E231" s="244" t="s">
        <v>1</v>
      </c>
      <c r="F231" s="245" t="s">
        <v>340</v>
      </c>
      <c r="G231" s="243"/>
      <c r="H231" s="246">
        <v>6</v>
      </c>
      <c r="I231" s="247"/>
      <c r="J231" s="243"/>
      <c r="K231" s="243"/>
      <c r="L231" s="248"/>
      <c r="M231" s="249"/>
      <c r="N231" s="250"/>
      <c r="O231" s="250"/>
      <c r="P231" s="250"/>
      <c r="Q231" s="250"/>
      <c r="R231" s="250"/>
      <c r="S231" s="250"/>
      <c r="T231" s="251"/>
      <c r="AT231" s="252" t="s">
        <v>154</v>
      </c>
      <c r="AU231" s="252" t="s">
        <v>162</v>
      </c>
      <c r="AV231" s="13" t="s">
        <v>92</v>
      </c>
      <c r="AW231" s="13" t="s">
        <v>48</v>
      </c>
      <c r="AX231" s="13" t="s">
        <v>85</v>
      </c>
      <c r="AY231" s="252" t="s">
        <v>140</v>
      </c>
    </row>
    <row r="232" s="12" customFormat="1">
      <c r="B232" s="232"/>
      <c r="C232" s="233"/>
      <c r="D232" s="228" t="s">
        <v>154</v>
      </c>
      <c r="E232" s="234" t="s">
        <v>1</v>
      </c>
      <c r="F232" s="235" t="s">
        <v>341</v>
      </c>
      <c r="G232" s="233"/>
      <c r="H232" s="234" t="s">
        <v>1</v>
      </c>
      <c r="I232" s="236"/>
      <c r="J232" s="233"/>
      <c r="K232" s="233"/>
      <c r="L232" s="237"/>
      <c r="M232" s="238"/>
      <c r="N232" s="239"/>
      <c r="O232" s="239"/>
      <c r="P232" s="239"/>
      <c r="Q232" s="239"/>
      <c r="R232" s="239"/>
      <c r="S232" s="239"/>
      <c r="T232" s="240"/>
      <c r="AT232" s="241" t="s">
        <v>154</v>
      </c>
      <c r="AU232" s="241" t="s">
        <v>162</v>
      </c>
      <c r="AV232" s="12" t="s">
        <v>23</v>
      </c>
      <c r="AW232" s="12" t="s">
        <v>48</v>
      </c>
      <c r="AX232" s="12" t="s">
        <v>85</v>
      </c>
      <c r="AY232" s="241" t="s">
        <v>140</v>
      </c>
    </row>
    <row r="233" s="13" customFormat="1">
      <c r="B233" s="242"/>
      <c r="C233" s="243"/>
      <c r="D233" s="228" t="s">
        <v>154</v>
      </c>
      <c r="E233" s="244" t="s">
        <v>1</v>
      </c>
      <c r="F233" s="245" t="s">
        <v>342</v>
      </c>
      <c r="G233" s="243"/>
      <c r="H233" s="246">
        <v>58</v>
      </c>
      <c r="I233" s="247"/>
      <c r="J233" s="243"/>
      <c r="K233" s="243"/>
      <c r="L233" s="248"/>
      <c r="M233" s="249"/>
      <c r="N233" s="250"/>
      <c r="O233" s="250"/>
      <c r="P233" s="250"/>
      <c r="Q233" s="250"/>
      <c r="R233" s="250"/>
      <c r="S233" s="250"/>
      <c r="T233" s="251"/>
      <c r="AT233" s="252" t="s">
        <v>154</v>
      </c>
      <c r="AU233" s="252" t="s">
        <v>162</v>
      </c>
      <c r="AV233" s="13" t="s">
        <v>92</v>
      </c>
      <c r="AW233" s="13" t="s">
        <v>48</v>
      </c>
      <c r="AX233" s="13" t="s">
        <v>85</v>
      </c>
      <c r="AY233" s="252" t="s">
        <v>140</v>
      </c>
    </row>
    <row r="234" s="1" customFormat="1" ht="16.5" customHeight="1">
      <c r="B234" s="38"/>
      <c r="C234" s="216" t="s">
        <v>343</v>
      </c>
      <c r="D234" s="216" t="s">
        <v>143</v>
      </c>
      <c r="E234" s="217" t="s">
        <v>344</v>
      </c>
      <c r="F234" s="218" t="s">
        <v>345</v>
      </c>
      <c r="G234" s="219" t="s">
        <v>179</v>
      </c>
      <c r="H234" s="220">
        <v>54</v>
      </c>
      <c r="I234" s="221"/>
      <c r="J234" s="222">
        <f>ROUND(I234*H234,2)</f>
        <v>0</v>
      </c>
      <c r="K234" s="218" t="s">
        <v>147</v>
      </c>
      <c r="L234" s="43"/>
      <c r="M234" s="223" t="s">
        <v>1</v>
      </c>
      <c r="N234" s="224" t="s">
        <v>56</v>
      </c>
      <c r="O234" s="79"/>
      <c r="P234" s="225">
        <f>O234*H234</f>
        <v>0</v>
      </c>
      <c r="Q234" s="225">
        <v>0</v>
      </c>
      <c r="R234" s="225">
        <f>Q234*H234</f>
        <v>0</v>
      </c>
      <c r="S234" s="225">
        <v>0.098000000000000004</v>
      </c>
      <c r="T234" s="226">
        <f>S234*H234</f>
        <v>5.2919999999999998</v>
      </c>
      <c r="AR234" s="16" t="s">
        <v>148</v>
      </c>
      <c r="AT234" s="16" t="s">
        <v>143</v>
      </c>
      <c r="AU234" s="16" t="s">
        <v>162</v>
      </c>
      <c r="AY234" s="16" t="s">
        <v>140</v>
      </c>
      <c r="BE234" s="227">
        <f>IF(N234="základní",J234,0)</f>
        <v>0</v>
      </c>
      <c r="BF234" s="227">
        <f>IF(N234="snížená",J234,0)</f>
        <v>0</v>
      </c>
      <c r="BG234" s="227">
        <f>IF(N234="zákl. přenesená",J234,0)</f>
        <v>0</v>
      </c>
      <c r="BH234" s="227">
        <f>IF(N234="sníž. přenesená",J234,0)</f>
        <v>0</v>
      </c>
      <c r="BI234" s="227">
        <f>IF(N234="nulová",J234,0)</f>
        <v>0</v>
      </c>
      <c r="BJ234" s="16" t="s">
        <v>23</v>
      </c>
      <c r="BK234" s="227">
        <f>ROUND(I234*H234,2)</f>
        <v>0</v>
      </c>
      <c r="BL234" s="16" t="s">
        <v>148</v>
      </c>
      <c r="BM234" s="16" t="s">
        <v>346</v>
      </c>
    </row>
    <row r="235" s="1" customFormat="1">
      <c r="B235" s="38"/>
      <c r="C235" s="39"/>
      <c r="D235" s="228" t="s">
        <v>150</v>
      </c>
      <c r="E235" s="39"/>
      <c r="F235" s="229" t="s">
        <v>347</v>
      </c>
      <c r="G235" s="39"/>
      <c r="H235" s="39"/>
      <c r="I235" s="143"/>
      <c r="J235" s="39"/>
      <c r="K235" s="39"/>
      <c r="L235" s="43"/>
      <c r="M235" s="230"/>
      <c r="N235" s="79"/>
      <c r="O235" s="79"/>
      <c r="P235" s="79"/>
      <c r="Q235" s="79"/>
      <c r="R235" s="79"/>
      <c r="S235" s="79"/>
      <c r="T235" s="80"/>
      <c r="AT235" s="16" t="s">
        <v>150</v>
      </c>
      <c r="AU235" s="16" t="s">
        <v>162</v>
      </c>
    </row>
    <row r="236" s="1" customFormat="1">
      <c r="B236" s="38"/>
      <c r="C236" s="39"/>
      <c r="D236" s="228" t="s">
        <v>152</v>
      </c>
      <c r="E236" s="39"/>
      <c r="F236" s="231" t="s">
        <v>338</v>
      </c>
      <c r="G236" s="39"/>
      <c r="H236" s="39"/>
      <c r="I236" s="143"/>
      <c r="J236" s="39"/>
      <c r="K236" s="39"/>
      <c r="L236" s="43"/>
      <c r="M236" s="230"/>
      <c r="N236" s="79"/>
      <c r="O236" s="79"/>
      <c r="P236" s="79"/>
      <c r="Q236" s="79"/>
      <c r="R236" s="79"/>
      <c r="S236" s="79"/>
      <c r="T236" s="80"/>
      <c r="AT236" s="16" t="s">
        <v>152</v>
      </c>
      <c r="AU236" s="16" t="s">
        <v>162</v>
      </c>
    </row>
    <row r="237" s="12" customFormat="1">
      <c r="B237" s="232"/>
      <c r="C237" s="233"/>
      <c r="D237" s="228" t="s">
        <v>154</v>
      </c>
      <c r="E237" s="234" t="s">
        <v>1</v>
      </c>
      <c r="F237" s="235" t="s">
        <v>348</v>
      </c>
      <c r="G237" s="233"/>
      <c r="H237" s="234" t="s">
        <v>1</v>
      </c>
      <c r="I237" s="236"/>
      <c r="J237" s="233"/>
      <c r="K237" s="233"/>
      <c r="L237" s="237"/>
      <c r="M237" s="238"/>
      <c r="N237" s="239"/>
      <c r="O237" s="239"/>
      <c r="P237" s="239"/>
      <c r="Q237" s="239"/>
      <c r="R237" s="239"/>
      <c r="S237" s="239"/>
      <c r="T237" s="240"/>
      <c r="AT237" s="241" t="s">
        <v>154</v>
      </c>
      <c r="AU237" s="241" t="s">
        <v>162</v>
      </c>
      <c r="AV237" s="12" t="s">
        <v>23</v>
      </c>
      <c r="AW237" s="12" t="s">
        <v>48</v>
      </c>
      <c r="AX237" s="12" t="s">
        <v>85</v>
      </c>
      <c r="AY237" s="241" t="s">
        <v>140</v>
      </c>
    </row>
    <row r="238" s="13" customFormat="1">
      <c r="B238" s="242"/>
      <c r="C238" s="243"/>
      <c r="D238" s="228" t="s">
        <v>154</v>
      </c>
      <c r="E238" s="244" t="s">
        <v>1</v>
      </c>
      <c r="F238" s="245" t="s">
        <v>349</v>
      </c>
      <c r="G238" s="243"/>
      <c r="H238" s="246">
        <v>54</v>
      </c>
      <c r="I238" s="247"/>
      <c r="J238" s="243"/>
      <c r="K238" s="243"/>
      <c r="L238" s="248"/>
      <c r="M238" s="249"/>
      <c r="N238" s="250"/>
      <c r="O238" s="250"/>
      <c r="P238" s="250"/>
      <c r="Q238" s="250"/>
      <c r="R238" s="250"/>
      <c r="S238" s="250"/>
      <c r="T238" s="251"/>
      <c r="AT238" s="252" t="s">
        <v>154</v>
      </c>
      <c r="AU238" s="252" t="s">
        <v>162</v>
      </c>
      <c r="AV238" s="13" t="s">
        <v>92</v>
      </c>
      <c r="AW238" s="13" t="s">
        <v>48</v>
      </c>
      <c r="AX238" s="13" t="s">
        <v>85</v>
      </c>
      <c r="AY238" s="252" t="s">
        <v>140</v>
      </c>
    </row>
    <row r="239" s="1" customFormat="1" ht="16.5" customHeight="1">
      <c r="B239" s="38"/>
      <c r="C239" s="216" t="s">
        <v>350</v>
      </c>
      <c r="D239" s="216" t="s">
        <v>143</v>
      </c>
      <c r="E239" s="217" t="s">
        <v>351</v>
      </c>
      <c r="F239" s="218" t="s">
        <v>352</v>
      </c>
      <c r="G239" s="219" t="s">
        <v>197</v>
      </c>
      <c r="H239" s="220">
        <v>20</v>
      </c>
      <c r="I239" s="221"/>
      <c r="J239" s="222">
        <f>ROUND(I239*H239,2)</f>
        <v>0</v>
      </c>
      <c r="K239" s="218" t="s">
        <v>147</v>
      </c>
      <c r="L239" s="43"/>
      <c r="M239" s="223" t="s">
        <v>1</v>
      </c>
      <c r="N239" s="224" t="s">
        <v>56</v>
      </c>
      <c r="O239" s="79"/>
      <c r="P239" s="225">
        <f>O239*H239</f>
        <v>0</v>
      </c>
      <c r="Q239" s="225">
        <v>0</v>
      </c>
      <c r="R239" s="225">
        <f>Q239*H239</f>
        <v>0</v>
      </c>
      <c r="S239" s="225">
        <v>0.20499999999999999</v>
      </c>
      <c r="T239" s="226">
        <f>S239*H239</f>
        <v>4.0999999999999996</v>
      </c>
      <c r="AR239" s="16" t="s">
        <v>148</v>
      </c>
      <c r="AT239" s="16" t="s">
        <v>143</v>
      </c>
      <c r="AU239" s="16" t="s">
        <v>162</v>
      </c>
      <c r="AY239" s="16" t="s">
        <v>140</v>
      </c>
      <c r="BE239" s="227">
        <f>IF(N239="základní",J239,0)</f>
        <v>0</v>
      </c>
      <c r="BF239" s="227">
        <f>IF(N239="snížená",J239,0)</f>
        <v>0</v>
      </c>
      <c r="BG239" s="227">
        <f>IF(N239="zákl. přenesená",J239,0)</f>
        <v>0</v>
      </c>
      <c r="BH239" s="227">
        <f>IF(N239="sníž. přenesená",J239,0)</f>
        <v>0</v>
      </c>
      <c r="BI239" s="227">
        <f>IF(N239="nulová",J239,0)</f>
        <v>0</v>
      </c>
      <c r="BJ239" s="16" t="s">
        <v>23</v>
      </c>
      <c r="BK239" s="227">
        <f>ROUND(I239*H239,2)</f>
        <v>0</v>
      </c>
      <c r="BL239" s="16" t="s">
        <v>148</v>
      </c>
      <c r="BM239" s="16" t="s">
        <v>353</v>
      </c>
    </row>
    <row r="240" s="1" customFormat="1">
      <c r="B240" s="38"/>
      <c r="C240" s="39"/>
      <c r="D240" s="228" t="s">
        <v>150</v>
      </c>
      <c r="E240" s="39"/>
      <c r="F240" s="229" t="s">
        <v>354</v>
      </c>
      <c r="G240" s="39"/>
      <c r="H240" s="39"/>
      <c r="I240" s="143"/>
      <c r="J240" s="39"/>
      <c r="K240" s="39"/>
      <c r="L240" s="43"/>
      <c r="M240" s="230"/>
      <c r="N240" s="79"/>
      <c r="O240" s="79"/>
      <c r="P240" s="79"/>
      <c r="Q240" s="79"/>
      <c r="R240" s="79"/>
      <c r="S240" s="79"/>
      <c r="T240" s="80"/>
      <c r="AT240" s="16" t="s">
        <v>150</v>
      </c>
      <c r="AU240" s="16" t="s">
        <v>162</v>
      </c>
    </row>
    <row r="241" s="1" customFormat="1">
      <c r="B241" s="38"/>
      <c r="C241" s="39"/>
      <c r="D241" s="228" t="s">
        <v>152</v>
      </c>
      <c r="E241" s="39"/>
      <c r="F241" s="231" t="s">
        <v>355</v>
      </c>
      <c r="G241" s="39"/>
      <c r="H241" s="39"/>
      <c r="I241" s="143"/>
      <c r="J241" s="39"/>
      <c r="K241" s="39"/>
      <c r="L241" s="43"/>
      <c r="M241" s="230"/>
      <c r="N241" s="79"/>
      <c r="O241" s="79"/>
      <c r="P241" s="79"/>
      <c r="Q241" s="79"/>
      <c r="R241" s="79"/>
      <c r="S241" s="79"/>
      <c r="T241" s="80"/>
      <c r="AT241" s="16" t="s">
        <v>152</v>
      </c>
      <c r="AU241" s="16" t="s">
        <v>162</v>
      </c>
    </row>
    <row r="242" s="12" customFormat="1">
      <c r="B242" s="232"/>
      <c r="C242" s="233"/>
      <c r="D242" s="228" t="s">
        <v>154</v>
      </c>
      <c r="E242" s="234" t="s">
        <v>1</v>
      </c>
      <c r="F242" s="235" t="s">
        <v>339</v>
      </c>
      <c r="G242" s="233"/>
      <c r="H242" s="234" t="s">
        <v>1</v>
      </c>
      <c r="I242" s="236"/>
      <c r="J242" s="233"/>
      <c r="K242" s="233"/>
      <c r="L242" s="237"/>
      <c r="M242" s="238"/>
      <c r="N242" s="239"/>
      <c r="O242" s="239"/>
      <c r="P242" s="239"/>
      <c r="Q242" s="239"/>
      <c r="R242" s="239"/>
      <c r="S242" s="239"/>
      <c r="T242" s="240"/>
      <c r="AT242" s="241" t="s">
        <v>154</v>
      </c>
      <c r="AU242" s="241" t="s">
        <v>162</v>
      </c>
      <c r="AV242" s="12" t="s">
        <v>23</v>
      </c>
      <c r="AW242" s="12" t="s">
        <v>48</v>
      </c>
      <c r="AX242" s="12" t="s">
        <v>85</v>
      </c>
      <c r="AY242" s="241" t="s">
        <v>140</v>
      </c>
    </row>
    <row r="243" s="13" customFormat="1">
      <c r="B243" s="242"/>
      <c r="C243" s="243"/>
      <c r="D243" s="228" t="s">
        <v>154</v>
      </c>
      <c r="E243" s="244" t="s">
        <v>1</v>
      </c>
      <c r="F243" s="245" t="s">
        <v>283</v>
      </c>
      <c r="G243" s="243"/>
      <c r="H243" s="246">
        <v>20</v>
      </c>
      <c r="I243" s="247"/>
      <c r="J243" s="243"/>
      <c r="K243" s="243"/>
      <c r="L243" s="248"/>
      <c r="M243" s="249"/>
      <c r="N243" s="250"/>
      <c r="O243" s="250"/>
      <c r="P243" s="250"/>
      <c r="Q243" s="250"/>
      <c r="R243" s="250"/>
      <c r="S243" s="250"/>
      <c r="T243" s="251"/>
      <c r="AT243" s="252" t="s">
        <v>154</v>
      </c>
      <c r="AU243" s="252" t="s">
        <v>162</v>
      </c>
      <c r="AV243" s="13" t="s">
        <v>92</v>
      </c>
      <c r="AW243" s="13" t="s">
        <v>48</v>
      </c>
      <c r="AX243" s="13" t="s">
        <v>85</v>
      </c>
      <c r="AY243" s="252" t="s">
        <v>140</v>
      </c>
    </row>
    <row r="244" s="1" customFormat="1" ht="16.5" customHeight="1">
      <c r="B244" s="38"/>
      <c r="C244" s="216" t="s">
        <v>356</v>
      </c>
      <c r="D244" s="216" t="s">
        <v>143</v>
      </c>
      <c r="E244" s="217" t="s">
        <v>357</v>
      </c>
      <c r="F244" s="218" t="s">
        <v>358</v>
      </c>
      <c r="G244" s="219" t="s">
        <v>197</v>
      </c>
      <c r="H244" s="220">
        <v>145</v>
      </c>
      <c r="I244" s="221"/>
      <c r="J244" s="222">
        <f>ROUND(I244*H244,2)</f>
        <v>0</v>
      </c>
      <c r="K244" s="218" t="s">
        <v>147</v>
      </c>
      <c r="L244" s="43"/>
      <c r="M244" s="223" t="s">
        <v>1</v>
      </c>
      <c r="N244" s="224" t="s">
        <v>56</v>
      </c>
      <c r="O244" s="79"/>
      <c r="P244" s="225">
        <f>O244*H244</f>
        <v>0</v>
      </c>
      <c r="Q244" s="225">
        <v>0</v>
      </c>
      <c r="R244" s="225">
        <f>Q244*H244</f>
        <v>0</v>
      </c>
      <c r="S244" s="225">
        <v>0.28999999999999998</v>
      </c>
      <c r="T244" s="226">
        <f>S244*H244</f>
        <v>42.049999999999997</v>
      </c>
      <c r="AR244" s="16" t="s">
        <v>148</v>
      </c>
      <c r="AT244" s="16" t="s">
        <v>143</v>
      </c>
      <c r="AU244" s="16" t="s">
        <v>162</v>
      </c>
      <c r="AY244" s="16" t="s">
        <v>140</v>
      </c>
      <c r="BE244" s="227">
        <f>IF(N244="základní",J244,0)</f>
        <v>0</v>
      </c>
      <c r="BF244" s="227">
        <f>IF(N244="snížená",J244,0)</f>
        <v>0</v>
      </c>
      <c r="BG244" s="227">
        <f>IF(N244="zákl. přenesená",J244,0)</f>
        <v>0</v>
      </c>
      <c r="BH244" s="227">
        <f>IF(N244="sníž. přenesená",J244,0)</f>
        <v>0</v>
      </c>
      <c r="BI244" s="227">
        <f>IF(N244="nulová",J244,0)</f>
        <v>0</v>
      </c>
      <c r="BJ244" s="16" t="s">
        <v>23</v>
      </c>
      <c r="BK244" s="227">
        <f>ROUND(I244*H244,2)</f>
        <v>0</v>
      </c>
      <c r="BL244" s="16" t="s">
        <v>148</v>
      </c>
      <c r="BM244" s="16" t="s">
        <v>359</v>
      </c>
    </row>
    <row r="245" s="1" customFormat="1">
      <c r="B245" s="38"/>
      <c r="C245" s="39"/>
      <c r="D245" s="228" t="s">
        <v>150</v>
      </c>
      <c r="E245" s="39"/>
      <c r="F245" s="229" t="s">
        <v>360</v>
      </c>
      <c r="G245" s="39"/>
      <c r="H245" s="39"/>
      <c r="I245" s="143"/>
      <c r="J245" s="39"/>
      <c r="K245" s="39"/>
      <c r="L245" s="43"/>
      <c r="M245" s="230"/>
      <c r="N245" s="79"/>
      <c r="O245" s="79"/>
      <c r="P245" s="79"/>
      <c r="Q245" s="79"/>
      <c r="R245" s="79"/>
      <c r="S245" s="79"/>
      <c r="T245" s="80"/>
      <c r="AT245" s="16" t="s">
        <v>150</v>
      </c>
      <c r="AU245" s="16" t="s">
        <v>162</v>
      </c>
    </row>
    <row r="246" s="1" customFormat="1">
      <c r="B246" s="38"/>
      <c r="C246" s="39"/>
      <c r="D246" s="228" t="s">
        <v>152</v>
      </c>
      <c r="E246" s="39"/>
      <c r="F246" s="231" t="s">
        <v>355</v>
      </c>
      <c r="G246" s="39"/>
      <c r="H246" s="39"/>
      <c r="I246" s="143"/>
      <c r="J246" s="39"/>
      <c r="K246" s="39"/>
      <c r="L246" s="43"/>
      <c r="M246" s="230"/>
      <c r="N246" s="79"/>
      <c r="O246" s="79"/>
      <c r="P246" s="79"/>
      <c r="Q246" s="79"/>
      <c r="R246" s="79"/>
      <c r="S246" s="79"/>
      <c r="T246" s="80"/>
      <c r="AT246" s="16" t="s">
        <v>152</v>
      </c>
      <c r="AU246" s="16" t="s">
        <v>162</v>
      </c>
    </row>
    <row r="247" s="12" customFormat="1">
      <c r="B247" s="232"/>
      <c r="C247" s="233"/>
      <c r="D247" s="228" t="s">
        <v>154</v>
      </c>
      <c r="E247" s="234" t="s">
        <v>1</v>
      </c>
      <c r="F247" s="235" t="s">
        <v>341</v>
      </c>
      <c r="G247" s="233"/>
      <c r="H247" s="234" t="s">
        <v>1</v>
      </c>
      <c r="I247" s="236"/>
      <c r="J247" s="233"/>
      <c r="K247" s="233"/>
      <c r="L247" s="237"/>
      <c r="M247" s="238"/>
      <c r="N247" s="239"/>
      <c r="O247" s="239"/>
      <c r="P247" s="239"/>
      <c r="Q247" s="239"/>
      <c r="R247" s="239"/>
      <c r="S247" s="239"/>
      <c r="T247" s="240"/>
      <c r="AT247" s="241" t="s">
        <v>154</v>
      </c>
      <c r="AU247" s="241" t="s">
        <v>162</v>
      </c>
      <c r="AV247" s="12" t="s">
        <v>23</v>
      </c>
      <c r="AW247" s="12" t="s">
        <v>48</v>
      </c>
      <c r="AX247" s="12" t="s">
        <v>85</v>
      </c>
      <c r="AY247" s="241" t="s">
        <v>140</v>
      </c>
    </row>
    <row r="248" s="13" customFormat="1">
      <c r="B248" s="242"/>
      <c r="C248" s="243"/>
      <c r="D248" s="228" t="s">
        <v>154</v>
      </c>
      <c r="E248" s="244" t="s">
        <v>1</v>
      </c>
      <c r="F248" s="245" t="s">
        <v>361</v>
      </c>
      <c r="G248" s="243"/>
      <c r="H248" s="246">
        <v>145</v>
      </c>
      <c r="I248" s="247"/>
      <c r="J248" s="243"/>
      <c r="K248" s="243"/>
      <c r="L248" s="248"/>
      <c r="M248" s="249"/>
      <c r="N248" s="250"/>
      <c r="O248" s="250"/>
      <c r="P248" s="250"/>
      <c r="Q248" s="250"/>
      <c r="R248" s="250"/>
      <c r="S248" s="250"/>
      <c r="T248" s="251"/>
      <c r="AT248" s="252" t="s">
        <v>154</v>
      </c>
      <c r="AU248" s="252" t="s">
        <v>162</v>
      </c>
      <c r="AV248" s="13" t="s">
        <v>92</v>
      </c>
      <c r="AW248" s="13" t="s">
        <v>48</v>
      </c>
      <c r="AX248" s="13" t="s">
        <v>85</v>
      </c>
      <c r="AY248" s="252" t="s">
        <v>140</v>
      </c>
    </row>
    <row r="249" s="1" customFormat="1" ht="16.5" customHeight="1">
      <c r="B249" s="38"/>
      <c r="C249" s="216" t="s">
        <v>362</v>
      </c>
      <c r="D249" s="216" t="s">
        <v>143</v>
      </c>
      <c r="E249" s="217" t="s">
        <v>363</v>
      </c>
      <c r="F249" s="218" t="s">
        <v>364</v>
      </c>
      <c r="G249" s="219" t="s">
        <v>179</v>
      </c>
      <c r="H249" s="220">
        <v>3</v>
      </c>
      <c r="I249" s="221"/>
      <c r="J249" s="222">
        <f>ROUND(I249*H249,2)</f>
        <v>0</v>
      </c>
      <c r="K249" s="218" t="s">
        <v>147</v>
      </c>
      <c r="L249" s="43"/>
      <c r="M249" s="223" t="s">
        <v>1</v>
      </c>
      <c r="N249" s="224" t="s">
        <v>56</v>
      </c>
      <c r="O249" s="79"/>
      <c r="P249" s="225">
        <f>O249*H249</f>
        <v>0</v>
      </c>
      <c r="Q249" s="225">
        <v>0</v>
      </c>
      <c r="R249" s="225">
        <f>Q249*H249</f>
        <v>0</v>
      </c>
      <c r="S249" s="225">
        <v>0.32000000000000001</v>
      </c>
      <c r="T249" s="226">
        <f>S249*H249</f>
        <v>0.95999999999999996</v>
      </c>
      <c r="AR249" s="16" t="s">
        <v>148</v>
      </c>
      <c r="AT249" s="16" t="s">
        <v>143</v>
      </c>
      <c r="AU249" s="16" t="s">
        <v>162</v>
      </c>
      <c r="AY249" s="16" t="s">
        <v>140</v>
      </c>
      <c r="BE249" s="227">
        <f>IF(N249="základní",J249,0)</f>
        <v>0</v>
      </c>
      <c r="BF249" s="227">
        <f>IF(N249="snížená",J249,0)</f>
        <v>0</v>
      </c>
      <c r="BG249" s="227">
        <f>IF(N249="zákl. přenesená",J249,0)</f>
        <v>0</v>
      </c>
      <c r="BH249" s="227">
        <f>IF(N249="sníž. přenesená",J249,0)</f>
        <v>0</v>
      </c>
      <c r="BI249" s="227">
        <f>IF(N249="nulová",J249,0)</f>
        <v>0</v>
      </c>
      <c r="BJ249" s="16" t="s">
        <v>23</v>
      </c>
      <c r="BK249" s="227">
        <f>ROUND(I249*H249,2)</f>
        <v>0</v>
      </c>
      <c r="BL249" s="16" t="s">
        <v>148</v>
      </c>
      <c r="BM249" s="16" t="s">
        <v>365</v>
      </c>
    </row>
    <row r="250" s="1" customFormat="1">
      <c r="B250" s="38"/>
      <c r="C250" s="39"/>
      <c r="D250" s="228" t="s">
        <v>150</v>
      </c>
      <c r="E250" s="39"/>
      <c r="F250" s="229" t="s">
        <v>366</v>
      </c>
      <c r="G250" s="39"/>
      <c r="H250" s="39"/>
      <c r="I250" s="143"/>
      <c r="J250" s="39"/>
      <c r="K250" s="39"/>
      <c r="L250" s="43"/>
      <c r="M250" s="230"/>
      <c r="N250" s="79"/>
      <c r="O250" s="79"/>
      <c r="P250" s="79"/>
      <c r="Q250" s="79"/>
      <c r="R250" s="79"/>
      <c r="S250" s="79"/>
      <c r="T250" s="80"/>
      <c r="AT250" s="16" t="s">
        <v>150</v>
      </c>
      <c r="AU250" s="16" t="s">
        <v>162</v>
      </c>
    </row>
    <row r="251" s="1" customFormat="1">
      <c r="B251" s="38"/>
      <c r="C251" s="39"/>
      <c r="D251" s="228" t="s">
        <v>152</v>
      </c>
      <c r="E251" s="39"/>
      <c r="F251" s="231" t="s">
        <v>367</v>
      </c>
      <c r="G251" s="39"/>
      <c r="H251" s="39"/>
      <c r="I251" s="143"/>
      <c r="J251" s="39"/>
      <c r="K251" s="39"/>
      <c r="L251" s="43"/>
      <c r="M251" s="230"/>
      <c r="N251" s="79"/>
      <c r="O251" s="79"/>
      <c r="P251" s="79"/>
      <c r="Q251" s="79"/>
      <c r="R251" s="79"/>
      <c r="S251" s="79"/>
      <c r="T251" s="80"/>
      <c r="AT251" s="16" t="s">
        <v>152</v>
      </c>
      <c r="AU251" s="16" t="s">
        <v>162</v>
      </c>
    </row>
    <row r="252" s="12" customFormat="1">
      <c r="B252" s="232"/>
      <c r="C252" s="233"/>
      <c r="D252" s="228" t="s">
        <v>154</v>
      </c>
      <c r="E252" s="234" t="s">
        <v>1</v>
      </c>
      <c r="F252" s="235" t="s">
        <v>368</v>
      </c>
      <c r="G252" s="233"/>
      <c r="H252" s="234" t="s">
        <v>1</v>
      </c>
      <c r="I252" s="236"/>
      <c r="J252" s="233"/>
      <c r="K252" s="233"/>
      <c r="L252" s="237"/>
      <c r="M252" s="238"/>
      <c r="N252" s="239"/>
      <c r="O252" s="239"/>
      <c r="P252" s="239"/>
      <c r="Q252" s="239"/>
      <c r="R252" s="239"/>
      <c r="S252" s="239"/>
      <c r="T252" s="240"/>
      <c r="AT252" s="241" t="s">
        <v>154</v>
      </c>
      <c r="AU252" s="241" t="s">
        <v>162</v>
      </c>
      <c r="AV252" s="12" t="s">
        <v>23</v>
      </c>
      <c r="AW252" s="12" t="s">
        <v>48</v>
      </c>
      <c r="AX252" s="12" t="s">
        <v>85</v>
      </c>
      <c r="AY252" s="241" t="s">
        <v>140</v>
      </c>
    </row>
    <row r="253" s="13" customFormat="1">
      <c r="B253" s="242"/>
      <c r="C253" s="243"/>
      <c r="D253" s="228" t="s">
        <v>154</v>
      </c>
      <c r="E253" s="244" t="s">
        <v>1</v>
      </c>
      <c r="F253" s="245" t="s">
        <v>162</v>
      </c>
      <c r="G253" s="243"/>
      <c r="H253" s="246">
        <v>3</v>
      </c>
      <c r="I253" s="247"/>
      <c r="J253" s="243"/>
      <c r="K253" s="243"/>
      <c r="L253" s="248"/>
      <c r="M253" s="249"/>
      <c r="N253" s="250"/>
      <c r="O253" s="250"/>
      <c r="P253" s="250"/>
      <c r="Q253" s="250"/>
      <c r="R253" s="250"/>
      <c r="S253" s="250"/>
      <c r="T253" s="251"/>
      <c r="AT253" s="252" t="s">
        <v>154</v>
      </c>
      <c r="AU253" s="252" t="s">
        <v>162</v>
      </c>
      <c r="AV253" s="13" t="s">
        <v>92</v>
      </c>
      <c r="AW253" s="13" t="s">
        <v>48</v>
      </c>
      <c r="AX253" s="13" t="s">
        <v>85</v>
      </c>
      <c r="AY253" s="252" t="s">
        <v>140</v>
      </c>
    </row>
    <row r="254" s="1" customFormat="1" ht="16.5" customHeight="1">
      <c r="B254" s="38"/>
      <c r="C254" s="216" t="s">
        <v>369</v>
      </c>
      <c r="D254" s="216" t="s">
        <v>143</v>
      </c>
      <c r="E254" s="217" t="s">
        <v>370</v>
      </c>
      <c r="F254" s="218" t="s">
        <v>371</v>
      </c>
      <c r="G254" s="219" t="s">
        <v>179</v>
      </c>
      <c r="H254" s="220">
        <v>206</v>
      </c>
      <c r="I254" s="221"/>
      <c r="J254" s="222">
        <f>ROUND(I254*H254,2)</f>
        <v>0</v>
      </c>
      <c r="K254" s="218" t="s">
        <v>147</v>
      </c>
      <c r="L254" s="43"/>
      <c r="M254" s="223" t="s">
        <v>1</v>
      </c>
      <c r="N254" s="224" t="s">
        <v>56</v>
      </c>
      <c r="O254" s="79"/>
      <c r="P254" s="225">
        <f>O254*H254</f>
        <v>0</v>
      </c>
      <c r="Q254" s="225">
        <v>0</v>
      </c>
      <c r="R254" s="225">
        <f>Q254*H254</f>
        <v>0</v>
      </c>
      <c r="S254" s="225">
        <v>0.255</v>
      </c>
      <c r="T254" s="226">
        <f>S254*H254</f>
        <v>52.530000000000001</v>
      </c>
      <c r="AR254" s="16" t="s">
        <v>148</v>
      </c>
      <c r="AT254" s="16" t="s">
        <v>143</v>
      </c>
      <c r="AU254" s="16" t="s">
        <v>162</v>
      </c>
      <c r="AY254" s="16" t="s">
        <v>140</v>
      </c>
      <c r="BE254" s="227">
        <f>IF(N254="základní",J254,0)</f>
        <v>0</v>
      </c>
      <c r="BF254" s="227">
        <f>IF(N254="snížená",J254,0)</f>
        <v>0</v>
      </c>
      <c r="BG254" s="227">
        <f>IF(N254="zákl. přenesená",J254,0)</f>
        <v>0</v>
      </c>
      <c r="BH254" s="227">
        <f>IF(N254="sníž. přenesená",J254,0)</f>
        <v>0</v>
      </c>
      <c r="BI254" s="227">
        <f>IF(N254="nulová",J254,0)</f>
        <v>0</v>
      </c>
      <c r="BJ254" s="16" t="s">
        <v>23</v>
      </c>
      <c r="BK254" s="227">
        <f>ROUND(I254*H254,2)</f>
        <v>0</v>
      </c>
      <c r="BL254" s="16" t="s">
        <v>148</v>
      </c>
      <c r="BM254" s="16" t="s">
        <v>372</v>
      </c>
    </row>
    <row r="255" s="1" customFormat="1">
      <c r="B255" s="38"/>
      <c r="C255" s="39"/>
      <c r="D255" s="228" t="s">
        <v>150</v>
      </c>
      <c r="E255" s="39"/>
      <c r="F255" s="229" t="s">
        <v>373</v>
      </c>
      <c r="G255" s="39"/>
      <c r="H255" s="39"/>
      <c r="I255" s="143"/>
      <c r="J255" s="39"/>
      <c r="K255" s="39"/>
      <c r="L255" s="43"/>
      <c r="M255" s="230"/>
      <c r="N255" s="79"/>
      <c r="O255" s="79"/>
      <c r="P255" s="79"/>
      <c r="Q255" s="79"/>
      <c r="R255" s="79"/>
      <c r="S255" s="79"/>
      <c r="T255" s="80"/>
      <c r="AT255" s="16" t="s">
        <v>150</v>
      </c>
      <c r="AU255" s="16" t="s">
        <v>162</v>
      </c>
    </row>
    <row r="256" s="1" customFormat="1">
      <c r="B256" s="38"/>
      <c r="C256" s="39"/>
      <c r="D256" s="228" t="s">
        <v>152</v>
      </c>
      <c r="E256" s="39"/>
      <c r="F256" s="231" t="s">
        <v>374</v>
      </c>
      <c r="G256" s="39"/>
      <c r="H256" s="39"/>
      <c r="I256" s="143"/>
      <c r="J256" s="39"/>
      <c r="K256" s="39"/>
      <c r="L256" s="43"/>
      <c r="M256" s="230"/>
      <c r="N256" s="79"/>
      <c r="O256" s="79"/>
      <c r="P256" s="79"/>
      <c r="Q256" s="79"/>
      <c r="R256" s="79"/>
      <c r="S256" s="79"/>
      <c r="T256" s="80"/>
      <c r="AT256" s="16" t="s">
        <v>152</v>
      </c>
      <c r="AU256" s="16" t="s">
        <v>162</v>
      </c>
    </row>
    <row r="257" s="12" customFormat="1">
      <c r="B257" s="232"/>
      <c r="C257" s="233"/>
      <c r="D257" s="228" t="s">
        <v>154</v>
      </c>
      <c r="E257" s="234" t="s">
        <v>1</v>
      </c>
      <c r="F257" s="235" t="s">
        <v>375</v>
      </c>
      <c r="G257" s="233"/>
      <c r="H257" s="234" t="s">
        <v>1</v>
      </c>
      <c r="I257" s="236"/>
      <c r="J257" s="233"/>
      <c r="K257" s="233"/>
      <c r="L257" s="237"/>
      <c r="M257" s="238"/>
      <c r="N257" s="239"/>
      <c r="O257" s="239"/>
      <c r="P257" s="239"/>
      <c r="Q257" s="239"/>
      <c r="R257" s="239"/>
      <c r="S257" s="239"/>
      <c r="T257" s="240"/>
      <c r="AT257" s="241" t="s">
        <v>154</v>
      </c>
      <c r="AU257" s="241" t="s">
        <v>162</v>
      </c>
      <c r="AV257" s="12" t="s">
        <v>23</v>
      </c>
      <c r="AW257" s="12" t="s">
        <v>48</v>
      </c>
      <c r="AX257" s="12" t="s">
        <v>85</v>
      </c>
      <c r="AY257" s="241" t="s">
        <v>140</v>
      </c>
    </row>
    <row r="258" s="13" customFormat="1">
      <c r="B258" s="242"/>
      <c r="C258" s="243"/>
      <c r="D258" s="228" t="s">
        <v>154</v>
      </c>
      <c r="E258" s="244" t="s">
        <v>1</v>
      </c>
      <c r="F258" s="245" t="s">
        <v>376</v>
      </c>
      <c r="G258" s="243"/>
      <c r="H258" s="246">
        <v>203</v>
      </c>
      <c r="I258" s="247"/>
      <c r="J258" s="243"/>
      <c r="K258" s="243"/>
      <c r="L258" s="248"/>
      <c r="M258" s="249"/>
      <c r="N258" s="250"/>
      <c r="O258" s="250"/>
      <c r="P258" s="250"/>
      <c r="Q258" s="250"/>
      <c r="R258" s="250"/>
      <c r="S258" s="250"/>
      <c r="T258" s="251"/>
      <c r="AT258" s="252" t="s">
        <v>154</v>
      </c>
      <c r="AU258" s="252" t="s">
        <v>162</v>
      </c>
      <c r="AV258" s="13" t="s">
        <v>92</v>
      </c>
      <c r="AW258" s="13" t="s">
        <v>48</v>
      </c>
      <c r="AX258" s="13" t="s">
        <v>85</v>
      </c>
      <c r="AY258" s="252" t="s">
        <v>140</v>
      </c>
    </row>
    <row r="259" s="12" customFormat="1">
      <c r="B259" s="232"/>
      <c r="C259" s="233"/>
      <c r="D259" s="228" t="s">
        <v>154</v>
      </c>
      <c r="E259" s="234" t="s">
        <v>1</v>
      </c>
      <c r="F259" s="235" t="s">
        <v>377</v>
      </c>
      <c r="G259" s="233"/>
      <c r="H259" s="234" t="s">
        <v>1</v>
      </c>
      <c r="I259" s="236"/>
      <c r="J259" s="233"/>
      <c r="K259" s="233"/>
      <c r="L259" s="237"/>
      <c r="M259" s="238"/>
      <c r="N259" s="239"/>
      <c r="O259" s="239"/>
      <c r="P259" s="239"/>
      <c r="Q259" s="239"/>
      <c r="R259" s="239"/>
      <c r="S259" s="239"/>
      <c r="T259" s="240"/>
      <c r="AT259" s="241" t="s">
        <v>154</v>
      </c>
      <c r="AU259" s="241" t="s">
        <v>162</v>
      </c>
      <c r="AV259" s="12" t="s">
        <v>23</v>
      </c>
      <c r="AW259" s="12" t="s">
        <v>48</v>
      </c>
      <c r="AX259" s="12" t="s">
        <v>85</v>
      </c>
      <c r="AY259" s="241" t="s">
        <v>140</v>
      </c>
    </row>
    <row r="260" s="13" customFormat="1">
      <c r="B260" s="242"/>
      <c r="C260" s="243"/>
      <c r="D260" s="228" t="s">
        <v>154</v>
      </c>
      <c r="E260" s="244" t="s">
        <v>1</v>
      </c>
      <c r="F260" s="245" t="s">
        <v>162</v>
      </c>
      <c r="G260" s="243"/>
      <c r="H260" s="246">
        <v>3</v>
      </c>
      <c r="I260" s="247"/>
      <c r="J260" s="243"/>
      <c r="K260" s="243"/>
      <c r="L260" s="248"/>
      <c r="M260" s="249"/>
      <c r="N260" s="250"/>
      <c r="O260" s="250"/>
      <c r="P260" s="250"/>
      <c r="Q260" s="250"/>
      <c r="R260" s="250"/>
      <c r="S260" s="250"/>
      <c r="T260" s="251"/>
      <c r="AT260" s="252" t="s">
        <v>154</v>
      </c>
      <c r="AU260" s="252" t="s">
        <v>162</v>
      </c>
      <c r="AV260" s="13" t="s">
        <v>92</v>
      </c>
      <c r="AW260" s="13" t="s">
        <v>48</v>
      </c>
      <c r="AX260" s="13" t="s">
        <v>85</v>
      </c>
      <c r="AY260" s="252" t="s">
        <v>140</v>
      </c>
    </row>
    <row r="261" s="1" customFormat="1" ht="16.5" customHeight="1">
      <c r="B261" s="38"/>
      <c r="C261" s="216" t="s">
        <v>378</v>
      </c>
      <c r="D261" s="216" t="s">
        <v>143</v>
      </c>
      <c r="E261" s="217" t="s">
        <v>379</v>
      </c>
      <c r="F261" s="218" t="s">
        <v>380</v>
      </c>
      <c r="G261" s="219" t="s">
        <v>179</v>
      </c>
      <c r="H261" s="220">
        <v>16.399999999999999</v>
      </c>
      <c r="I261" s="221"/>
      <c r="J261" s="222">
        <f>ROUND(I261*H261,2)</f>
        <v>0</v>
      </c>
      <c r="K261" s="218" t="s">
        <v>147</v>
      </c>
      <c r="L261" s="43"/>
      <c r="M261" s="223" t="s">
        <v>1</v>
      </c>
      <c r="N261" s="224" t="s">
        <v>56</v>
      </c>
      <c r="O261" s="79"/>
      <c r="P261" s="225">
        <f>O261*H261</f>
        <v>0</v>
      </c>
      <c r="Q261" s="225">
        <v>0</v>
      </c>
      <c r="R261" s="225">
        <f>Q261*H261</f>
        <v>0</v>
      </c>
      <c r="S261" s="225">
        <v>0.29499999999999998</v>
      </c>
      <c r="T261" s="226">
        <f>S261*H261</f>
        <v>4.8379999999999992</v>
      </c>
      <c r="AR261" s="16" t="s">
        <v>148</v>
      </c>
      <c r="AT261" s="16" t="s">
        <v>143</v>
      </c>
      <c r="AU261" s="16" t="s">
        <v>162</v>
      </c>
      <c r="AY261" s="16" t="s">
        <v>140</v>
      </c>
      <c r="BE261" s="227">
        <f>IF(N261="základní",J261,0)</f>
        <v>0</v>
      </c>
      <c r="BF261" s="227">
        <f>IF(N261="snížená",J261,0)</f>
        <v>0</v>
      </c>
      <c r="BG261" s="227">
        <f>IF(N261="zákl. přenesená",J261,0)</f>
        <v>0</v>
      </c>
      <c r="BH261" s="227">
        <f>IF(N261="sníž. přenesená",J261,0)</f>
        <v>0</v>
      </c>
      <c r="BI261" s="227">
        <f>IF(N261="nulová",J261,0)</f>
        <v>0</v>
      </c>
      <c r="BJ261" s="16" t="s">
        <v>23</v>
      </c>
      <c r="BK261" s="227">
        <f>ROUND(I261*H261,2)</f>
        <v>0</v>
      </c>
      <c r="BL261" s="16" t="s">
        <v>148</v>
      </c>
      <c r="BM261" s="16" t="s">
        <v>381</v>
      </c>
    </row>
    <row r="262" s="1" customFormat="1">
      <c r="B262" s="38"/>
      <c r="C262" s="39"/>
      <c r="D262" s="228" t="s">
        <v>150</v>
      </c>
      <c r="E262" s="39"/>
      <c r="F262" s="229" t="s">
        <v>382</v>
      </c>
      <c r="G262" s="39"/>
      <c r="H262" s="39"/>
      <c r="I262" s="143"/>
      <c r="J262" s="39"/>
      <c r="K262" s="39"/>
      <c r="L262" s="43"/>
      <c r="M262" s="230"/>
      <c r="N262" s="79"/>
      <c r="O262" s="79"/>
      <c r="P262" s="79"/>
      <c r="Q262" s="79"/>
      <c r="R262" s="79"/>
      <c r="S262" s="79"/>
      <c r="T262" s="80"/>
      <c r="AT262" s="16" t="s">
        <v>150</v>
      </c>
      <c r="AU262" s="16" t="s">
        <v>162</v>
      </c>
    </row>
    <row r="263" s="1" customFormat="1">
      <c r="B263" s="38"/>
      <c r="C263" s="39"/>
      <c r="D263" s="228" t="s">
        <v>152</v>
      </c>
      <c r="E263" s="39"/>
      <c r="F263" s="231" t="s">
        <v>367</v>
      </c>
      <c r="G263" s="39"/>
      <c r="H263" s="39"/>
      <c r="I263" s="143"/>
      <c r="J263" s="39"/>
      <c r="K263" s="39"/>
      <c r="L263" s="43"/>
      <c r="M263" s="230"/>
      <c r="N263" s="79"/>
      <c r="O263" s="79"/>
      <c r="P263" s="79"/>
      <c r="Q263" s="79"/>
      <c r="R263" s="79"/>
      <c r="S263" s="79"/>
      <c r="T263" s="80"/>
      <c r="AT263" s="16" t="s">
        <v>152</v>
      </c>
      <c r="AU263" s="16" t="s">
        <v>162</v>
      </c>
    </row>
    <row r="264" s="12" customFormat="1">
      <c r="B264" s="232"/>
      <c r="C264" s="233"/>
      <c r="D264" s="228" t="s">
        <v>154</v>
      </c>
      <c r="E264" s="234" t="s">
        <v>1</v>
      </c>
      <c r="F264" s="235" t="s">
        <v>383</v>
      </c>
      <c r="G264" s="233"/>
      <c r="H264" s="234" t="s">
        <v>1</v>
      </c>
      <c r="I264" s="236"/>
      <c r="J264" s="233"/>
      <c r="K264" s="233"/>
      <c r="L264" s="237"/>
      <c r="M264" s="238"/>
      <c r="N264" s="239"/>
      <c r="O264" s="239"/>
      <c r="P264" s="239"/>
      <c r="Q264" s="239"/>
      <c r="R264" s="239"/>
      <c r="S264" s="239"/>
      <c r="T264" s="240"/>
      <c r="AT264" s="241" t="s">
        <v>154</v>
      </c>
      <c r="AU264" s="241" t="s">
        <v>162</v>
      </c>
      <c r="AV264" s="12" t="s">
        <v>23</v>
      </c>
      <c r="AW264" s="12" t="s">
        <v>48</v>
      </c>
      <c r="AX264" s="12" t="s">
        <v>85</v>
      </c>
      <c r="AY264" s="241" t="s">
        <v>140</v>
      </c>
    </row>
    <row r="265" s="13" customFormat="1">
      <c r="B265" s="242"/>
      <c r="C265" s="243"/>
      <c r="D265" s="228" t="s">
        <v>154</v>
      </c>
      <c r="E265" s="244" t="s">
        <v>1</v>
      </c>
      <c r="F265" s="245" t="s">
        <v>260</v>
      </c>
      <c r="G265" s="243"/>
      <c r="H265" s="246">
        <v>16</v>
      </c>
      <c r="I265" s="247"/>
      <c r="J265" s="243"/>
      <c r="K265" s="243"/>
      <c r="L265" s="248"/>
      <c r="M265" s="249"/>
      <c r="N265" s="250"/>
      <c r="O265" s="250"/>
      <c r="P265" s="250"/>
      <c r="Q265" s="250"/>
      <c r="R265" s="250"/>
      <c r="S265" s="250"/>
      <c r="T265" s="251"/>
      <c r="AT265" s="252" t="s">
        <v>154</v>
      </c>
      <c r="AU265" s="252" t="s">
        <v>162</v>
      </c>
      <c r="AV265" s="13" t="s">
        <v>92</v>
      </c>
      <c r="AW265" s="13" t="s">
        <v>48</v>
      </c>
      <c r="AX265" s="13" t="s">
        <v>85</v>
      </c>
      <c r="AY265" s="252" t="s">
        <v>140</v>
      </c>
    </row>
    <row r="266" s="12" customFormat="1">
      <c r="B266" s="232"/>
      <c r="C266" s="233"/>
      <c r="D266" s="228" t="s">
        <v>154</v>
      </c>
      <c r="E266" s="234" t="s">
        <v>1</v>
      </c>
      <c r="F266" s="235" t="s">
        <v>384</v>
      </c>
      <c r="G266" s="233"/>
      <c r="H266" s="234" t="s">
        <v>1</v>
      </c>
      <c r="I266" s="236"/>
      <c r="J266" s="233"/>
      <c r="K266" s="233"/>
      <c r="L266" s="237"/>
      <c r="M266" s="238"/>
      <c r="N266" s="239"/>
      <c r="O266" s="239"/>
      <c r="P266" s="239"/>
      <c r="Q266" s="239"/>
      <c r="R266" s="239"/>
      <c r="S266" s="239"/>
      <c r="T266" s="240"/>
      <c r="AT266" s="241" t="s">
        <v>154</v>
      </c>
      <c r="AU266" s="241" t="s">
        <v>162</v>
      </c>
      <c r="AV266" s="12" t="s">
        <v>23</v>
      </c>
      <c r="AW266" s="12" t="s">
        <v>48</v>
      </c>
      <c r="AX266" s="12" t="s">
        <v>85</v>
      </c>
      <c r="AY266" s="241" t="s">
        <v>140</v>
      </c>
    </row>
    <row r="267" s="13" customFormat="1">
      <c r="B267" s="242"/>
      <c r="C267" s="243"/>
      <c r="D267" s="228" t="s">
        <v>154</v>
      </c>
      <c r="E267" s="244" t="s">
        <v>1</v>
      </c>
      <c r="F267" s="245" t="s">
        <v>385</v>
      </c>
      <c r="G267" s="243"/>
      <c r="H267" s="246">
        <v>0.40000000000000002</v>
      </c>
      <c r="I267" s="247"/>
      <c r="J267" s="243"/>
      <c r="K267" s="243"/>
      <c r="L267" s="248"/>
      <c r="M267" s="249"/>
      <c r="N267" s="250"/>
      <c r="O267" s="250"/>
      <c r="P267" s="250"/>
      <c r="Q267" s="250"/>
      <c r="R267" s="250"/>
      <c r="S267" s="250"/>
      <c r="T267" s="251"/>
      <c r="AT267" s="252" t="s">
        <v>154</v>
      </c>
      <c r="AU267" s="252" t="s">
        <v>162</v>
      </c>
      <c r="AV267" s="13" t="s">
        <v>92</v>
      </c>
      <c r="AW267" s="13" t="s">
        <v>48</v>
      </c>
      <c r="AX267" s="13" t="s">
        <v>85</v>
      </c>
      <c r="AY267" s="252" t="s">
        <v>140</v>
      </c>
    </row>
    <row r="268" s="1" customFormat="1" ht="16.5" customHeight="1">
      <c r="B268" s="38"/>
      <c r="C268" s="216" t="s">
        <v>386</v>
      </c>
      <c r="D268" s="216" t="s">
        <v>143</v>
      </c>
      <c r="E268" s="217" t="s">
        <v>387</v>
      </c>
      <c r="F268" s="218" t="s">
        <v>388</v>
      </c>
      <c r="G268" s="219" t="s">
        <v>179</v>
      </c>
      <c r="H268" s="220">
        <v>16.399999999999999</v>
      </c>
      <c r="I268" s="221"/>
      <c r="J268" s="222">
        <f>ROUND(I268*H268,2)</f>
        <v>0</v>
      </c>
      <c r="K268" s="218" t="s">
        <v>147</v>
      </c>
      <c r="L268" s="43"/>
      <c r="M268" s="223" t="s">
        <v>1</v>
      </c>
      <c r="N268" s="224" t="s">
        <v>56</v>
      </c>
      <c r="O268" s="79"/>
      <c r="P268" s="225">
        <f>O268*H268</f>
        <v>0</v>
      </c>
      <c r="Q268" s="225">
        <v>0</v>
      </c>
      <c r="R268" s="225">
        <f>Q268*H268</f>
        <v>0</v>
      </c>
      <c r="S268" s="225">
        <v>0</v>
      </c>
      <c r="T268" s="226">
        <f>S268*H268</f>
        <v>0</v>
      </c>
      <c r="AR268" s="16" t="s">
        <v>148</v>
      </c>
      <c r="AT268" s="16" t="s">
        <v>143</v>
      </c>
      <c r="AU268" s="16" t="s">
        <v>162</v>
      </c>
      <c r="AY268" s="16" t="s">
        <v>140</v>
      </c>
      <c r="BE268" s="227">
        <f>IF(N268="základní",J268,0)</f>
        <v>0</v>
      </c>
      <c r="BF268" s="227">
        <f>IF(N268="snížená",J268,0)</f>
        <v>0</v>
      </c>
      <c r="BG268" s="227">
        <f>IF(N268="zákl. přenesená",J268,0)</f>
        <v>0</v>
      </c>
      <c r="BH268" s="227">
        <f>IF(N268="sníž. přenesená",J268,0)</f>
        <v>0</v>
      </c>
      <c r="BI268" s="227">
        <f>IF(N268="nulová",J268,0)</f>
        <v>0</v>
      </c>
      <c r="BJ268" s="16" t="s">
        <v>23</v>
      </c>
      <c r="BK268" s="227">
        <f>ROUND(I268*H268,2)</f>
        <v>0</v>
      </c>
      <c r="BL268" s="16" t="s">
        <v>148</v>
      </c>
      <c r="BM268" s="16" t="s">
        <v>389</v>
      </c>
    </row>
    <row r="269" s="1" customFormat="1">
      <c r="B269" s="38"/>
      <c r="C269" s="39"/>
      <c r="D269" s="228" t="s">
        <v>150</v>
      </c>
      <c r="E269" s="39"/>
      <c r="F269" s="229" t="s">
        <v>390</v>
      </c>
      <c r="G269" s="39"/>
      <c r="H269" s="39"/>
      <c r="I269" s="143"/>
      <c r="J269" s="39"/>
      <c r="K269" s="39"/>
      <c r="L269" s="43"/>
      <c r="M269" s="230"/>
      <c r="N269" s="79"/>
      <c r="O269" s="79"/>
      <c r="P269" s="79"/>
      <c r="Q269" s="79"/>
      <c r="R269" s="79"/>
      <c r="S269" s="79"/>
      <c r="T269" s="80"/>
      <c r="AT269" s="16" t="s">
        <v>150</v>
      </c>
      <c r="AU269" s="16" t="s">
        <v>162</v>
      </c>
    </row>
    <row r="270" s="1" customFormat="1">
      <c r="B270" s="38"/>
      <c r="C270" s="39"/>
      <c r="D270" s="228" t="s">
        <v>152</v>
      </c>
      <c r="E270" s="39"/>
      <c r="F270" s="231" t="s">
        <v>391</v>
      </c>
      <c r="G270" s="39"/>
      <c r="H270" s="39"/>
      <c r="I270" s="143"/>
      <c r="J270" s="39"/>
      <c r="K270" s="39"/>
      <c r="L270" s="43"/>
      <c r="M270" s="230"/>
      <c r="N270" s="79"/>
      <c r="O270" s="79"/>
      <c r="P270" s="79"/>
      <c r="Q270" s="79"/>
      <c r="R270" s="79"/>
      <c r="S270" s="79"/>
      <c r="T270" s="80"/>
      <c r="AT270" s="16" t="s">
        <v>152</v>
      </c>
      <c r="AU270" s="16" t="s">
        <v>162</v>
      </c>
    </row>
    <row r="271" s="12" customFormat="1">
      <c r="B271" s="232"/>
      <c r="C271" s="233"/>
      <c r="D271" s="228" t="s">
        <v>154</v>
      </c>
      <c r="E271" s="234" t="s">
        <v>1</v>
      </c>
      <c r="F271" s="235" t="s">
        <v>383</v>
      </c>
      <c r="G271" s="233"/>
      <c r="H271" s="234" t="s">
        <v>1</v>
      </c>
      <c r="I271" s="236"/>
      <c r="J271" s="233"/>
      <c r="K271" s="233"/>
      <c r="L271" s="237"/>
      <c r="M271" s="238"/>
      <c r="N271" s="239"/>
      <c r="O271" s="239"/>
      <c r="P271" s="239"/>
      <c r="Q271" s="239"/>
      <c r="R271" s="239"/>
      <c r="S271" s="239"/>
      <c r="T271" s="240"/>
      <c r="AT271" s="241" t="s">
        <v>154</v>
      </c>
      <c r="AU271" s="241" t="s">
        <v>162</v>
      </c>
      <c r="AV271" s="12" t="s">
        <v>23</v>
      </c>
      <c r="AW271" s="12" t="s">
        <v>48</v>
      </c>
      <c r="AX271" s="12" t="s">
        <v>85</v>
      </c>
      <c r="AY271" s="241" t="s">
        <v>140</v>
      </c>
    </row>
    <row r="272" s="13" customFormat="1">
      <c r="B272" s="242"/>
      <c r="C272" s="243"/>
      <c r="D272" s="228" t="s">
        <v>154</v>
      </c>
      <c r="E272" s="244" t="s">
        <v>1</v>
      </c>
      <c r="F272" s="245" t="s">
        <v>260</v>
      </c>
      <c r="G272" s="243"/>
      <c r="H272" s="246">
        <v>16</v>
      </c>
      <c r="I272" s="247"/>
      <c r="J272" s="243"/>
      <c r="K272" s="243"/>
      <c r="L272" s="248"/>
      <c r="M272" s="249"/>
      <c r="N272" s="250"/>
      <c r="O272" s="250"/>
      <c r="P272" s="250"/>
      <c r="Q272" s="250"/>
      <c r="R272" s="250"/>
      <c r="S272" s="250"/>
      <c r="T272" s="251"/>
      <c r="AT272" s="252" t="s">
        <v>154</v>
      </c>
      <c r="AU272" s="252" t="s">
        <v>162</v>
      </c>
      <c r="AV272" s="13" t="s">
        <v>92</v>
      </c>
      <c r="AW272" s="13" t="s">
        <v>48</v>
      </c>
      <c r="AX272" s="13" t="s">
        <v>85</v>
      </c>
      <c r="AY272" s="252" t="s">
        <v>140</v>
      </c>
    </row>
    <row r="273" s="12" customFormat="1">
      <c r="B273" s="232"/>
      <c r="C273" s="233"/>
      <c r="D273" s="228" t="s">
        <v>154</v>
      </c>
      <c r="E273" s="234" t="s">
        <v>1</v>
      </c>
      <c r="F273" s="235" t="s">
        <v>384</v>
      </c>
      <c r="G273" s="233"/>
      <c r="H273" s="234" t="s">
        <v>1</v>
      </c>
      <c r="I273" s="236"/>
      <c r="J273" s="233"/>
      <c r="K273" s="233"/>
      <c r="L273" s="237"/>
      <c r="M273" s="238"/>
      <c r="N273" s="239"/>
      <c r="O273" s="239"/>
      <c r="P273" s="239"/>
      <c r="Q273" s="239"/>
      <c r="R273" s="239"/>
      <c r="S273" s="239"/>
      <c r="T273" s="240"/>
      <c r="AT273" s="241" t="s">
        <v>154</v>
      </c>
      <c r="AU273" s="241" t="s">
        <v>162</v>
      </c>
      <c r="AV273" s="12" t="s">
        <v>23</v>
      </c>
      <c r="AW273" s="12" t="s">
        <v>48</v>
      </c>
      <c r="AX273" s="12" t="s">
        <v>85</v>
      </c>
      <c r="AY273" s="241" t="s">
        <v>140</v>
      </c>
    </row>
    <row r="274" s="13" customFormat="1">
      <c r="B274" s="242"/>
      <c r="C274" s="243"/>
      <c r="D274" s="228" t="s">
        <v>154</v>
      </c>
      <c r="E274" s="244" t="s">
        <v>1</v>
      </c>
      <c r="F274" s="245" t="s">
        <v>385</v>
      </c>
      <c r="G274" s="243"/>
      <c r="H274" s="246">
        <v>0.40000000000000002</v>
      </c>
      <c r="I274" s="247"/>
      <c r="J274" s="243"/>
      <c r="K274" s="243"/>
      <c r="L274" s="248"/>
      <c r="M274" s="249"/>
      <c r="N274" s="250"/>
      <c r="O274" s="250"/>
      <c r="P274" s="250"/>
      <c r="Q274" s="250"/>
      <c r="R274" s="250"/>
      <c r="S274" s="250"/>
      <c r="T274" s="251"/>
      <c r="AT274" s="252" t="s">
        <v>154</v>
      </c>
      <c r="AU274" s="252" t="s">
        <v>162</v>
      </c>
      <c r="AV274" s="13" t="s">
        <v>92</v>
      </c>
      <c r="AW274" s="13" t="s">
        <v>48</v>
      </c>
      <c r="AX274" s="13" t="s">
        <v>85</v>
      </c>
      <c r="AY274" s="252" t="s">
        <v>140</v>
      </c>
    </row>
    <row r="275" s="1" customFormat="1" ht="16.5" customHeight="1">
      <c r="B275" s="38"/>
      <c r="C275" s="216" t="s">
        <v>392</v>
      </c>
      <c r="D275" s="216" t="s">
        <v>143</v>
      </c>
      <c r="E275" s="217" t="s">
        <v>393</v>
      </c>
      <c r="F275" s="218" t="s">
        <v>394</v>
      </c>
      <c r="G275" s="219" t="s">
        <v>179</v>
      </c>
      <c r="H275" s="220">
        <v>3</v>
      </c>
      <c r="I275" s="221"/>
      <c r="J275" s="222">
        <f>ROUND(I275*H275,2)</f>
        <v>0</v>
      </c>
      <c r="K275" s="218" t="s">
        <v>147</v>
      </c>
      <c r="L275" s="43"/>
      <c r="M275" s="223" t="s">
        <v>1</v>
      </c>
      <c r="N275" s="224" t="s">
        <v>56</v>
      </c>
      <c r="O275" s="79"/>
      <c r="P275" s="225">
        <f>O275*H275</f>
        <v>0</v>
      </c>
      <c r="Q275" s="225">
        <v>0</v>
      </c>
      <c r="R275" s="225">
        <f>Q275*H275</f>
        <v>0</v>
      </c>
      <c r="S275" s="225">
        <v>0</v>
      </c>
      <c r="T275" s="226">
        <f>S275*H275</f>
        <v>0</v>
      </c>
      <c r="AR275" s="16" t="s">
        <v>148</v>
      </c>
      <c r="AT275" s="16" t="s">
        <v>143</v>
      </c>
      <c r="AU275" s="16" t="s">
        <v>162</v>
      </c>
      <c r="AY275" s="16" t="s">
        <v>140</v>
      </c>
      <c r="BE275" s="227">
        <f>IF(N275="základní",J275,0)</f>
        <v>0</v>
      </c>
      <c r="BF275" s="227">
        <f>IF(N275="snížená",J275,0)</f>
        <v>0</v>
      </c>
      <c r="BG275" s="227">
        <f>IF(N275="zákl. přenesená",J275,0)</f>
        <v>0</v>
      </c>
      <c r="BH275" s="227">
        <f>IF(N275="sníž. přenesená",J275,0)</f>
        <v>0</v>
      </c>
      <c r="BI275" s="227">
        <f>IF(N275="nulová",J275,0)</f>
        <v>0</v>
      </c>
      <c r="BJ275" s="16" t="s">
        <v>23</v>
      </c>
      <c r="BK275" s="227">
        <f>ROUND(I275*H275,2)</f>
        <v>0</v>
      </c>
      <c r="BL275" s="16" t="s">
        <v>148</v>
      </c>
      <c r="BM275" s="16" t="s">
        <v>395</v>
      </c>
    </row>
    <row r="276" s="1" customFormat="1">
      <c r="B276" s="38"/>
      <c r="C276" s="39"/>
      <c r="D276" s="228" t="s">
        <v>150</v>
      </c>
      <c r="E276" s="39"/>
      <c r="F276" s="229" t="s">
        <v>396</v>
      </c>
      <c r="G276" s="39"/>
      <c r="H276" s="39"/>
      <c r="I276" s="143"/>
      <c r="J276" s="39"/>
      <c r="K276" s="39"/>
      <c r="L276" s="43"/>
      <c r="M276" s="230"/>
      <c r="N276" s="79"/>
      <c r="O276" s="79"/>
      <c r="P276" s="79"/>
      <c r="Q276" s="79"/>
      <c r="R276" s="79"/>
      <c r="S276" s="79"/>
      <c r="T276" s="80"/>
      <c r="AT276" s="16" t="s">
        <v>150</v>
      </c>
      <c r="AU276" s="16" t="s">
        <v>162</v>
      </c>
    </row>
    <row r="277" s="1" customFormat="1">
      <c r="B277" s="38"/>
      <c r="C277" s="39"/>
      <c r="D277" s="228" t="s">
        <v>152</v>
      </c>
      <c r="E277" s="39"/>
      <c r="F277" s="231" t="s">
        <v>397</v>
      </c>
      <c r="G277" s="39"/>
      <c r="H277" s="39"/>
      <c r="I277" s="143"/>
      <c r="J277" s="39"/>
      <c r="K277" s="39"/>
      <c r="L277" s="43"/>
      <c r="M277" s="230"/>
      <c r="N277" s="79"/>
      <c r="O277" s="79"/>
      <c r="P277" s="79"/>
      <c r="Q277" s="79"/>
      <c r="R277" s="79"/>
      <c r="S277" s="79"/>
      <c r="T277" s="80"/>
      <c r="AT277" s="16" t="s">
        <v>152</v>
      </c>
      <c r="AU277" s="16" t="s">
        <v>162</v>
      </c>
    </row>
    <row r="278" s="12" customFormat="1">
      <c r="B278" s="232"/>
      <c r="C278" s="233"/>
      <c r="D278" s="228" t="s">
        <v>154</v>
      </c>
      <c r="E278" s="234" t="s">
        <v>1</v>
      </c>
      <c r="F278" s="235" t="s">
        <v>368</v>
      </c>
      <c r="G278" s="233"/>
      <c r="H278" s="234" t="s">
        <v>1</v>
      </c>
      <c r="I278" s="236"/>
      <c r="J278" s="233"/>
      <c r="K278" s="233"/>
      <c r="L278" s="237"/>
      <c r="M278" s="238"/>
      <c r="N278" s="239"/>
      <c r="O278" s="239"/>
      <c r="P278" s="239"/>
      <c r="Q278" s="239"/>
      <c r="R278" s="239"/>
      <c r="S278" s="239"/>
      <c r="T278" s="240"/>
      <c r="AT278" s="241" t="s">
        <v>154</v>
      </c>
      <c r="AU278" s="241" t="s">
        <v>162</v>
      </c>
      <c r="AV278" s="12" t="s">
        <v>23</v>
      </c>
      <c r="AW278" s="12" t="s">
        <v>48</v>
      </c>
      <c r="AX278" s="12" t="s">
        <v>85</v>
      </c>
      <c r="AY278" s="241" t="s">
        <v>140</v>
      </c>
    </row>
    <row r="279" s="13" customFormat="1">
      <c r="B279" s="242"/>
      <c r="C279" s="243"/>
      <c r="D279" s="228" t="s">
        <v>154</v>
      </c>
      <c r="E279" s="244" t="s">
        <v>1</v>
      </c>
      <c r="F279" s="245" t="s">
        <v>162</v>
      </c>
      <c r="G279" s="243"/>
      <c r="H279" s="246">
        <v>3</v>
      </c>
      <c r="I279" s="247"/>
      <c r="J279" s="243"/>
      <c r="K279" s="243"/>
      <c r="L279" s="248"/>
      <c r="M279" s="249"/>
      <c r="N279" s="250"/>
      <c r="O279" s="250"/>
      <c r="P279" s="250"/>
      <c r="Q279" s="250"/>
      <c r="R279" s="250"/>
      <c r="S279" s="250"/>
      <c r="T279" s="251"/>
      <c r="AT279" s="252" t="s">
        <v>154</v>
      </c>
      <c r="AU279" s="252" t="s">
        <v>162</v>
      </c>
      <c r="AV279" s="13" t="s">
        <v>92</v>
      </c>
      <c r="AW279" s="13" t="s">
        <v>48</v>
      </c>
      <c r="AX279" s="13" t="s">
        <v>85</v>
      </c>
      <c r="AY279" s="252" t="s">
        <v>140</v>
      </c>
    </row>
    <row r="280" s="1" customFormat="1" ht="16.5" customHeight="1">
      <c r="B280" s="38"/>
      <c r="C280" s="216" t="s">
        <v>398</v>
      </c>
      <c r="D280" s="216" t="s">
        <v>143</v>
      </c>
      <c r="E280" s="217" t="s">
        <v>239</v>
      </c>
      <c r="F280" s="218" t="s">
        <v>240</v>
      </c>
      <c r="G280" s="219" t="s">
        <v>171</v>
      </c>
      <c r="H280" s="220">
        <v>125.13</v>
      </c>
      <c r="I280" s="221"/>
      <c r="J280" s="222">
        <f>ROUND(I280*H280,2)</f>
        <v>0</v>
      </c>
      <c r="K280" s="218" t="s">
        <v>147</v>
      </c>
      <c r="L280" s="43"/>
      <c r="M280" s="223" t="s">
        <v>1</v>
      </c>
      <c r="N280" s="224" t="s">
        <v>56</v>
      </c>
      <c r="O280" s="79"/>
      <c r="P280" s="225">
        <f>O280*H280</f>
        <v>0</v>
      </c>
      <c r="Q280" s="225">
        <v>0</v>
      </c>
      <c r="R280" s="225">
        <f>Q280*H280</f>
        <v>0</v>
      </c>
      <c r="S280" s="225">
        <v>0</v>
      </c>
      <c r="T280" s="226">
        <f>S280*H280</f>
        <v>0</v>
      </c>
      <c r="AR280" s="16" t="s">
        <v>148</v>
      </c>
      <c r="AT280" s="16" t="s">
        <v>143</v>
      </c>
      <c r="AU280" s="16" t="s">
        <v>162</v>
      </c>
      <c r="AY280" s="16" t="s">
        <v>140</v>
      </c>
      <c r="BE280" s="227">
        <f>IF(N280="základní",J280,0)</f>
        <v>0</v>
      </c>
      <c r="BF280" s="227">
        <f>IF(N280="snížená",J280,0)</f>
        <v>0</v>
      </c>
      <c r="BG280" s="227">
        <f>IF(N280="zákl. přenesená",J280,0)</f>
        <v>0</v>
      </c>
      <c r="BH280" s="227">
        <f>IF(N280="sníž. přenesená",J280,0)</f>
        <v>0</v>
      </c>
      <c r="BI280" s="227">
        <f>IF(N280="nulová",J280,0)</f>
        <v>0</v>
      </c>
      <c r="BJ280" s="16" t="s">
        <v>23</v>
      </c>
      <c r="BK280" s="227">
        <f>ROUND(I280*H280,2)</f>
        <v>0</v>
      </c>
      <c r="BL280" s="16" t="s">
        <v>148</v>
      </c>
      <c r="BM280" s="16" t="s">
        <v>399</v>
      </c>
    </row>
    <row r="281" s="1" customFormat="1">
      <c r="B281" s="38"/>
      <c r="C281" s="39"/>
      <c r="D281" s="228" t="s">
        <v>150</v>
      </c>
      <c r="E281" s="39"/>
      <c r="F281" s="229" t="s">
        <v>242</v>
      </c>
      <c r="G281" s="39"/>
      <c r="H281" s="39"/>
      <c r="I281" s="143"/>
      <c r="J281" s="39"/>
      <c r="K281" s="39"/>
      <c r="L281" s="43"/>
      <c r="M281" s="230"/>
      <c r="N281" s="79"/>
      <c r="O281" s="79"/>
      <c r="P281" s="79"/>
      <c r="Q281" s="79"/>
      <c r="R281" s="79"/>
      <c r="S281" s="79"/>
      <c r="T281" s="80"/>
      <c r="AT281" s="16" t="s">
        <v>150</v>
      </c>
      <c r="AU281" s="16" t="s">
        <v>162</v>
      </c>
    </row>
    <row r="282" s="1" customFormat="1">
      <c r="B282" s="38"/>
      <c r="C282" s="39"/>
      <c r="D282" s="228" t="s">
        <v>152</v>
      </c>
      <c r="E282" s="39"/>
      <c r="F282" s="231" t="s">
        <v>243</v>
      </c>
      <c r="G282" s="39"/>
      <c r="H282" s="39"/>
      <c r="I282" s="143"/>
      <c r="J282" s="39"/>
      <c r="K282" s="39"/>
      <c r="L282" s="43"/>
      <c r="M282" s="230"/>
      <c r="N282" s="79"/>
      <c r="O282" s="79"/>
      <c r="P282" s="79"/>
      <c r="Q282" s="79"/>
      <c r="R282" s="79"/>
      <c r="S282" s="79"/>
      <c r="T282" s="80"/>
      <c r="AT282" s="16" t="s">
        <v>152</v>
      </c>
      <c r="AU282" s="16" t="s">
        <v>162</v>
      </c>
    </row>
    <row r="283" s="12" customFormat="1">
      <c r="B283" s="232"/>
      <c r="C283" s="233"/>
      <c r="D283" s="228" t="s">
        <v>154</v>
      </c>
      <c r="E283" s="234" t="s">
        <v>1</v>
      </c>
      <c r="F283" s="235" t="s">
        <v>339</v>
      </c>
      <c r="G283" s="233"/>
      <c r="H283" s="234" t="s">
        <v>1</v>
      </c>
      <c r="I283" s="236"/>
      <c r="J283" s="233"/>
      <c r="K283" s="233"/>
      <c r="L283" s="237"/>
      <c r="M283" s="238"/>
      <c r="N283" s="239"/>
      <c r="O283" s="239"/>
      <c r="P283" s="239"/>
      <c r="Q283" s="239"/>
      <c r="R283" s="239"/>
      <c r="S283" s="239"/>
      <c r="T283" s="240"/>
      <c r="AT283" s="241" t="s">
        <v>154</v>
      </c>
      <c r="AU283" s="241" t="s">
        <v>162</v>
      </c>
      <c r="AV283" s="12" t="s">
        <v>23</v>
      </c>
      <c r="AW283" s="12" t="s">
        <v>48</v>
      </c>
      <c r="AX283" s="12" t="s">
        <v>85</v>
      </c>
      <c r="AY283" s="241" t="s">
        <v>140</v>
      </c>
    </row>
    <row r="284" s="13" customFormat="1">
      <c r="B284" s="242"/>
      <c r="C284" s="243"/>
      <c r="D284" s="228" t="s">
        <v>154</v>
      </c>
      <c r="E284" s="244" t="s">
        <v>1</v>
      </c>
      <c r="F284" s="245" t="s">
        <v>400</v>
      </c>
      <c r="G284" s="243"/>
      <c r="H284" s="246">
        <v>1.44</v>
      </c>
      <c r="I284" s="247"/>
      <c r="J284" s="243"/>
      <c r="K284" s="243"/>
      <c r="L284" s="248"/>
      <c r="M284" s="249"/>
      <c r="N284" s="250"/>
      <c r="O284" s="250"/>
      <c r="P284" s="250"/>
      <c r="Q284" s="250"/>
      <c r="R284" s="250"/>
      <c r="S284" s="250"/>
      <c r="T284" s="251"/>
      <c r="AT284" s="252" t="s">
        <v>154</v>
      </c>
      <c r="AU284" s="252" t="s">
        <v>162</v>
      </c>
      <c r="AV284" s="13" t="s">
        <v>92</v>
      </c>
      <c r="AW284" s="13" t="s">
        <v>48</v>
      </c>
      <c r="AX284" s="13" t="s">
        <v>85</v>
      </c>
      <c r="AY284" s="252" t="s">
        <v>140</v>
      </c>
    </row>
    <row r="285" s="13" customFormat="1">
      <c r="B285" s="242"/>
      <c r="C285" s="243"/>
      <c r="D285" s="228" t="s">
        <v>154</v>
      </c>
      <c r="E285" s="244" t="s">
        <v>1</v>
      </c>
      <c r="F285" s="245" t="s">
        <v>401</v>
      </c>
      <c r="G285" s="243"/>
      <c r="H285" s="246">
        <v>4.0999999999999996</v>
      </c>
      <c r="I285" s="247"/>
      <c r="J285" s="243"/>
      <c r="K285" s="243"/>
      <c r="L285" s="248"/>
      <c r="M285" s="249"/>
      <c r="N285" s="250"/>
      <c r="O285" s="250"/>
      <c r="P285" s="250"/>
      <c r="Q285" s="250"/>
      <c r="R285" s="250"/>
      <c r="S285" s="250"/>
      <c r="T285" s="251"/>
      <c r="AT285" s="252" t="s">
        <v>154</v>
      </c>
      <c r="AU285" s="252" t="s">
        <v>162</v>
      </c>
      <c r="AV285" s="13" t="s">
        <v>92</v>
      </c>
      <c r="AW285" s="13" t="s">
        <v>48</v>
      </c>
      <c r="AX285" s="13" t="s">
        <v>85</v>
      </c>
      <c r="AY285" s="252" t="s">
        <v>140</v>
      </c>
    </row>
    <row r="286" s="12" customFormat="1">
      <c r="B286" s="232"/>
      <c r="C286" s="233"/>
      <c r="D286" s="228" t="s">
        <v>154</v>
      </c>
      <c r="E286" s="234" t="s">
        <v>1</v>
      </c>
      <c r="F286" s="235" t="s">
        <v>341</v>
      </c>
      <c r="G286" s="233"/>
      <c r="H286" s="234" t="s">
        <v>1</v>
      </c>
      <c r="I286" s="236"/>
      <c r="J286" s="233"/>
      <c r="K286" s="233"/>
      <c r="L286" s="237"/>
      <c r="M286" s="238"/>
      <c r="N286" s="239"/>
      <c r="O286" s="239"/>
      <c r="P286" s="239"/>
      <c r="Q286" s="239"/>
      <c r="R286" s="239"/>
      <c r="S286" s="239"/>
      <c r="T286" s="240"/>
      <c r="AT286" s="241" t="s">
        <v>154</v>
      </c>
      <c r="AU286" s="241" t="s">
        <v>162</v>
      </c>
      <c r="AV286" s="12" t="s">
        <v>23</v>
      </c>
      <c r="AW286" s="12" t="s">
        <v>48</v>
      </c>
      <c r="AX286" s="12" t="s">
        <v>85</v>
      </c>
      <c r="AY286" s="241" t="s">
        <v>140</v>
      </c>
    </row>
    <row r="287" s="13" customFormat="1">
      <c r="B287" s="242"/>
      <c r="C287" s="243"/>
      <c r="D287" s="228" t="s">
        <v>154</v>
      </c>
      <c r="E287" s="244" t="s">
        <v>1</v>
      </c>
      <c r="F287" s="245" t="s">
        <v>402</v>
      </c>
      <c r="G287" s="243"/>
      <c r="H287" s="246">
        <v>13.92</v>
      </c>
      <c r="I287" s="247"/>
      <c r="J287" s="243"/>
      <c r="K287" s="243"/>
      <c r="L287" s="248"/>
      <c r="M287" s="249"/>
      <c r="N287" s="250"/>
      <c r="O287" s="250"/>
      <c r="P287" s="250"/>
      <c r="Q287" s="250"/>
      <c r="R287" s="250"/>
      <c r="S287" s="250"/>
      <c r="T287" s="251"/>
      <c r="AT287" s="252" t="s">
        <v>154</v>
      </c>
      <c r="AU287" s="252" t="s">
        <v>162</v>
      </c>
      <c r="AV287" s="13" t="s">
        <v>92</v>
      </c>
      <c r="AW287" s="13" t="s">
        <v>48</v>
      </c>
      <c r="AX287" s="13" t="s">
        <v>85</v>
      </c>
      <c r="AY287" s="252" t="s">
        <v>140</v>
      </c>
    </row>
    <row r="288" s="13" customFormat="1">
      <c r="B288" s="242"/>
      <c r="C288" s="243"/>
      <c r="D288" s="228" t="s">
        <v>154</v>
      </c>
      <c r="E288" s="244" t="s">
        <v>1</v>
      </c>
      <c r="F288" s="245" t="s">
        <v>403</v>
      </c>
      <c r="G288" s="243"/>
      <c r="H288" s="246">
        <v>42.049999999999997</v>
      </c>
      <c r="I288" s="247"/>
      <c r="J288" s="243"/>
      <c r="K288" s="243"/>
      <c r="L288" s="248"/>
      <c r="M288" s="249"/>
      <c r="N288" s="250"/>
      <c r="O288" s="250"/>
      <c r="P288" s="250"/>
      <c r="Q288" s="250"/>
      <c r="R288" s="250"/>
      <c r="S288" s="250"/>
      <c r="T288" s="251"/>
      <c r="AT288" s="252" t="s">
        <v>154</v>
      </c>
      <c r="AU288" s="252" t="s">
        <v>162</v>
      </c>
      <c r="AV288" s="13" t="s">
        <v>92</v>
      </c>
      <c r="AW288" s="13" t="s">
        <v>48</v>
      </c>
      <c r="AX288" s="13" t="s">
        <v>85</v>
      </c>
      <c r="AY288" s="252" t="s">
        <v>140</v>
      </c>
    </row>
    <row r="289" s="12" customFormat="1">
      <c r="B289" s="232"/>
      <c r="C289" s="233"/>
      <c r="D289" s="228" t="s">
        <v>154</v>
      </c>
      <c r="E289" s="234" t="s">
        <v>1</v>
      </c>
      <c r="F289" s="235" t="s">
        <v>383</v>
      </c>
      <c r="G289" s="233"/>
      <c r="H289" s="234" t="s">
        <v>1</v>
      </c>
      <c r="I289" s="236"/>
      <c r="J289" s="233"/>
      <c r="K289" s="233"/>
      <c r="L289" s="237"/>
      <c r="M289" s="238"/>
      <c r="N289" s="239"/>
      <c r="O289" s="239"/>
      <c r="P289" s="239"/>
      <c r="Q289" s="239"/>
      <c r="R289" s="239"/>
      <c r="S289" s="239"/>
      <c r="T289" s="240"/>
      <c r="AT289" s="241" t="s">
        <v>154</v>
      </c>
      <c r="AU289" s="241" t="s">
        <v>162</v>
      </c>
      <c r="AV289" s="12" t="s">
        <v>23</v>
      </c>
      <c r="AW289" s="12" t="s">
        <v>48</v>
      </c>
      <c r="AX289" s="12" t="s">
        <v>85</v>
      </c>
      <c r="AY289" s="241" t="s">
        <v>140</v>
      </c>
    </row>
    <row r="290" s="13" customFormat="1">
      <c r="B290" s="242"/>
      <c r="C290" s="243"/>
      <c r="D290" s="228" t="s">
        <v>154</v>
      </c>
      <c r="E290" s="244" t="s">
        <v>1</v>
      </c>
      <c r="F290" s="245" t="s">
        <v>404</v>
      </c>
      <c r="G290" s="243"/>
      <c r="H290" s="246">
        <v>4.7199999999999998</v>
      </c>
      <c r="I290" s="247"/>
      <c r="J290" s="243"/>
      <c r="K290" s="243"/>
      <c r="L290" s="248"/>
      <c r="M290" s="249"/>
      <c r="N290" s="250"/>
      <c r="O290" s="250"/>
      <c r="P290" s="250"/>
      <c r="Q290" s="250"/>
      <c r="R290" s="250"/>
      <c r="S290" s="250"/>
      <c r="T290" s="251"/>
      <c r="AT290" s="252" t="s">
        <v>154</v>
      </c>
      <c r="AU290" s="252" t="s">
        <v>162</v>
      </c>
      <c r="AV290" s="13" t="s">
        <v>92</v>
      </c>
      <c r="AW290" s="13" t="s">
        <v>48</v>
      </c>
      <c r="AX290" s="13" t="s">
        <v>85</v>
      </c>
      <c r="AY290" s="252" t="s">
        <v>140</v>
      </c>
    </row>
    <row r="291" s="12" customFormat="1">
      <c r="B291" s="232"/>
      <c r="C291" s="233"/>
      <c r="D291" s="228" t="s">
        <v>154</v>
      </c>
      <c r="E291" s="234" t="s">
        <v>1</v>
      </c>
      <c r="F291" s="235" t="s">
        <v>384</v>
      </c>
      <c r="G291" s="233"/>
      <c r="H291" s="234" t="s">
        <v>1</v>
      </c>
      <c r="I291" s="236"/>
      <c r="J291" s="233"/>
      <c r="K291" s="233"/>
      <c r="L291" s="237"/>
      <c r="M291" s="238"/>
      <c r="N291" s="239"/>
      <c r="O291" s="239"/>
      <c r="P291" s="239"/>
      <c r="Q291" s="239"/>
      <c r="R291" s="239"/>
      <c r="S291" s="239"/>
      <c r="T291" s="240"/>
      <c r="AT291" s="241" t="s">
        <v>154</v>
      </c>
      <c r="AU291" s="241" t="s">
        <v>162</v>
      </c>
      <c r="AV291" s="12" t="s">
        <v>23</v>
      </c>
      <c r="AW291" s="12" t="s">
        <v>48</v>
      </c>
      <c r="AX291" s="12" t="s">
        <v>85</v>
      </c>
      <c r="AY291" s="241" t="s">
        <v>140</v>
      </c>
    </row>
    <row r="292" s="13" customFormat="1">
      <c r="B292" s="242"/>
      <c r="C292" s="243"/>
      <c r="D292" s="228" t="s">
        <v>154</v>
      </c>
      <c r="E292" s="244" t="s">
        <v>1</v>
      </c>
      <c r="F292" s="245" t="s">
        <v>405</v>
      </c>
      <c r="G292" s="243"/>
      <c r="H292" s="246">
        <v>0.11799999999999999</v>
      </c>
      <c r="I292" s="247"/>
      <c r="J292" s="243"/>
      <c r="K292" s="243"/>
      <c r="L292" s="248"/>
      <c r="M292" s="249"/>
      <c r="N292" s="250"/>
      <c r="O292" s="250"/>
      <c r="P292" s="250"/>
      <c r="Q292" s="250"/>
      <c r="R292" s="250"/>
      <c r="S292" s="250"/>
      <c r="T292" s="251"/>
      <c r="AT292" s="252" t="s">
        <v>154</v>
      </c>
      <c r="AU292" s="252" t="s">
        <v>162</v>
      </c>
      <c r="AV292" s="13" t="s">
        <v>92</v>
      </c>
      <c r="AW292" s="13" t="s">
        <v>48</v>
      </c>
      <c r="AX292" s="13" t="s">
        <v>85</v>
      </c>
      <c r="AY292" s="252" t="s">
        <v>140</v>
      </c>
    </row>
    <row r="293" s="12" customFormat="1">
      <c r="B293" s="232"/>
      <c r="C293" s="233"/>
      <c r="D293" s="228" t="s">
        <v>154</v>
      </c>
      <c r="E293" s="234" t="s">
        <v>1</v>
      </c>
      <c r="F293" s="235" t="s">
        <v>406</v>
      </c>
      <c r="G293" s="233"/>
      <c r="H293" s="234" t="s">
        <v>1</v>
      </c>
      <c r="I293" s="236"/>
      <c r="J293" s="233"/>
      <c r="K293" s="233"/>
      <c r="L293" s="237"/>
      <c r="M293" s="238"/>
      <c r="N293" s="239"/>
      <c r="O293" s="239"/>
      <c r="P293" s="239"/>
      <c r="Q293" s="239"/>
      <c r="R293" s="239"/>
      <c r="S293" s="239"/>
      <c r="T293" s="240"/>
      <c r="AT293" s="241" t="s">
        <v>154</v>
      </c>
      <c r="AU293" s="241" t="s">
        <v>162</v>
      </c>
      <c r="AV293" s="12" t="s">
        <v>23</v>
      </c>
      <c r="AW293" s="12" t="s">
        <v>48</v>
      </c>
      <c r="AX293" s="12" t="s">
        <v>85</v>
      </c>
      <c r="AY293" s="241" t="s">
        <v>140</v>
      </c>
    </row>
    <row r="294" s="13" customFormat="1">
      <c r="B294" s="242"/>
      <c r="C294" s="243"/>
      <c r="D294" s="228" t="s">
        <v>154</v>
      </c>
      <c r="E294" s="244" t="s">
        <v>1</v>
      </c>
      <c r="F294" s="245" t="s">
        <v>407</v>
      </c>
      <c r="G294" s="243"/>
      <c r="H294" s="246">
        <v>0.95999999999999996</v>
      </c>
      <c r="I294" s="247"/>
      <c r="J294" s="243"/>
      <c r="K294" s="243"/>
      <c r="L294" s="248"/>
      <c r="M294" s="249"/>
      <c r="N294" s="250"/>
      <c r="O294" s="250"/>
      <c r="P294" s="250"/>
      <c r="Q294" s="250"/>
      <c r="R294" s="250"/>
      <c r="S294" s="250"/>
      <c r="T294" s="251"/>
      <c r="AT294" s="252" t="s">
        <v>154</v>
      </c>
      <c r="AU294" s="252" t="s">
        <v>162</v>
      </c>
      <c r="AV294" s="13" t="s">
        <v>92</v>
      </c>
      <c r="AW294" s="13" t="s">
        <v>48</v>
      </c>
      <c r="AX294" s="13" t="s">
        <v>85</v>
      </c>
      <c r="AY294" s="252" t="s">
        <v>140</v>
      </c>
    </row>
    <row r="295" s="12" customFormat="1">
      <c r="B295" s="232"/>
      <c r="C295" s="233"/>
      <c r="D295" s="228" t="s">
        <v>154</v>
      </c>
      <c r="E295" s="234" t="s">
        <v>1</v>
      </c>
      <c r="F295" s="235" t="s">
        <v>375</v>
      </c>
      <c r="G295" s="233"/>
      <c r="H295" s="234" t="s">
        <v>1</v>
      </c>
      <c r="I295" s="236"/>
      <c r="J295" s="233"/>
      <c r="K295" s="233"/>
      <c r="L295" s="237"/>
      <c r="M295" s="238"/>
      <c r="N295" s="239"/>
      <c r="O295" s="239"/>
      <c r="P295" s="239"/>
      <c r="Q295" s="239"/>
      <c r="R295" s="239"/>
      <c r="S295" s="239"/>
      <c r="T295" s="240"/>
      <c r="AT295" s="241" t="s">
        <v>154</v>
      </c>
      <c r="AU295" s="241" t="s">
        <v>162</v>
      </c>
      <c r="AV295" s="12" t="s">
        <v>23</v>
      </c>
      <c r="AW295" s="12" t="s">
        <v>48</v>
      </c>
      <c r="AX295" s="12" t="s">
        <v>85</v>
      </c>
      <c r="AY295" s="241" t="s">
        <v>140</v>
      </c>
    </row>
    <row r="296" s="13" customFormat="1">
      <c r="B296" s="242"/>
      <c r="C296" s="243"/>
      <c r="D296" s="228" t="s">
        <v>154</v>
      </c>
      <c r="E296" s="244" t="s">
        <v>1</v>
      </c>
      <c r="F296" s="245" t="s">
        <v>408</v>
      </c>
      <c r="G296" s="243"/>
      <c r="H296" s="246">
        <v>51.765000000000001</v>
      </c>
      <c r="I296" s="247"/>
      <c r="J296" s="243"/>
      <c r="K296" s="243"/>
      <c r="L296" s="248"/>
      <c r="M296" s="249"/>
      <c r="N296" s="250"/>
      <c r="O296" s="250"/>
      <c r="P296" s="250"/>
      <c r="Q296" s="250"/>
      <c r="R296" s="250"/>
      <c r="S296" s="250"/>
      <c r="T296" s="251"/>
      <c r="AT296" s="252" t="s">
        <v>154</v>
      </c>
      <c r="AU296" s="252" t="s">
        <v>162</v>
      </c>
      <c r="AV296" s="13" t="s">
        <v>92</v>
      </c>
      <c r="AW296" s="13" t="s">
        <v>48</v>
      </c>
      <c r="AX296" s="13" t="s">
        <v>85</v>
      </c>
      <c r="AY296" s="252" t="s">
        <v>140</v>
      </c>
    </row>
    <row r="297" s="12" customFormat="1">
      <c r="B297" s="232"/>
      <c r="C297" s="233"/>
      <c r="D297" s="228" t="s">
        <v>154</v>
      </c>
      <c r="E297" s="234" t="s">
        <v>1</v>
      </c>
      <c r="F297" s="235" t="s">
        <v>377</v>
      </c>
      <c r="G297" s="233"/>
      <c r="H297" s="234" t="s">
        <v>1</v>
      </c>
      <c r="I297" s="236"/>
      <c r="J297" s="233"/>
      <c r="K297" s="233"/>
      <c r="L297" s="237"/>
      <c r="M297" s="238"/>
      <c r="N297" s="239"/>
      <c r="O297" s="239"/>
      <c r="P297" s="239"/>
      <c r="Q297" s="239"/>
      <c r="R297" s="239"/>
      <c r="S297" s="239"/>
      <c r="T297" s="240"/>
      <c r="AT297" s="241" t="s">
        <v>154</v>
      </c>
      <c r="AU297" s="241" t="s">
        <v>162</v>
      </c>
      <c r="AV297" s="12" t="s">
        <v>23</v>
      </c>
      <c r="AW297" s="12" t="s">
        <v>48</v>
      </c>
      <c r="AX297" s="12" t="s">
        <v>85</v>
      </c>
      <c r="AY297" s="241" t="s">
        <v>140</v>
      </c>
    </row>
    <row r="298" s="13" customFormat="1">
      <c r="B298" s="242"/>
      <c r="C298" s="243"/>
      <c r="D298" s="228" t="s">
        <v>154</v>
      </c>
      <c r="E298" s="244" t="s">
        <v>1</v>
      </c>
      <c r="F298" s="245" t="s">
        <v>409</v>
      </c>
      <c r="G298" s="243"/>
      <c r="H298" s="246">
        <v>0.76500000000000001</v>
      </c>
      <c r="I298" s="247"/>
      <c r="J298" s="243"/>
      <c r="K298" s="243"/>
      <c r="L298" s="248"/>
      <c r="M298" s="249"/>
      <c r="N298" s="250"/>
      <c r="O298" s="250"/>
      <c r="P298" s="250"/>
      <c r="Q298" s="250"/>
      <c r="R298" s="250"/>
      <c r="S298" s="250"/>
      <c r="T298" s="251"/>
      <c r="AT298" s="252" t="s">
        <v>154</v>
      </c>
      <c r="AU298" s="252" t="s">
        <v>162</v>
      </c>
      <c r="AV298" s="13" t="s">
        <v>92</v>
      </c>
      <c r="AW298" s="13" t="s">
        <v>48</v>
      </c>
      <c r="AX298" s="13" t="s">
        <v>85</v>
      </c>
      <c r="AY298" s="252" t="s">
        <v>140</v>
      </c>
    </row>
    <row r="299" s="12" customFormat="1">
      <c r="B299" s="232"/>
      <c r="C299" s="233"/>
      <c r="D299" s="228" t="s">
        <v>154</v>
      </c>
      <c r="E299" s="234" t="s">
        <v>1</v>
      </c>
      <c r="F299" s="235" t="s">
        <v>348</v>
      </c>
      <c r="G299" s="233"/>
      <c r="H299" s="234" t="s">
        <v>1</v>
      </c>
      <c r="I299" s="236"/>
      <c r="J299" s="233"/>
      <c r="K299" s="233"/>
      <c r="L299" s="237"/>
      <c r="M299" s="238"/>
      <c r="N299" s="239"/>
      <c r="O299" s="239"/>
      <c r="P299" s="239"/>
      <c r="Q299" s="239"/>
      <c r="R299" s="239"/>
      <c r="S299" s="239"/>
      <c r="T299" s="240"/>
      <c r="AT299" s="241" t="s">
        <v>154</v>
      </c>
      <c r="AU299" s="241" t="s">
        <v>162</v>
      </c>
      <c r="AV299" s="12" t="s">
        <v>23</v>
      </c>
      <c r="AW299" s="12" t="s">
        <v>48</v>
      </c>
      <c r="AX299" s="12" t="s">
        <v>85</v>
      </c>
      <c r="AY299" s="241" t="s">
        <v>140</v>
      </c>
    </row>
    <row r="300" s="13" customFormat="1">
      <c r="B300" s="242"/>
      <c r="C300" s="243"/>
      <c r="D300" s="228" t="s">
        <v>154</v>
      </c>
      <c r="E300" s="244" t="s">
        <v>1</v>
      </c>
      <c r="F300" s="245" t="s">
        <v>410</v>
      </c>
      <c r="G300" s="243"/>
      <c r="H300" s="246">
        <v>5.2919999999999998</v>
      </c>
      <c r="I300" s="247"/>
      <c r="J300" s="243"/>
      <c r="K300" s="243"/>
      <c r="L300" s="248"/>
      <c r="M300" s="249"/>
      <c r="N300" s="250"/>
      <c r="O300" s="250"/>
      <c r="P300" s="250"/>
      <c r="Q300" s="250"/>
      <c r="R300" s="250"/>
      <c r="S300" s="250"/>
      <c r="T300" s="251"/>
      <c r="AT300" s="252" t="s">
        <v>154</v>
      </c>
      <c r="AU300" s="252" t="s">
        <v>162</v>
      </c>
      <c r="AV300" s="13" t="s">
        <v>92</v>
      </c>
      <c r="AW300" s="13" t="s">
        <v>48</v>
      </c>
      <c r="AX300" s="13" t="s">
        <v>85</v>
      </c>
      <c r="AY300" s="252" t="s">
        <v>140</v>
      </c>
    </row>
    <row r="301" s="1" customFormat="1" ht="16.5" customHeight="1">
      <c r="B301" s="38"/>
      <c r="C301" s="216" t="s">
        <v>411</v>
      </c>
      <c r="D301" s="216" t="s">
        <v>143</v>
      </c>
      <c r="E301" s="217" t="s">
        <v>248</v>
      </c>
      <c r="F301" s="218" t="s">
        <v>249</v>
      </c>
      <c r="G301" s="219" t="s">
        <v>171</v>
      </c>
      <c r="H301" s="220">
        <v>125.13</v>
      </c>
      <c r="I301" s="221"/>
      <c r="J301" s="222">
        <f>ROUND(I301*H301,2)</f>
        <v>0</v>
      </c>
      <c r="K301" s="218" t="s">
        <v>147</v>
      </c>
      <c r="L301" s="43"/>
      <c r="M301" s="223" t="s">
        <v>1</v>
      </c>
      <c r="N301" s="224" t="s">
        <v>56</v>
      </c>
      <c r="O301" s="79"/>
      <c r="P301" s="225">
        <f>O301*H301</f>
        <v>0</v>
      </c>
      <c r="Q301" s="225">
        <v>0</v>
      </c>
      <c r="R301" s="225">
        <f>Q301*H301</f>
        <v>0</v>
      </c>
      <c r="S301" s="225">
        <v>0</v>
      </c>
      <c r="T301" s="226">
        <f>S301*H301</f>
        <v>0</v>
      </c>
      <c r="AR301" s="16" t="s">
        <v>148</v>
      </c>
      <c r="AT301" s="16" t="s">
        <v>143</v>
      </c>
      <c r="AU301" s="16" t="s">
        <v>162</v>
      </c>
      <c r="AY301" s="16" t="s">
        <v>140</v>
      </c>
      <c r="BE301" s="227">
        <f>IF(N301="základní",J301,0)</f>
        <v>0</v>
      </c>
      <c r="BF301" s="227">
        <f>IF(N301="snížená",J301,0)</f>
        <v>0</v>
      </c>
      <c r="BG301" s="227">
        <f>IF(N301="zákl. přenesená",J301,0)</f>
        <v>0</v>
      </c>
      <c r="BH301" s="227">
        <f>IF(N301="sníž. přenesená",J301,0)</f>
        <v>0</v>
      </c>
      <c r="BI301" s="227">
        <f>IF(N301="nulová",J301,0)</f>
        <v>0</v>
      </c>
      <c r="BJ301" s="16" t="s">
        <v>23</v>
      </c>
      <c r="BK301" s="227">
        <f>ROUND(I301*H301,2)</f>
        <v>0</v>
      </c>
      <c r="BL301" s="16" t="s">
        <v>148</v>
      </c>
      <c r="BM301" s="16" t="s">
        <v>412</v>
      </c>
    </row>
    <row r="302" s="1" customFormat="1">
      <c r="B302" s="38"/>
      <c r="C302" s="39"/>
      <c r="D302" s="228" t="s">
        <v>150</v>
      </c>
      <c r="E302" s="39"/>
      <c r="F302" s="229" t="s">
        <v>251</v>
      </c>
      <c r="G302" s="39"/>
      <c r="H302" s="39"/>
      <c r="I302" s="143"/>
      <c r="J302" s="39"/>
      <c r="K302" s="39"/>
      <c r="L302" s="43"/>
      <c r="M302" s="230"/>
      <c r="N302" s="79"/>
      <c r="O302" s="79"/>
      <c r="P302" s="79"/>
      <c r="Q302" s="79"/>
      <c r="R302" s="79"/>
      <c r="S302" s="79"/>
      <c r="T302" s="80"/>
      <c r="AT302" s="16" t="s">
        <v>150</v>
      </c>
      <c r="AU302" s="16" t="s">
        <v>162</v>
      </c>
    </row>
    <row r="303" s="1" customFormat="1">
      <c r="B303" s="38"/>
      <c r="C303" s="39"/>
      <c r="D303" s="228" t="s">
        <v>152</v>
      </c>
      <c r="E303" s="39"/>
      <c r="F303" s="231" t="s">
        <v>252</v>
      </c>
      <c r="G303" s="39"/>
      <c r="H303" s="39"/>
      <c r="I303" s="143"/>
      <c r="J303" s="39"/>
      <c r="K303" s="39"/>
      <c r="L303" s="43"/>
      <c r="M303" s="230"/>
      <c r="N303" s="79"/>
      <c r="O303" s="79"/>
      <c r="P303" s="79"/>
      <c r="Q303" s="79"/>
      <c r="R303" s="79"/>
      <c r="S303" s="79"/>
      <c r="T303" s="80"/>
      <c r="AT303" s="16" t="s">
        <v>152</v>
      </c>
      <c r="AU303" s="16" t="s">
        <v>162</v>
      </c>
    </row>
    <row r="304" s="12" customFormat="1">
      <c r="B304" s="232"/>
      <c r="C304" s="233"/>
      <c r="D304" s="228" t="s">
        <v>154</v>
      </c>
      <c r="E304" s="234" t="s">
        <v>1</v>
      </c>
      <c r="F304" s="235" t="s">
        <v>339</v>
      </c>
      <c r="G304" s="233"/>
      <c r="H304" s="234" t="s">
        <v>1</v>
      </c>
      <c r="I304" s="236"/>
      <c r="J304" s="233"/>
      <c r="K304" s="233"/>
      <c r="L304" s="237"/>
      <c r="M304" s="238"/>
      <c r="N304" s="239"/>
      <c r="O304" s="239"/>
      <c r="P304" s="239"/>
      <c r="Q304" s="239"/>
      <c r="R304" s="239"/>
      <c r="S304" s="239"/>
      <c r="T304" s="240"/>
      <c r="AT304" s="241" t="s">
        <v>154</v>
      </c>
      <c r="AU304" s="241" t="s">
        <v>162</v>
      </c>
      <c r="AV304" s="12" t="s">
        <v>23</v>
      </c>
      <c r="AW304" s="12" t="s">
        <v>48</v>
      </c>
      <c r="AX304" s="12" t="s">
        <v>85</v>
      </c>
      <c r="AY304" s="241" t="s">
        <v>140</v>
      </c>
    </row>
    <row r="305" s="13" customFormat="1">
      <c r="B305" s="242"/>
      <c r="C305" s="243"/>
      <c r="D305" s="228" t="s">
        <v>154</v>
      </c>
      <c r="E305" s="244" t="s">
        <v>1</v>
      </c>
      <c r="F305" s="245" t="s">
        <v>400</v>
      </c>
      <c r="G305" s="243"/>
      <c r="H305" s="246">
        <v>1.44</v>
      </c>
      <c r="I305" s="247"/>
      <c r="J305" s="243"/>
      <c r="K305" s="243"/>
      <c r="L305" s="248"/>
      <c r="M305" s="249"/>
      <c r="N305" s="250"/>
      <c r="O305" s="250"/>
      <c r="P305" s="250"/>
      <c r="Q305" s="250"/>
      <c r="R305" s="250"/>
      <c r="S305" s="250"/>
      <c r="T305" s="251"/>
      <c r="AT305" s="252" t="s">
        <v>154</v>
      </c>
      <c r="AU305" s="252" t="s">
        <v>162</v>
      </c>
      <c r="AV305" s="13" t="s">
        <v>92</v>
      </c>
      <c r="AW305" s="13" t="s">
        <v>48</v>
      </c>
      <c r="AX305" s="13" t="s">
        <v>85</v>
      </c>
      <c r="AY305" s="252" t="s">
        <v>140</v>
      </c>
    </row>
    <row r="306" s="13" customFormat="1">
      <c r="B306" s="242"/>
      <c r="C306" s="243"/>
      <c r="D306" s="228" t="s">
        <v>154</v>
      </c>
      <c r="E306" s="244" t="s">
        <v>1</v>
      </c>
      <c r="F306" s="245" t="s">
        <v>401</v>
      </c>
      <c r="G306" s="243"/>
      <c r="H306" s="246">
        <v>4.0999999999999996</v>
      </c>
      <c r="I306" s="247"/>
      <c r="J306" s="243"/>
      <c r="K306" s="243"/>
      <c r="L306" s="248"/>
      <c r="M306" s="249"/>
      <c r="N306" s="250"/>
      <c r="O306" s="250"/>
      <c r="P306" s="250"/>
      <c r="Q306" s="250"/>
      <c r="R306" s="250"/>
      <c r="S306" s="250"/>
      <c r="T306" s="251"/>
      <c r="AT306" s="252" t="s">
        <v>154</v>
      </c>
      <c r="AU306" s="252" t="s">
        <v>162</v>
      </c>
      <c r="AV306" s="13" t="s">
        <v>92</v>
      </c>
      <c r="AW306" s="13" t="s">
        <v>48</v>
      </c>
      <c r="AX306" s="13" t="s">
        <v>85</v>
      </c>
      <c r="AY306" s="252" t="s">
        <v>140</v>
      </c>
    </row>
    <row r="307" s="12" customFormat="1">
      <c r="B307" s="232"/>
      <c r="C307" s="233"/>
      <c r="D307" s="228" t="s">
        <v>154</v>
      </c>
      <c r="E307" s="234" t="s">
        <v>1</v>
      </c>
      <c r="F307" s="235" t="s">
        <v>341</v>
      </c>
      <c r="G307" s="233"/>
      <c r="H307" s="234" t="s">
        <v>1</v>
      </c>
      <c r="I307" s="236"/>
      <c r="J307" s="233"/>
      <c r="K307" s="233"/>
      <c r="L307" s="237"/>
      <c r="M307" s="238"/>
      <c r="N307" s="239"/>
      <c r="O307" s="239"/>
      <c r="P307" s="239"/>
      <c r="Q307" s="239"/>
      <c r="R307" s="239"/>
      <c r="S307" s="239"/>
      <c r="T307" s="240"/>
      <c r="AT307" s="241" t="s">
        <v>154</v>
      </c>
      <c r="AU307" s="241" t="s">
        <v>162</v>
      </c>
      <c r="AV307" s="12" t="s">
        <v>23</v>
      </c>
      <c r="AW307" s="12" t="s">
        <v>48</v>
      </c>
      <c r="AX307" s="12" t="s">
        <v>85</v>
      </c>
      <c r="AY307" s="241" t="s">
        <v>140</v>
      </c>
    </row>
    <row r="308" s="13" customFormat="1">
      <c r="B308" s="242"/>
      <c r="C308" s="243"/>
      <c r="D308" s="228" t="s">
        <v>154</v>
      </c>
      <c r="E308" s="244" t="s">
        <v>1</v>
      </c>
      <c r="F308" s="245" t="s">
        <v>402</v>
      </c>
      <c r="G308" s="243"/>
      <c r="H308" s="246">
        <v>13.92</v>
      </c>
      <c r="I308" s="247"/>
      <c r="J308" s="243"/>
      <c r="K308" s="243"/>
      <c r="L308" s="248"/>
      <c r="M308" s="249"/>
      <c r="N308" s="250"/>
      <c r="O308" s="250"/>
      <c r="P308" s="250"/>
      <c r="Q308" s="250"/>
      <c r="R308" s="250"/>
      <c r="S308" s="250"/>
      <c r="T308" s="251"/>
      <c r="AT308" s="252" t="s">
        <v>154</v>
      </c>
      <c r="AU308" s="252" t="s">
        <v>162</v>
      </c>
      <c r="AV308" s="13" t="s">
        <v>92</v>
      </c>
      <c r="AW308" s="13" t="s">
        <v>48</v>
      </c>
      <c r="AX308" s="13" t="s">
        <v>85</v>
      </c>
      <c r="AY308" s="252" t="s">
        <v>140</v>
      </c>
    </row>
    <row r="309" s="13" customFormat="1">
      <c r="B309" s="242"/>
      <c r="C309" s="243"/>
      <c r="D309" s="228" t="s">
        <v>154</v>
      </c>
      <c r="E309" s="244" t="s">
        <v>1</v>
      </c>
      <c r="F309" s="245" t="s">
        <v>403</v>
      </c>
      <c r="G309" s="243"/>
      <c r="H309" s="246">
        <v>42.049999999999997</v>
      </c>
      <c r="I309" s="247"/>
      <c r="J309" s="243"/>
      <c r="K309" s="243"/>
      <c r="L309" s="248"/>
      <c r="M309" s="249"/>
      <c r="N309" s="250"/>
      <c r="O309" s="250"/>
      <c r="P309" s="250"/>
      <c r="Q309" s="250"/>
      <c r="R309" s="250"/>
      <c r="S309" s="250"/>
      <c r="T309" s="251"/>
      <c r="AT309" s="252" t="s">
        <v>154</v>
      </c>
      <c r="AU309" s="252" t="s">
        <v>162</v>
      </c>
      <c r="AV309" s="13" t="s">
        <v>92</v>
      </c>
      <c r="AW309" s="13" t="s">
        <v>48</v>
      </c>
      <c r="AX309" s="13" t="s">
        <v>85</v>
      </c>
      <c r="AY309" s="252" t="s">
        <v>140</v>
      </c>
    </row>
    <row r="310" s="12" customFormat="1">
      <c r="B310" s="232"/>
      <c r="C310" s="233"/>
      <c r="D310" s="228" t="s">
        <v>154</v>
      </c>
      <c r="E310" s="234" t="s">
        <v>1</v>
      </c>
      <c r="F310" s="235" t="s">
        <v>383</v>
      </c>
      <c r="G310" s="233"/>
      <c r="H310" s="234" t="s">
        <v>1</v>
      </c>
      <c r="I310" s="236"/>
      <c r="J310" s="233"/>
      <c r="K310" s="233"/>
      <c r="L310" s="237"/>
      <c r="M310" s="238"/>
      <c r="N310" s="239"/>
      <c r="O310" s="239"/>
      <c r="P310" s="239"/>
      <c r="Q310" s="239"/>
      <c r="R310" s="239"/>
      <c r="S310" s="239"/>
      <c r="T310" s="240"/>
      <c r="AT310" s="241" t="s">
        <v>154</v>
      </c>
      <c r="AU310" s="241" t="s">
        <v>162</v>
      </c>
      <c r="AV310" s="12" t="s">
        <v>23</v>
      </c>
      <c r="AW310" s="12" t="s">
        <v>48</v>
      </c>
      <c r="AX310" s="12" t="s">
        <v>85</v>
      </c>
      <c r="AY310" s="241" t="s">
        <v>140</v>
      </c>
    </row>
    <row r="311" s="13" customFormat="1">
      <c r="B311" s="242"/>
      <c r="C311" s="243"/>
      <c r="D311" s="228" t="s">
        <v>154</v>
      </c>
      <c r="E311" s="244" t="s">
        <v>1</v>
      </c>
      <c r="F311" s="245" t="s">
        <v>404</v>
      </c>
      <c r="G311" s="243"/>
      <c r="H311" s="246">
        <v>4.7199999999999998</v>
      </c>
      <c r="I311" s="247"/>
      <c r="J311" s="243"/>
      <c r="K311" s="243"/>
      <c r="L311" s="248"/>
      <c r="M311" s="249"/>
      <c r="N311" s="250"/>
      <c r="O311" s="250"/>
      <c r="P311" s="250"/>
      <c r="Q311" s="250"/>
      <c r="R311" s="250"/>
      <c r="S311" s="250"/>
      <c r="T311" s="251"/>
      <c r="AT311" s="252" t="s">
        <v>154</v>
      </c>
      <c r="AU311" s="252" t="s">
        <v>162</v>
      </c>
      <c r="AV311" s="13" t="s">
        <v>92</v>
      </c>
      <c r="AW311" s="13" t="s">
        <v>48</v>
      </c>
      <c r="AX311" s="13" t="s">
        <v>85</v>
      </c>
      <c r="AY311" s="252" t="s">
        <v>140</v>
      </c>
    </row>
    <row r="312" s="12" customFormat="1">
      <c r="B312" s="232"/>
      <c r="C312" s="233"/>
      <c r="D312" s="228" t="s">
        <v>154</v>
      </c>
      <c r="E312" s="234" t="s">
        <v>1</v>
      </c>
      <c r="F312" s="235" t="s">
        <v>384</v>
      </c>
      <c r="G312" s="233"/>
      <c r="H312" s="234" t="s">
        <v>1</v>
      </c>
      <c r="I312" s="236"/>
      <c r="J312" s="233"/>
      <c r="K312" s="233"/>
      <c r="L312" s="237"/>
      <c r="M312" s="238"/>
      <c r="N312" s="239"/>
      <c r="O312" s="239"/>
      <c r="P312" s="239"/>
      <c r="Q312" s="239"/>
      <c r="R312" s="239"/>
      <c r="S312" s="239"/>
      <c r="T312" s="240"/>
      <c r="AT312" s="241" t="s">
        <v>154</v>
      </c>
      <c r="AU312" s="241" t="s">
        <v>162</v>
      </c>
      <c r="AV312" s="12" t="s">
        <v>23</v>
      </c>
      <c r="AW312" s="12" t="s">
        <v>48</v>
      </c>
      <c r="AX312" s="12" t="s">
        <v>85</v>
      </c>
      <c r="AY312" s="241" t="s">
        <v>140</v>
      </c>
    </row>
    <row r="313" s="13" customFormat="1">
      <c r="B313" s="242"/>
      <c r="C313" s="243"/>
      <c r="D313" s="228" t="s">
        <v>154</v>
      </c>
      <c r="E313" s="244" t="s">
        <v>1</v>
      </c>
      <c r="F313" s="245" t="s">
        <v>405</v>
      </c>
      <c r="G313" s="243"/>
      <c r="H313" s="246">
        <v>0.11799999999999999</v>
      </c>
      <c r="I313" s="247"/>
      <c r="J313" s="243"/>
      <c r="K313" s="243"/>
      <c r="L313" s="248"/>
      <c r="M313" s="249"/>
      <c r="N313" s="250"/>
      <c r="O313" s="250"/>
      <c r="P313" s="250"/>
      <c r="Q313" s="250"/>
      <c r="R313" s="250"/>
      <c r="S313" s="250"/>
      <c r="T313" s="251"/>
      <c r="AT313" s="252" t="s">
        <v>154</v>
      </c>
      <c r="AU313" s="252" t="s">
        <v>162</v>
      </c>
      <c r="AV313" s="13" t="s">
        <v>92</v>
      </c>
      <c r="AW313" s="13" t="s">
        <v>48</v>
      </c>
      <c r="AX313" s="13" t="s">
        <v>85</v>
      </c>
      <c r="AY313" s="252" t="s">
        <v>140</v>
      </c>
    </row>
    <row r="314" s="12" customFormat="1">
      <c r="B314" s="232"/>
      <c r="C314" s="233"/>
      <c r="D314" s="228" t="s">
        <v>154</v>
      </c>
      <c r="E314" s="234" t="s">
        <v>1</v>
      </c>
      <c r="F314" s="235" t="s">
        <v>406</v>
      </c>
      <c r="G314" s="233"/>
      <c r="H314" s="234" t="s">
        <v>1</v>
      </c>
      <c r="I314" s="236"/>
      <c r="J314" s="233"/>
      <c r="K314" s="233"/>
      <c r="L314" s="237"/>
      <c r="M314" s="238"/>
      <c r="N314" s="239"/>
      <c r="O314" s="239"/>
      <c r="P314" s="239"/>
      <c r="Q314" s="239"/>
      <c r="R314" s="239"/>
      <c r="S314" s="239"/>
      <c r="T314" s="240"/>
      <c r="AT314" s="241" t="s">
        <v>154</v>
      </c>
      <c r="AU314" s="241" t="s">
        <v>162</v>
      </c>
      <c r="AV314" s="12" t="s">
        <v>23</v>
      </c>
      <c r="AW314" s="12" t="s">
        <v>48</v>
      </c>
      <c r="AX314" s="12" t="s">
        <v>85</v>
      </c>
      <c r="AY314" s="241" t="s">
        <v>140</v>
      </c>
    </row>
    <row r="315" s="13" customFormat="1">
      <c r="B315" s="242"/>
      <c r="C315" s="243"/>
      <c r="D315" s="228" t="s">
        <v>154</v>
      </c>
      <c r="E315" s="244" t="s">
        <v>1</v>
      </c>
      <c r="F315" s="245" t="s">
        <v>407</v>
      </c>
      <c r="G315" s="243"/>
      <c r="H315" s="246">
        <v>0.95999999999999996</v>
      </c>
      <c r="I315" s="247"/>
      <c r="J315" s="243"/>
      <c r="K315" s="243"/>
      <c r="L315" s="248"/>
      <c r="M315" s="249"/>
      <c r="N315" s="250"/>
      <c r="O315" s="250"/>
      <c r="P315" s="250"/>
      <c r="Q315" s="250"/>
      <c r="R315" s="250"/>
      <c r="S315" s="250"/>
      <c r="T315" s="251"/>
      <c r="AT315" s="252" t="s">
        <v>154</v>
      </c>
      <c r="AU315" s="252" t="s">
        <v>162</v>
      </c>
      <c r="AV315" s="13" t="s">
        <v>92</v>
      </c>
      <c r="AW315" s="13" t="s">
        <v>48</v>
      </c>
      <c r="AX315" s="13" t="s">
        <v>85</v>
      </c>
      <c r="AY315" s="252" t="s">
        <v>140</v>
      </c>
    </row>
    <row r="316" s="12" customFormat="1">
      <c r="B316" s="232"/>
      <c r="C316" s="233"/>
      <c r="D316" s="228" t="s">
        <v>154</v>
      </c>
      <c r="E316" s="234" t="s">
        <v>1</v>
      </c>
      <c r="F316" s="235" t="s">
        <v>375</v>
      </c>
      <c r="G316" s="233"/>
      <c r="H316" s="234" t="s">
        <v>1</v>
      </c>
      <c r="I316" s="236"/>
      <c r="J316" s="233"/>
      <c r="K316" s="233"/>
      <c r="L316" s="237"/>
      <c r="M316" s="238"/>
      <c r="N316" s="239"/>
      <c r="O316" s="239"/>
      <c r="P316" s="239"/>
      <c r="Q316" s="239"/>
      <c r="R316" s="239"/>
      <c r="S316" s="239"/>
      <c r="T316" s="240"/>
      <c r="AT316" s="241" t="s">
        <v>154</v>
      </c>
      <c r="AU316" s="241" t="s">
        <v>162</v>
      </c>
      <c r="AV316" s="12" t="s">
        <v>23</v>
      </c>
      <c r="AW316" s="12" t="s">
        <v>48</v>
      </c>
      <c r="AX316" s="12" t="s">
        <v>85</v>
      </c>
      <c r="AY316" s="241" t="s">
        <v>140</v>
      </c>
    </row>
    <row r="317" s="13" customFormat="1">
      <c r="B317" s="242"/>
      <c r="C317" s="243"/>
      <c r="D317" s="228" t="s">
        <v>154</v>
      </c>
      <c r="E317" s="244" t="s">
        <v>1</v>
      </c>
      <c r="F317" s="245" t="s">
        <v>408</v>
      </c>
      <c r="G317" s="243"/>
      <c r="H317" s="246">
        <v>51.765000000000001</v>
      </c>
      <c r="I317" s="247"/>
      <c r="J317" s="243"/>
      <c r="K317" s="243"/>
      <c r="L317" s="248"/>
      <c r="M317" s="249"/>
      <c r="N317" s="250"/>
      <c r="O317" s="250"/>
      <c r="P317" s="250"/>
      <c r="Q317" s="250"/>
      <c r="R317" s="250"/>
      <c r="S317" s="250"/>
      <c r="T317" s="251"/>
      <c r="AT317" s="252" t="s">
        <v>154</v>
      </c>
      <c r="AU317" s="252" t="s">
        <v>162</v>
      </c>
      <c r="AV317" s="13" t="s">
        <v>92</v>
      </c>
      <c r="AW317" s="13" t="s">
        <v>48</v>
      </c>
      <c r="AX317" s="13" t="s">
        <v>85</v>
      </c>
      <c r="AY317" s="252" t="s">
        <v>140</v>
      </c>
    </row>
    <row r="318" s="12" customFormat="1">
      <c r="B318" s="232"/>
      <c r="C318" s="233"/>
      <c r="D318" s="228" t="s">
        <v>154</v>
      </c>
      <c r="E318" s="234" t="s">
        <v>1</v>
      </c>
      <c r="F318" s="235" t="s">
        <v>377</v>
      </c>
      <c r="G318" s="233"/>
      <c r="H318" s="234" t="s">
        <v>1</v>
      </c>
      <c r="I318" s="236"/>
      <c r="J318" s="233"/>
      <c r="K318" s="233"/>
      <c r="L318" s="237"/>
      <c r="M318" s="238"/>
      <c r="N318" s="239"/>
      <c r="O318" s="239"/>
      <c r="P318" s="239"/>
      <c r="Q318" s="239"/>
      <c r="R318" s="239"/>
      <c r="S318" s="239"/>
      <c r="T318" s="240"/>
      <c r="AT318" s="241" t="s">
        <v>154</v>
      </c>
      <c r="AU318" s="241" t="s">
        <v>162</v>
      </c>
      <c r="AV318" s="12" t="s">
        <v>23</v>
      </c>
      <c r="AW318" s="12" t="s">
        <v>48</v>
      </c>
      <c r="AX318" s="12" t="s">
        <v>85</v>
      </c>
      <c r="AY318" s="241" t="s">
        <v>140</v>
      </c>
    </row>
    <row r="319" s="13" customFormat="1">
      <c r="B319" s="242"/>
      <c r="C319" s="243"/>
      <c r="D319" s="228" t="s">
        <v>154</v>
      </c>
      <c r="E319" s="244" t="s">
        <v>1</v>
      </c>
      <c r="F319" s="245" t="s">
        <v>409</v>
      </c>
      <c r="G319" s="243"/>
      <c r="H319" s="246">
        <v>0.76500000000000001</v>
      </c>
      <c r="I319" s="247"/>
      <c r="J319" s="243"/>
      <c r="K319" s="243"/>
      <c r="L319" s="248"/>
      <c r="M319" s="249"/>
      <c r="N319" s="250"/>
      <c r="O319" s="250"/>
      <c r="P319" s="250"/>
      <c r="Q319" s="250"/>
      <c r="R319" s="250"/>
      <c r="S319" s="250"/>
      <c r="T319" s="251"/>
      <c r="AT319" s="252" t="s">
        <v>154</v>
      </c>
      <c r="AU319" s="252" t="s">
        <v>162</v>
      </c>
      <c r="AV319" s="13" t="s">
        <v>92</v>
      </c>
      <c r="AW319" s="13" t="s">
        <v>48</v>
      </c>
      <c r="AX319" s="13" t="s">
        <v>85</v>
      </c>
      <c r="AY319" s="252" t="s">
        <v>140</v>
      </c>
    </row>
    <row r="320" s="12" customFormat="1">
      <c r="B320" s="232"/>
      <c r="C320" s="233"/>
      <c r="D320" s="228" t="s">
        <v>154</v>
      </c>
      <c r="E320" s="234" t="s">
        <v>1</v>
      </c>
      <c r="F320" s="235" t="s">
        <v>348</v>
      </c>
      <c r="G320" s="233"/>
      <c r="H320" s="234" t="s">
        <v>1</v>
      </c>
      <c r="I320" s="236"/>
      <c r="J320" s="233"/>
      <c r="K320" s="233"/>
      <c r="L320" s="237"/>
      <c r="M320" s="238"/>
      <c r="N320" s="239"/>
      <c r="O320" s="239"/>
      <c r="P320" s="239"/>
      <c r="Q320" s="239"/>
      <c r="R320" s="239"/>
      <c r="S320" s="239"/>
      <c r="T320" s="240"/>
      <c r="AT320" s="241" t="s">
        <v>154</v>
      </c>
      <c r="AU320" s="241" t="s">
        <v>162</v>
      </c>
      <c r="AV320" s="12" t="s">
        <v>23</v>
      </c>
      <c r="AW320" s="12" t="s">
        <v>48</v>
      </c>
      <c r="AX320" s="12" t="s">
        <v>85</v>
      </c>
      <c r="AY320" s="241" t="s">
        <v>140</v>
      </c>
    </row>
    <row r="321" s="13" customFormat="1">
      <c r="B321" s="242"/>
      <c r="C321" s="243"/>
      <c r="D321" s="228" t="s">
        <v>154</v>
      </c>
      <c r="E321" s="244" t="s">
        <v>1</v>
      </c>
      <c r="F321" s="245" t="s">
        <v>410</v>
      </c>
      <c r="G321" s="243"/>
      <c r="H321" s="246">
        <v>5.2919999999999998</v>
      </c>
      <c r="I321" s="247"/>
      <c r="J321" s="243"/>
      <c r="K321" s="243"/>
      <c r="L321" s="248"/>
      <c r="M321" s="249"/>
      <c r="N321" s="250"/>
      <c r="O321" s="250"/>
      <c r="P321" s="250"/>
      <c r="Q321" s="250"/>
      <c r="R321" s="250"/>
      <c r="S321" s="250"/>
      <c r="T321" s="251"/>
      <c r="AT321" s="252" t="s">
        <v>154</v>
      </c>
      <c r="AU321" s="252" t="s">
        <v>162</v>
      </c>
      <c r="AV321" s="13" t="s">
        <v>92</v>
      </c>
      <c r="AW321" s="13" t="s">
        <v>48</v>
      </c>
      <c r="AX321" s="13" t="s">
        <v>85</v>
      </c>
      <c r="AY321" s="252" t="s">
        <v>140</v>
      </c>
    </row>
    <row r="322" s="1" customFormat="1" ht="16.5" customHeight="1">
      <c r="B322" s="38"/>
      <c r="C322" s="216" t="s">
        <v>413</v>
      </c>
      <c r="D322" s="216" t="s">
        <v>143</v>
      </c>
      <c r="E322" s="217" t="s">
        <v>414</v>
      </c>
      <c r="F322" s="218" t="s">
        <v>415</v>
      </c>
      <c r="G322" s="219" t="s">
        <v>171</v>
      </c>
      <c r="H322" s="220">
        <v>738.548</v>
      </c>
      <c r="I322" s="221"/>
      <c r="J322" s="222">
        <f>ROUND(I322*H322,2)</f>
        <v>0</v>
      </c>
      <c r="K322" s="218" t="s">
        <v>147</v>
      </c>
      <c r="L322" s="43"/>
      <c r="M322" s="223" t="s">
        <v>1</v>
      </c>
      <c r="N322" s="224" t="s">
        <v>56</v>
      </c>
      <c r="O322" s="79"/>
      <c r="P322" s="225">
        <f>O322*H322</f>
        <v>0</v>
      </c>
      <c r="Q322" s="225">
        <v>0</v>
      </c>
      <c r="R322" s="225">
        <f>Q322*H322</f>
        <v>0</v>
      </c>
      <c r="S322" s="225">
        <v>0</v>
      </c>
      <c r="T322" s="226">
        <f>S322*H322</f>
        <v>0</v>
      </c>
      <c r="AR322" s="16" t="s">
        <v>148</v>
      </c>
      <c r="AT322" s="16" t="s">
        <v>143</v>
      </c>
      <c r="AU322" s="16" t="s">
        <v>162</v>
      </c>
      <c r="AY322" s="16" t="s">
        <v>140</v>
      </c>
      <c r="BE322" s="227">
        <f>IF(N322="základní",J322,0)</f>
        <v>0</v>
      </c>
      <c r="BF322" s="227">
        <f>IF(N322="snížená",J322,0)</f>
        <v>0</v>
      </c>
      <c r="BG322" s="227">
        <f>IF(N322="zákl. přenesená",J322,0)</f>
        <v>0</v>
      </c>
      <c r="BH322" s="227">
        <f>IF(N322="sníž. přenesená",J322,0)</f>
        <v>0</v>
      </c>
      <c r="BI322" s="227">
        <f>IF(N322="nulová",J322,0)</f>
        <v>0</v>
      </c>
      <c r="BJ322" s="16" t="s">
        <v>23</v>
      </c>
      <c r="BK322" s="227">
        <f>ROUND(I322*H322,2)</f>
        <v>0</v>
      </c>
      <c r="BL322" s="16" t="s">
        <v>148</v>
      </c>
      <c r="BM322" s="16" t="s">
        <v>416</v>
      </c>
    </row>
    <row r="323" s="1" customFormat="1">
      <c r="B323" s="38"/>
      <c r="C323" s="39"/>
      <c r="D323" s="228" t="s">
        <v>150</v>
      </c>
      <c r="E323" s="39"/>
      <c r="F323" s="229" t="s">
        <v>417</v>
      </c>
      <c r="G323" s="39"/>
      <c r="H323" s="39"/>
      <c r="I323" s="143"/>
      <c r="J323" s="39"/>
      <c r="K323" s="39"/>
      <c r="L323" s="43"/>
      <c r="M323" s="230"/>
      <c r="N323" s="79"/>
      <c r="O323" s="79"/>
      <c r="P323" s="79"/>
      <c r="Q323" s="79"/>
      <c r="R323" s="79"/>
      <c r="S323" s="79"/>
      <c r="T323" s="80"/>
      <c r="AT323" s="16" t="s">
        <v>150</v>
      </c>
      <c r="AU323" s="16" t="s">
        <v>162</v>
      </c>
    </row>
    <row r="324" s="1" customFormat="1">
      <c r="B324" s="38"/>
      <c r="C324" s="39"/>
      <c r="D324" s="228" t="s">
        <v>152</v>
      </c>
      <c r="E324" s="39"/>
      <c r="F324" s="231" t="s">
        <v>252</v>
      </c>
      <c r="G324" s="39"/>
      <c r="H324" s="39"/>
      <c r="I324" s="143"/>
      <c r="J324" s="39"/>
      <c r="K324" s="39"/>
      <c r="L324" s="43"/>
      <c r="M324" s="230"/>
      <c r="N324" s="79"/>
      <c r="O324" s="79"/>
      <c r="P324" s="79"/>
      <c r="Q324" s="79"/>
      <c r="R324" s="79"/>
      <c r="S324" s="79"/>
      <c r="T324" s="80"/>
      <c r="AT324" s="16" t="s">
        <v>152</v>
      </c>
      <c r="AU324" s="16" t="s">
        <v>162</v>
      </c>
    </row>
    <row r="325" s="12" customFormat="1">
      <c r="B325" s="232"/>
      <c r="C325" s="233"/>
      <c r="D325" s="228" t="s">
        <v>154</v>
      </c>
      <c r="E325" s="234" t="s">
        <v>1</v>
      </c>
      <c r="F325" s="235" t="s">
        <v>418</v>
      </c>
      <c r="G325" s="233"/>
      <c r="H325" s="234" t="s">
        <v>1</v>
      </c>
      <c r="I325" s="236"/>
      <c r="J325" s="233"/>
      <c r="K325" s="233"/>
      <c r="L325" s="237"/>
      <c r="M325" s="238"/>
      <c r="N325" s="239"/>
      <c r="O325" s="239"/>
      <c r="P325" s="239"/>
      <c r="Q325" s="239"/>
      <c r="R325" s="239"/>
      <c r="S325" s="239"/>
      <c r="T325" s="240"/>
      <c r="AT325" s="241" t="s">
        <v>154</v>
      </c>
      <c r="AU325" s="241" t="s">
        <v>162</v>
      </c>
      <c r="AV325" s="12" t="s">
        <v>23</v>
      </c>
      <c r="AW325" s="12" t="s">
        <v>48</v>
      </c>
      <c r="AX325" s="12" t="s">
        <v>85</v>
      </c>
      <c r="AY325" s="241" t="s">
        <v>140</v>
      </c>
    </row>
    <row r="326" s="12" customFormat="1">
      <c r="B326" s="232"/>
      <c r="C326" s="233"/>
      <c r="D326" s="228" t="s">
        <v>154</v>
      </c>
      <c r="E326" s="234" t="s">
        <v>1</v>
      </c>
      <c r="F326" s="235" t="s">
        <v>341</v>
      </c>
      <c r="G326" s="233"/>
      <c r="H326" s="234" t="s">
        <v>1</v>
      </c>
      <c r="I326" s="236"/>
      <c r="J326" s="233"/>
      <c r="K326" s="233"/>
      <c r="L326" s="237"/>
      <c r="M326" s="238"/>
      <c r="N326" s="239"/>
      <c r="O326" s="239"/>
      <c r="P326" s="239"/>
      <c r="Q326" s="239"/>
      <c r="R326" s="239"/>
      <c r="S326" s="239"/>
      <c r="T326" s="240"/>
      <c r="AT326" s="241" t="s">
        <v>154</v>
      </c>
      <c r="AU326" s="241" t="s">
        <v>162</v>
      </c>
      <c r="AV326" s="12" t="s">
        <v>23</v>
      </c>
      <c r="AW326" s="12" t="s">
        <v>48</v>
      </c>
      <c r="AX326" s="12" t="s">
        <v>85</v>
      </c>
      <c r="AY326" s="241" t="s">
        <v>140</v>
      </c>
    </row>
    <row r="327" s="13" customFormat="1">
      <c r="B327" s="242"/>
      <c r="C327" s="243"/>
      <c r="D327" s="228" t="s">
        <v>154</v>
      </c>
      <c r="E327" s="244" t="s">
        <v>1</v>
      </c>
      <c r="F327" s="245" t="s">
        <v>403</v>
      </c>
      <c r="G327" s="243"/>
      <c r="H327" s="246">
        <v>42.049999999999997</v>
      </c>
      <c r="I327" s="247"/>
      <c r="J327" s="243"/>
      <c r="K327" s="243"/>
      <c r="L327" s="248"/>
      <c r="M327" s="249"/>
      <c r="N327" s="250"/>
      <c r="O327" s="250"/>
      <c r="P327" s="250"/>
      <c r="Q327" s="250"/>
      <c r="R327" s="250"/>
      <c r="S327" s="250"/>
      <c r="T327" s="251"/>
      <c r="AT327" s="252" t="s">
        <v>154</v>
      </c>
      <c r="AU327" s="252" t="s">
        <v>162</v>
      </c>
      <c r="AV327" s="13" t="s">
        <v>92</v>
      </c>
      <c r="AW327" s="13" t="s">
        <v>48</v>
      </c>
      <c r="AX327" s="13" t="s">
        <v>85</v>
      </c>
      <c r="AY327" s="252" t="s">
        <v>140</v>
      </c>
    </row>
    <row r="328" s="12" customFormat="1">
      <c r="B328" s="232"/>
      <c r="C328" s="233"/>
      <c r="D328" s="228" t="s">
        <v>154</v>
      </c>
      <c r="E328" s="234" t="s">
        <v>1</v>
      </c>
      <c r="F328" s="235" t="s">
        <v>406</v>
      </c>
      <c r="G328" s="233"/>
      <c r="H328" s="234" t="s">
        <v>1</v>
      </c>
      <c r="I328" s="236"/>
      <c r="J328" s="233"/>
      <c r="K328" s="233"/>
      <c r="L328" s="237"/>
      <c r="M328" s="238"/>
      <c r="N328" s="239"/>
      <c r="O328" s="239"/>
      <c r="P328" s="239"/>
      <c r="Q328" s="239"/>
      <c r="R328" s="239"/>
      <c r="S328" s="239"/>
      <c r="T328" s="240"/>
      <c r="AT328" s="241" t="s">
        <v>154</v>
      </c>
      <c r="AU328" s="241" t="s">
        <v>162</v>
      </c>
      <c r="AV328" s="12" t="s">
        <v>23</v>
      </c>
      <c r="AW328" s="12" t="s">
        <v>48</v>
      </c>
      <c r="AX328" s="12" t="s">
        <v>85</v>
      </c>
      <c r="AY328" s="241" t="s">
        <v>140</v>
      </c>
    </row>
    <row r="329" s="13" customFormat="1">
      <c r="B329" s="242"/>
      <c r="C329" s="243"/>
      <c r="D329" s="228" t="s">
        <v>154</v>
      </c>
      <c r="E329" s="244" t="s">
        <v>1</v>
      </c>
      <c r="F329" s="245" t="s">
        <v>407</v>
      </c>
      <c r="G329" s="243"/>
      <c r="H329" s="246">
        <v>0.95999999999999996</v>
      </c>
      <c r="I329" s="247"/>
      <c r="J329" s="243"/>
      <c r="K329" s="243"/>
      <c r="L329" s="248"/>
      <c r="M329" s="249"/>
      <c r="N329" s="250"/>
      <c r="O329" s="250"/>
      <c r="P329" s="250"/>
      <c r="Q329" s="250"/>
      <c r="R329" s="250"/>
      <c r="S329" s="250"/>
      <c r="T329" s="251"/>
      <c r="AT329" s="252" t="s">
        <v>154</v>
      </c>
      <c r="AU329" s="252" t="s">
        <v>162</v>
      </c>
      <c r="AV329" s="13" t="s">
        <v>92</v>
      </c>
      <c r="AW329" s="13" t="s">
        <v>48</v>
      </c>
      <c r="AX329" s="13" t="s">
        <v>85</v>
      </c>
      <c r="AY329" s="252" t="s">
        <v>140</v>
      </c>
    </row>
    <row r="330" s="12" customFormat="1">
      <c r="B330" s="232"/>
      <c r="C330" s="233"/>
      <c r="D330" s="228" t="s">
        <v>154</v>
      </c>
      <c r="E330" s="234" t="s">
        <v>1</v>
      </c>
      <c r="F330" s="235" t="s">
        <v>419</v>
      </c>
      <c r="G330" s="233"/>
      <c r="H330" s="234" t="s">
        <v>1</v>
      </c>
      <c r="I330" s="236"/>
      <c r="J330" s="233"/>
      <c r="K330" s="233"/>
      <c r="L330" s="237"/>
      <c r="M330" s="238"/>
      <c r="N330" s="239"/>
      <c r="O330" s="239"/>
      <c r="P330" s="239"/>
      <c r="Q330" s="239"/>
      <c r="R330" s="239"/>
      <c r="S330" s="239"/>
      <c r="T330" s="240"/>
      <c r="AT330" s="241" t="s">
        <v>154</v>
      </c>
      <c r="AU330" s="241" t="s">
        <v>162</v>
      </c>
      <c r="AV330" s="12" t="s">
        <v>23</v>
      </c>
      <c r="AW330" s="12" t="s">
        <v>48</v>
      </c>
      <c r="AX330" s="12" t="s">
        <v>85</v>
      </c>
      <c r="AY330" s="241" t="s">
        <v>140</v>
      </c>
    </row>
    <row r="331" s="12" customFormat="1">
      <c r="B331" s="232"/>
      <c r="C331" s="233"/>
      <c r="D331" s="228" t="s">
        <v>154</v>
      </c>
      <c r="E331" s="234" t="s">
        <v>1</v>
      </c>
      <c r="F331" s="235" t="s">
        <v>339</v>
      </c>
      <c r="G331" s="233"/>
      <c r="H331" s="234" t="s">
        <v>1</v>
      </c>
      <c r="I331" s="236"/>
      <c r="J331" s="233"/>
      <c r="K331" s="233"/>
      <c r="L331" s="237"/>
      <c r="M331" s="238"/>
      <c r="N331" s="239"/>
      <c r="O331" s="239"/>
      <c r="P331" s="239"/>
      <c r="Q331" s="239"/>
      <c r="R331" s="239"/>
      <c r="S331" s="239"/>
      <c r="T331" s="240"/>
      <c r="AT331" s="241" t="s">
        <v>154</v>
      </c>
      <c r="AU331" s="241" t="s">
        <v>162</v>
      </c>
      <c r="AV331" s="12" t="s">
        <v>23</v>
      </c>
      <c r="AW331" s="12" t="s">
        <v>48</v>
      </c>
      <c r="AX331" s="12" t="s">
        <v>85</v>
      </c>
      <c r="AY331" s="241" t="s">
        <v>140</v>
      </c>
    </row>
    <row r="332" s="13" customFormat="1">
      <c r="B332" s="242"/>
      <c r="C332" s="243"/>
      <c r="D332" s="228" t="s">
        <v>154</v>
      </c>
      <c r="E332" s="244" t="s">
        <v>1</v>
      </c>
      <c r="F332" s="245" t="s">
        <v>420</v>
      </c>
      <c r="G332" s="243"/>
      <c r="H332" s="246">
        <v>12.959999999999999</v>
      </c>
      <c r="I332" s="247"/>
      <c r="J332" s="243"/>
      <c r="K332" s="243"/>
      <c r="L332" s="248"/>
      <c r="M332" s="249"/>
      <c r="N332" s="250"/>
      <c r="O332" s="250"/>
      <c r="P332" s="250"/>
      <c r="Q332" s="250"/>
      <c r="R332" s="250"/>
      <c r="S332" s="250"/>
      <c r="T332" s="251"/>
      <c r="AT332" s="252" t="s">
        <v>154</v>
      </c>
      <c r="AU332" s="252" t="s">
        <v>162</v>
      </c>
      <c r="AV332" s="13" t="s">
        <v>92</v>
      </c>
      <c r="AW332" s="13" t="s">
        <v>48</v>
      </c>
      <c r="AX332" s="13" t="s">
        <v>85</v>
      </c>
      <c r="AY332" s="252" t="s">
        <v>140</v>
      </c>
    </row>
    <row r="333" s="13" customFormat="1">
      <c r="B333" s="242"/>
      <c r="C333" s="243"/>
      <c r="D333" s="228" t="s">
        <v>154</v>
      </c>
      <c r="E333" s="244" t="s">
        <v>1</v>
      </c>
      <c r="F333" s="245" t="s">
        <v>421</v>
      </c>
      <c r="G333" s="243"/>
      <c r="H333" s="246">
        <v>36.899999999999999</v>
      </c>
      <c r="I333" s="247"/>
      <c r="J333" s="243"/>
      <c r="K333" s="243"/>
      <c r="L333" s="248"/>
      <c r="M333" s="249"/>
      <c r="N333" s="250"/>
      <c r="O333" s="250"/>
      <c r="P333" s="250"/>
      <c r="Q333" s="250"/>
      <c r="R333" s="250"/>
      <c r="S333" s="250"/>
      <c r="T333" s="251"/>
      <c r="AT333" s="252" t="s">
        <v>154</v>
      </c>
      <c r="AU333" s="252" t="s">
        <v>162</v>
      </c>
      <c r="AV333" s="13" t="s">
        <v>92</v>
      </c>
      <c r="AW333" s="13" t="s">
        <v>48</v>
      </c>
      <c r="AX333" s="13" t="s">
        <v>85</v>
      </c>
      <c r="AY333" s="252" t="s">
        <v>140</v>
      </c>
    </row>
    <row r="334" s="12" customFormat="1">
      <c r="B334" s="232"/>
      <c r="C334" s="233"/>
      <c r="D334" s="228" t="s">
        <v>154</v>
      </c>
      <c r="E334" s="234" t="s">
        <v>1</v>
      </c>
      <c r="F334" s="235" t="s">
        <v>341</v>
      </c>
      <c r="G334" s="233"/>
      <c r="H334" s="234" t="s">
        <v>1</v>
      </c>
      <c r="I334" s="236"/>
      <c r="J334" s="233"/>
      <c r="K334" s="233"/>
      <c r="L334" s="237"/>
      <c r="M334" s="238"/>
      <c r="N334" s="239"/>
      <c r="O334" s="239"/>
      <c r="P334" s="239"/>
      <c r="Q334" s="239"/>
      <c r="R334" s="239"/>
      <c r="S334" s="239"/>
      <c r="T334" s="240"/>
      <c r="AT334" s="241" t="s">
        <v>154</v>
      </c>
      <c r="AU334" s="241" t="s">
        <v>162</v>
      </c>
      <c r="AV334" s="12" t="s">
        <v>23</v>
      </c>
      <c r="AW334" s="12" t="s">
        <v>48</v>
      </c>
      <c r="AX334" s="12" t="s">
        <v>85</v>
      </c>
      <c r="AY334" s="241" t="s">
        <v>140</v>
      </c>
    </row>
    <row r="335" s="13" customFormat="1">
      <c r="B335" s="242"/>
      <c r="C335" s="243"/>
      <c r="D335" s="228" t="s">
        <v>154</v>
      </c>
      <c r="E335" s="244" t="s">
        <v>1</v>
      </c>
      <c r="F335" s="245" t="s">
        <v>422</v>
      </c>
      <c r="G335" s="243"/>
      <c r="H335" s="246">
        <v>125.28</v>
      </c>
      <c r="I335" s="247"/>
      <c r="J335" s="243"/>
      <c r="K335" s="243"/>
      <c r="L335" s="248"/>
      <c r="M335" s="249"/>
      <c r="N335" s="250"/>
      <c r="O335" s="250"/>
      <c r="P335" s="250"/>
      <c r="Q335" s="250"/>
      <c r="R335" s="250"/>
      <c r="S335" s="250"/>
      <c r="T335" s="251"/>
      <c r="AT335" s="252" t="s">
        <v>154</v>
      </c>
      <c r="AU335" s="252" t="s">
        <v>162</v>
      </c>
      <c r="AV335" s="13" t="s">
        <v>92</v>
      </c>
      <c r="AW335" s="13" t="s">
        <v>48</v>
      </c>
      <c r="AX335" s="13" t="s">
        <v>85</v>
      </c>
      <c r="AY335" s="252" t="s">
        <v>140</v>
      </c>
    </row>
    <row r="336" s="12" customFormat="1">
      <c r="B336" s="232"/>
      <c r="C336" s="233"/>
      <c r="D336" s="228" t="s">
        <v>154</v>
      </c>
      <c r="E336" s="234" t="s">
        <v>1</v>
      </c>
      <c r="F336" s="235" t="s">
        <v>375</v>
      </c>
      <c r="G336" s="233"/>
      <c r="H336" s="234" t="s">
        <v>1</v>
      </c>
      <c r="I336" s="236"/>
      <c r="J336" s="233"/>
      <c r="K336" s="233"/>
      <c r="L336" s="237"/>
      <c r="M336" s="238"/>
      <c r="N336" s="239"/>
      <c r="O336" s="239"/>
      <c r="P336" s="239"/>
      <c r="Q336" s="239"/>
      <c r="R336" s="239"/>
      <c r="S336" s="239"/>
      <c r="T336" s="240"/>
      <c r="AT336" s="241" t="s">
        <v>154</v>
      </c>
      <c r="AU336" s="241" t="s">
        <v>162</v>
      </c>
      <c r="AV336" s="12" t="s">
        <v>23</v>
      </c>
      <c r="AW336" s="12" t="s">
        <v>48</v>
      </c>
      <c r="AX336" s="12" t="s">
        <v>85</v>
      </c>
      <c r="AY336" s="241" t="s">
        <v>140</v>
      </c>
    </row>
    <row r="337" s="13" customFormat="1">
      <c r="B337" s="242"/>
      <c r="C337" s="243"/>
      <c r="D337" s="228" t="s">
        <v>154</v>
      </c>
      <c r="E337" s="244" t="s">
        <v>1</v>
      </c>
      <c r="F337" s="245" t="s">
        <v>423</v>
      </c>
      <c r="G337" s="243"/>
      <c r="H337" s="246">
        <v>465.88499999999999</v>
      </c>
      <c r="I337" s="247"/>
      <c r="J337" s="243"/>
      <c r="K337" s="243"/>
      <c r="L337" s="248"/>
      <c r="M337" s="249"/>
      <c r="N337" s="250"/>
      <c r="O337" s="250"/>
      <c r="P337" s="250"/>
      <c r="Q337" s="250"/>
      <c r="R337" s="250"/>
      <c r="S337" s="250"/>
      <c r="T337" s="251"/>
      <c r="AT337" s="252" t="s">
        <v>154</v>
      </c>
      <c r="AU337" s="252" t="s">
        <v>162</v>
      </c>
      <c r="AV337" s="13" t="s">
        <v>92</v>
      </c>
      <c r="AW337" s="13" t="s">
        <v>48</v>
      </c>
      <c r="AX337" s="13" t="s">
        <v>85</v>
      </c>
      <c r="AY337" s="252" t="s">
        <v>140</v>
      </c>
    </row>
    <row r="338" s="12" customFormat="1">
      <c r="B338" s="232"/>
      <c r="C338" s="233"/>
      <c r="D338" s="228" t="s">
        <v>154</v>
      </c>
      <c r="E338" s="234" t="s">
        <v>1</v>
      </c>
      <c r="F338" s="235" t="s">
        <v>377</v>
      </c>
      <c r="G338" s="233"/>
      <c r="H338" s="234" t="s">
        <v>1</v>
      </c>
      <c r="I338" s="236"/>
      <c r="J338" s="233"/>
      <c r="K338" s="233"/>
      <c r="L338" s="237"/>
      <c r="M338" s="238"/>
      <c r="N338" s="239"/>
      <c r="O338" s="239"/>
      <c r="P338" s="239"/>
      <c r="Q338" s="239"/>
      <c r="R338" s="239"/>
      <c r="S338" s="239"/>
      <c r="T338" s="240"/>
      <c r="AT338" s="241" t="s">
        <v>154</v>
      </c>
      <c r="AU338" s="241" t="s">
        <v>162</v>
      </c>
      <c r="AV338" s="12" t="s">
        <v>23</v>
      </c>
      <c r="AW338" s="12" t="s">
        <v>48</v>
      </c>
      <c r="AX338" s="12" t="s">
        <v>85</v>
      </c>
      <c r="AY338" s="241" t="s">
        <v>140</v>
      </c>
    </row>
    <row r="339" s="13" customFormat="1">
      <c r="B339" s="242"/>
      <c r="C339" s="243"/>
      <c r="D339" s="228" t="s">
        <v>154</v>
      </c>
      <c r="E339" s="244" t="s">
        <v>1</v>
      </c>
      <c r="F339" s="245" t="s">
        <v>424</v>
      </c>
      <c r="G339" s="243"/>
      <c r="H339" s="246">
        <v>6.8849999999999998</v>
      </c>
      <c r="I339" s="247"/>
      <c r="J339" s="243"/>
      <c r="K339" s="243"/>
      <c r="L339" s="248"/>
      <c r="M339" s="249"/>
      <c r="N339" s="250"/>
      <c r="O339" s="250"/>
      <c r="P339" s="250"/>
      <c r="Q339" s="250"/>
      <c r="R339" s="250"/>
      <c r="S339" s="250"/>
      <c r="T339" s="251"/>
      <c r="AT339" s="252" t="s">
        <v>154</v>
      </c>
      <c r="AU339" s="252" t="s">
        <v>162</v>
      </c>
      <c r="AV339" s="13" t="s">
        <v>92</v>
      </c>
      <c r="AW339" s="13" t="s">
        <v>48</v>
      </c>
      <c r="AX339" s="13" t="s">
        <v>85</v>
      </c>
      <c r="AY339" s="252" t="s">
        <v>140</v>
      </c>
    </row>
    <row r="340" s="12" customFormat="1">
      <c r="B340" s="232"/>
      <c r="C340" s="233"/>
      <c r="D340" s="228" t="s">
        <v>154</v>
      </c>
      <c r="E340" s="234" t="s">
        <v>1</v>
      </c>
      <c r="F340" s="235" t="s">
        <v>348</v>
      </c>
      <c r="G340" s="233"/>
      <c r="H340" s="234" t="s">
        <v>1</v>
      </c>
      <c r="I340" s="236"/>
      <c r="J340" s="233"/>
      <c r="K340" s="233"/>
      <c r="L340" s="237"/>
      <c r="M340" s="238"/>
      <c r="N340" s="239"/>
      <c r="O340" s="239"/>
      <c r="P340" s="239"/>
      <c r="Q340" s="239"/>
      <c r="R340" s="239"/>
      <c r="S340" s="239"/>
      <c r="T340" s="240"/>
      <c r="AT340" s="241" t="s">
        <v>154</v>
      </c>
      <c r="AU340" s="241" t="s">
        <v>162</v>
      </c>
      <c r="AV340" s="12" t="s">
        <v>23</v>
      </c>
      <c r="AW340" s="12" t="s">
        <v>48</v>
      </c>
      <c r="AX340" s="12" t="s">
        <v>85</v>
      </c>
      <c r="AY340" s="241" t="s">
        <v>140</v>
      </c>
    </row>
    <row r="341" s="13" customFormat="1">
      <c r="B341" s="242"/>
      <c r="C341" s="243"/>
      <c r="D341" s="228" t="s">
        <v>154</v>
      </c>
      <c r="E341" s="244" t="s">
        <v>1</v>
      </c>
      <c r="F341" s="245" t="s">
        <v>425</v>
      </c>
      <c r="G341" s="243"/>
      <c r="H341" s="246">
        <v>47.628</v>
      </c>
      <c r="I341" s="247"/>
      <c r="J341" s="243"/>
      <c r="K341" s="243"/>
      <c r="L341" s="248"/>
      <c r="M341" s="249"/>
      <c r="N341" s="250"/>
      <c r="O341" s="250"/>
      <c r="P341" s="250"/>
      <c r="Q341" s="250"/>
      <c r="R341" s="250"/>
      <c r="S341" s="250"/>
      <c r="T341" s="251"/>
      <c r="AT341" s="252" t="s">
        <v>154</v>
      </c>
      <c r="AU341" s="252" t="s">
        <v>162</v>
      </c>
      <c r="AV341" s="13" t="s">
        <v>92</v>
      </c>
      <c r="AW341" s="13" t="s">
        <v>48</v>
      </c>
      <c r="AX341" s="13" t="s">
        <v>85</v>
      </c>
      <c r="AY341" s="252" t="s">
        <v>140</v>
      </c>
    </row>
    <row r="342" s="1" customFormat="1" ht="16.5" customHeight="1">
      <c r="B342" s="38"/>
      <c r="C342" s="216" t="s">
        <v>426</v>
      </c>
      <c r="D342" s="216" t="s">
        <v>143</v>
      </c>
      <c r="E342" s="217" t="s">
        <v>427</v>
      </c>
      <c r="F342" s="218" t="s">
        <v>428</v>
      </c>
      <c r="G342" s="219" t="s">
        <v>171</v>
      </c>
      <c r="H342" s="220">
        <v>71.989999999999995</v>
      </c>
      <c r="I342" s="221"/>
      <c r="J342" s="222">
        <f>ROUND(I342*H342,2)</f>
        <v>0</v>
      </c>
      <c r="K342" s="218" t="s">
        <v>147</v>
      </c>
      <c r="L342" s="43"/>
      <c r="M342" s="223" t="s">
        <v>1</v>
      </c>
      <c r="N342" s="224" t="s">
        <v>56</v>
      </c>
      <c r="O342" s="79"/>
      <c r="P342" s="225">
        <f>O342*H342</f>
        <v>0</v>
      </c>
      <c r="Q342" s="225">
        <v>0</v>
      </c>
      <c r="R342" s="225">
        <f>Q342*H342</f>
        <v>0</v>
      </c>
      <c r="S342" s="225">
        <v>0</v>
      </c>
      <c r="T342" s="226">
        <f>S342*H342</f>
        <v>0</v>
      </c>
      <c r="AR342" s="16" t="s">
        <v>148</v>
      </c>
      <c r="AT342" s="16" t="s">
        <v>143</v>
      </c>
      <c r="AU342" s="16" t="s">
        <v>162</v>
      </c>
      <c r="AY342" s="16" t="s">
        <v>140</v>
      </c>
      <c r="BE342" s="227">
        <f>IF(N342="základní",J342,0)</f>
        <v>0</v>
      </c>
      <c r="BF342" s="227">
        <f>IF(N342="snížená",J342,0)</f>
        <v>0</v>
      </c>
      <c r="BG342" s="227">
        <f>IF(N342="zákl. přenesená",J342,0)</f>
        <v>0</v>
      </c>
      <c r="BH342" s="227">
        <f>IF(N342="sníž. přenesená",J342,0)</f>
        <v>0</v>
      </c>
      <c r="BI342" s="227">
        <f>IF(N342="nulová",J342,0)</f>
        <v>0</v>
      </c>
      <c r="BJ342" s="16" t="s">
        <v>23</v>
      </c>
      <c r="BK342" s="227">
        <f>ROUND(I342*H342,2)</f>
        <v>0</v>
      </c>
      <c r="BL342" s="16" t="s">
        <v>148</v>
      </c>
      <c r="BM342" s="16" t="s">
        <v>429</v>
      </c>
    </row>
    <row r="343" s="1" customFormat="1">
      <c r="B343" s="38"/>
      <c r="C343" s="39"/>
      <c r="D343" s="228" t="s">
        <v>150</v>
      </c>
      <c r="E343" s="39"/>
      <c r="F343" s="229" t="s">
        <v>430</v>
      </c>
      <c r="G343" s="39"/>
      <c r="H343" s="39"/>
      <c r="I343" s="143"/>
      <c r="J343" s="39"/>
      <c r="K343" s="39"/>
      <c r="L343" s="43"/>
      <c r="M343" s="230"/>
      <c r="N343" s="79"/>
      <c r="O343" s="79"/>
      <c r="P343" s="79"/>
      <c r="Q343" s="79"/>
      <c r="R343" s="79"/>
      <c r="S343" s="79"/>
      <c r="T343" s="80"/>
      <c r="AT343" s="16" t="s">
        <v>150</v>
      </c>
      <c r="AU343" s="16" t="s">
        <v>162</v>
      </c>
    </row>
    <row r="344" s="1" customFormat="1">
      <c r="B344" s="38"/>
      <c r="C344" s="39"/>
      <c r="D344" s="228" t="s">
        <v>152</v>
      </c>
      <c r="E344" s="39"/>
      <c r="F344" s="231" t="s">
        <v>431</v>
      </c>
      <c r="G344" s="39"/>
      <c r="H344" s="39"/>
      <c r="I344" s="143"/>
      <c r="J344" s="39"/>
      <c r="K344" s="39"/>
      <c r="L344" s="43"/>
      <c r="M344" s="230"/>
      <c r="N344" s="79"/>
      <c r="O344" s="79"/>
      <c r="P344" s="79"/>
      <c r="Q344" s="79"/>
      <c r="R344" s="79"/>
      <c r="S344" s="79"/>
      <c r="T344" s="80"/>
      <c r="AT344" s="16" t="s">
        <v>152</v>
      </c>
      <c r="AU344" s="16" t="s">
        <v>162</v>
      </c>
    </row>
    <row r="345" s="12" customFormat="1">
      <c r="B345" s="232"/>
      <c r="C345" s="233"/>
      <c r="D345" s="228" t="s">
        <v>154</v>
      </c>
      <c r="E345" s="234" t="s">
        <v>1</v>
      </c>
      <c r="F345" s="235" t="s">
        <v>339</v>
      </c>
      <c r="G345" s="233"/>
      <c r="H345" s="234" t="s">
        <v>1</v>
      </c>
      <c r="I345" s="236"/>
      <c r="J345" s="233"/>
      <c r="K345" s="233"/>
      <c r="L345" s="237"/>
      <c r="M345" s="238"/>
      <c r="N345" s="239"/>
      <c r="O345" s="239"/>
      <c r="P345" s="239"/>
      <c r="Q345" s="239"/>
      <c r="R345" s="239"/>
      <c r="S345" s="239"/>
      <c r="T345" s="240"/>
      <c r="AT345" s="241" t="s">
        <v>154</v>
      </c>
      <c r="AU345" s="241" t="s">
        <v>162</v>
      </c>
      <c r="AV345" s="12" t="s">
        <v>23</v>
      </c>
      <c r="AW345" s="12" t="s">
        <v>48</v>
      </c>
      <c r="AX345" s="12" t="s">
        <v>85</v>
      </c>
      <c r="AY345" s="241" t="s">
        <v>140</v>
      </c>
    </row>
    <row r="346" s="13" customFormat="1">
      <c r="B346" s="242"/>
      <c r="C346" s="243"/>
      <c r="D346" s="228" t="s">
        <v>154</v>
      </c>
      <c r="E346" s="244" t="s">
        <v>1</v>
      </c>
      <c r="F346" s="245" t="s">
        <v>400</v>
      </c>
      <c r="G346" s="243"/>
      <c r="H346" s="246">
        <v>1.44</v>
      </c>
      <c r="I346" s="247"/>
      <c r="J346" s="243"/>
      <c r="K346" s="243"/>
      <c r="L346" s="248"/>
      <c r="M346" s="249"/>
      <c r="N346" s="250"/>
      <c r="O346" s="250"/>
      <c r="P346" s="250"/>
      <c r="Q346" s="250"/>
      <c r="R346" s="250"/>
      <c r="S346" s="250"/>
      <c r="T346" s="251"/>
      <c r="AT346" s="252" t="s">
        <v>154</v>
      </c>
      <c r="AU346" s="252" t="s">
        <v>162</v>
      </c>
      <c r="AV346" s="13" t="s">
        <v>92</v>
      </c>
      <c r="AW346" s="13" t="s">
        <v>48</v>
      </c>
      <c r="AX346" s="13" t="s">
        <v>85</v>
      </c>
      <c r="AY346" s="252" t="s">
        <v>140</v>
      </c>
    </row>
    <row r="347" s="13" customFormat="1">
      <c r="B347" s="242"/>
      <c r="C347" s="243"/>
      <c r="D347" s="228" t="s">
        <v>154</v>
      </c>
      <c r="E347" s="244" t="s">
        <v>1</v>
      </c>
      <c r="F347" s="245" t="s">
        <v>401</v>
      </c>
      <c r="G347" s="243"/>
      <c r="H347" s="246">
        <v>4.0999999999999996</v>
      </c>
      <c r="I347" s="247"/>
      <c r="J347" s="243"/>
      <c r="K347" s="243"/>
      <c r="L347" s="248"/>
      <c r="M347" s="249"/>
      <c r="N347" s="250"/>
      <c r="O347" s="250"/>
      <c r="P347" s="250"/>
      <c r="Q347" s="250"/>
      <c r="R347" s="250"/>
      <c r="S347" s="250"/>
      <c r="T347" s="251"/>
      <c r="AT347" s="252" t="s">
        <v>154</v>
      </c>
      <c r="AU347" s="252" t="s">
        <v>162</v>
      </c>
      <c r="AV347" s="13" t="s">
        <v>92</v>
      </c>
      <c r="AW347" s="13" t="s">
        <v>48</v>
      </c>
      <c r="AX347" s="13" t="s">
        <v>85</v>
      </c>
      <c r="AY347" s="252" t="s">
        <v>140</v>
      </c>
    </row>
    <row r="348" s="12" customFormat="1">
      <c r="B348" s="232"/>
      <c r="C348" s="233"/>
      <c r="D348" s="228" t="s">
        <v>154</v>
      </c>
      <c r="E348" s="234" t="s">
        <v>1</v>
      </c>
      <c r="F348" s="235" t="s">
        <v>341</v>
      </c>
      <c r="G348" s="233"/>
      <c r="H348" s="234" t="s">
        <v>1</v>
      </c>
      <c r="I348" s="236"/>
      <c r="J348" s="233"/>
      <c r="K348" s="233"/>
      <c r="L348" s="237"/>
      <c r="M348" s="238"/>
      <c r="N348" s="239"/>
      <c r="O348" s="239"/>
      <c r="P348" s="239"/>
      <c r="Q348" s="239"/>
      <c r="R348" s="239"/>
      <c r="S348" s="239"/>
      <c r="T348" s="240"/>
      <c r="AT348" s="241" t="s">
        <v>154</v>
      </c>
      <c r="AU348" s="241" t="s">
        <v>162</v>
      </c>
      <c r="AV348" s="12" t="s">
        <v>23</v>
      </c>
      <c r="AW348" s="12" t="s">
        <v>48</v>
      </c>
      <c r="AX348" s="12" t="s">
        <v>85</v>
      </c>
      <c r="AY348" s="241" t="s">
        <v>140</v>
      </c>
    </row>
    <row r="349" s="13" customFormat="1">
      <c r="B349" s="242"/>
      <c r="C349" s="243"/>
      <c r="D349" s="228" t="s">
        <v>154</v>
      </c>
      <c r="E349" s="244" t="s">
        <v>1</v>
      </c>
      <c r="F349" s="245" t="s">
        <v>402</v>
      </c>
      <c r="G349" s="243"/>
      <c r="H349" s="246">
        <v>13.92</v>
      </c>
      <c r="I349" s="247"/>
      <c r="J349" s="243"/>
      <c r="K349" s="243"/>
      <c r="L349" s="248"/>
      <c r="M349" s="249"/>
      <c r="N349" s="250"/>
      <c r="O349" s="250"/>
      <c r="P349" s="250"/>
      <c r="Q349" s="250"/>
      <c r="R349" s="250"/>
      <c r="S349" s="250"/>
      <c r="T349" s="251"/>
      <c r="AT349" s="252" t="s">
        <v>154</v>
      </c>
      <c r="AU349" s="252" t="s">
        <v>162</v>
      </c>
      <c r="AV349" s="13" t="s">
        <v>92</v>
      </c>
      <c r="AW349" s="13" t="s">
        <v>48</v>
      </c>
      <c r="AX349" s="13" t="s">
        <v>85</v>
      </c>
      <c r="AY349" s="252" t="s">
        <v>140</v>
      </c>
    </row>
    <row r="350" s="12" customFormat="1">
      <c r="B350" s="232"/>
      <c r="C350" s="233"/>
      <c r="D350" s="228" t="s">
        <v>154</v>
      </c>
      <c r="E350" s="234" t="s">
        <v>1</v>
      </c>
      <c r="F350" s="235" t="s">
        <v>375</v>
      </c>
      <c r="G350" s="233"/>
      <c r="H350" s="234" t="s">
        <v>1</v>
      </c>
      <c r="I350" s="236"/>
      <c r="J350" s="233"/>
      <c r="K350" s="233"/>
      <c r="L350" s="237"/>
      <c r="M350" s="238"/>
      <c r="N350" s="239"/>
      <c r="O350" s="239"/>
      <c r="P350" s="239"/>
      <c r="Q350" s="239"/>
      <c r="R350" s="239"/>
      <c r="S350" s="239"/>
      <c r="T350" s="240"/>
      <c r="AT350" s="241" t="s">
        <v>154</v>
      </c>
      <c r="AU350" s="241" t="s">
        <v>162</v>
      </c>
      <c r="AV350" s="12" t="s">
        <v>23</v>
      </c>
      <c r="AW350" s="12" t="s">
        <v>48</v>
      </c>
      <c r="AX350" s="12" t="s">
        <v>85</v>
      </c>
      <c r="AY350" s="241" t="s">
        <v>140</v>
      </c>
    </row>
    <row r="351" s="13" customFormat="1">
      <c r="B351" s="242"/>
      <c r="C351" s="243"/>
      <c r="D351" s="228" t="s">
        <v>154</v>
      </c>
      <c r="E351" s="244" t="s">
        <v>1</v>
      </c>
      <c r="F351" s="245" t="s">
        <v>408</v>
      </c>
      <c r="G351" s="243"/>
      <c r="H351" s="246">
        <v>51.765000000000001</v>
      </c>
      <c r="I351" s="247"/>
      <c r="J351" s="243"/>
      <c r="K351" s="243"/>
      <c r="L351" s="248"/>
      <c r="M351" s="249"/>
      <c r="N351" s="250"/>
      <c r="O351" s="250"/>
      <c r="P351" s="250"/>
      <c r="Q351" s="250"/>
      <c r="R351" s="250"/>
      <c r="S351" s="250"/>
      <c r="T351" s="251"/>
      <c r="AT351" s="252" t="s">
        <v>154</v>
      </c>
      <c r="AU351" s="252" t="s">
        <v>162</v>
      </c>
      <c r="AV351" s="13" t="s">
        <v>92</v>
      </c>
      <c r="AW351" s="13" t="s">
        <v>48</v>
      </c>
      <c r="AX351" s="13" t="s">
        <v>85</v>
      </c>
      <c r="AY351" s="252" t="s">
        <v>140</v>
      </c>
    </row>
    <row r="352" s="12" customFormat="1">
      <c r="B352" s="232"/>
      <c r="C352" s="233"/>
      <c r="D352" s="228" t="s">
        <v>154</v>
      </c>
      <c r="E352" s="234" t="s">
        <v>1</v>
      </c>
      <c r="F352" s="235" t="s">
        <v>377</v>
      </c>
      <c r="G352" s="233"/>
      <c r="H352" s="234" t="s">
        <v>1</v>
      </c>
      <c r="I352" s="236"/>
      <c r="J352" s="233"/>
      <c r="K352" s="233"/>
      <c r="L352" s="237"/>
      <c r="M352" s="238"/>
      <c r="N352" s="239"/>
      <c r="O352" s="239"/>
      <c r="P352" s="239"/>
      <c r="Q352" s="239"/>
      <c r="R352" s="239"/>
      <c r="S352" s="239"/>
      <c r="T352" s="240"/>
      <c r="AT352" s="241" t="s">
        <v>154</v>
      </c>
      <c r="AU352" s="241" t="s">
        <v>162</v>
      </c>
      <c r="AV352" s="12" t="s">
        <v>23</v>
      </c>
      <c r="AW352" s="12" t="s">
        <v>48</v>
      </c>
      <c r="AX352" s="12" t="s">
        <v>85</v>
      </c>
      <c r="AY352" s="241" t="s">
        <v>140</v>
      </c>
    </row>
    <row r="353" s="13" customFormat="1">
      <c r="B353" s="242"/>
      <c r="C353" s="243"/>
      <c r="D353" s="228" t="s">
        <v>154</v>
      </c>
      <c r="E353" s="244" t="s">
        <v>1</v>
      </c>
      <c r="F353" s="245" t="s">
        <v>409</v>
      </c>
      <c r="G353" s="243"/>
      <c r="H353" s="246">
        <v>0.76500000000000001</v>
      </c>
      <c r="I353" s="247"/>
      <c r="J353" s="243"/>
      <c r="K353" s="243"/>
      <c r="L353" s="248"/>
      <c r="M353" s="249"/>
      <c r="N353" s="250"/>
      <c r="O353" s="250"/>
      <c r="P353" s="250"/>
      <c r="Q353" s="250"/>
      <c r="R353" s="250"/>
      <c r="S353" s="250"/>
      <c r="T353" s="251"/>
      <c r="AT353" s="252" t="s">
        <v>154</v>
      </c>
      <c r="AU353" s="252" t="s">
        <v>162</v>
      </c>
      <c r="AV353" s="13" t="s">
        <v>92</v>
      </c>
      <c r="AW353" s="13" t="s">
        <v>48</v>
      </c>
      <c r="AX353" s="13" t="s">
        <v>85</v>
      </c>
      <c r="AY353" s="252" t="s">
        <v>140</v>
      </c>
    </row>
    <row r="354" s="1" customFormat="1" ht="16.5" customHeight="1">
      <c r="B354" s="38"/>
      <c r="C354" s="216" t="s">
        <v>432</v>
      </c>
      <c r="D354" s="216" t="s">
        <v>143</v>
      </c>
      <c r="E354" s="217" t="s">
        <v>433</v>
      </c>
      <c r="F354" s="218" t="s">
        <v>434</v>
      </c>
      <c r="G354" s="219" t="s">
        <v>171</v>
      </c>
      <c r="H354" s="220">
        <v>5.2919999999999998</v>
      </c>
      <c r="I354" s="221"/>
      <c r="J354" s="222">
        <f>ROUND(I354*H354,2)</f>
        <v>0</v>
      </c>
      <c r="K354" s="218" t="s">
        <v>147</v>
      </c>
      <c r="L354" s="43"/>
      <c r="M354" s="223" t="s">
        <v>1</v>
      </c>
      <c r="N354" s="224" t="s">
        <v>56</v>
      </c>
      <c r="O354" s="79"/>
      <c r="P354" s="225">
        <f>O354*H354</f>
        <v>0</v>
      </c>
      <c r="Q354" s="225">
        <v>0</v>
      </c>
      <c r="R354" s="225">
        <f>Q354*H354</f>
        <v>0</v>
      </c>
      <c r="S354" s="225">
        <v>0</v>
      </c>
      <c r="T354" s="226">
        <f>S354*H354</f>
        <v>0</v>
      </c>
      <c r="AR354" s="16" t="s">
        <v>148</v>
      </c>
      <c r="AT354" s="16" t="s">
        <v>143</v>
      </c>
      <c r="AU354" s="16" t="s">
        <v>162</v>
      </c>
      <c r="AY354" s="16" t="s">
        <v>140</v>
      </c>
      <c r="BE354" s="227">
        <f>IF(N354="základní",J354,0)</f>
        <v>0</v>
      </c>
      <c r="BF354" s="227">
        <f>IF(N354="snížená",J354,0)</f>
        <v>0</v>
      </c>
      <c r="BG354" s="227">
        <f>IF(N354="zákl. přenesená",J354,0)</f>
        <v>0</v>
      </c>
      <c r="BH354" s="227">
        <f>IF(N354="sníž. přenesená",J354,0)</f>
        <v>0</v>
      </c>
      <c r="BI354" s="227">
        <f>IF(N354="nulová",J354,0)</f>
        <v>0</v>
      </c>
      <c r="BJ354" s="16" t="s">
        <v>23</v>
      </c>
      <c r="BK354" s="227">
        <f>ROUND(I354*H354,2)</f>
        <v>0</v>
      </c>
      <c r="BL354" s="16" t="s">
        <v>148</v>
      </c>
      <c r="BM354" s="16" t="s">
        <v>435</v>
      </c>
    </row>
    <row r="355" s="1" customFormat="1">
      <c r="B355" s="38"/>
      <c r="C355" s="39"/>
      <c r="D355" s="228" t="s">
        <v>150</v>
      </c>
      <c r="E355" s="39"/>
      <c r="F355" s="229" t="s">
        <v>436</v>
      </c>
      <c r="G355" s="39"/>
      <c r="H355" s="39"/>
      <c r="I355" s="143"/>
      <c r="J355" s="39"/>
      <c r="K355" s="39"/>
      <c r="L355" s="43"/>
      <c r="M355" s="230"/>
      <c r="N355" s="79"/>
      <c r="O355" s="79"/>
      <c r="P355" s="79"/>
      <c r="Q355" s="79"/>
      <c r="R355" s="79"/>
      <c r="S355" s="79"/>
      <c r="T355" s="80"/>
      <c r="AT355" s="16" t="s">
        <v>150</v>
      </c>
      <c r="AU355" s="16" t="s">
        <v>162</v>
      </c>
    </row>
    <row r="356" s="1" customFormat="1">
      <c r="B356" s="38"/>
      <c r="C356" s="39"/>
      <c r="D356" s="228" t="s">
        <v>152</v>
      </c>
      <c r="E356" s="39"/>
      <c r="F356" s="231" t="s">
        <v>437</v>
      </c>
      <c r="G356" s="39"/>
      <c r="H356" s="39"/>
      <c r="I356" s="143"/>
      <c r="J356" s="39"/>
      <c r="K356" s="39"/>
      <c r="L356" s="43"/>
      <c r="M356" s="230"/>
      <c r="N356" s="79"/>
      <c r="O356" s="79"/>
      <c r="P356" s="79"/>
      <c r="Q356" s="79"/>
      <c r="R356" s="79"/>
      <c r="S356" s="79"/>
      <c r="T356" s="80"/>
      <c r="AT356" s="16" t="s">
        <v>152</v>
      </c>
      <c r="AU356" s="16" t="s">
        <v>162</v>
      </c>
    </row>
    <row r="357" s="12" customFormat="1">
      <c r="B357" s="232"/>
      <c r="C357" s="233"/>
      <c r="D357" s="228" t="s">
        <v>154</v>
      </c>
      <c r="E357" s="234" t="s">
        <v>1</v>
      </c>
      <c r="F357" s="235" t="s">
        <v>348</v>
      </c>
      <c r="G357" s="233"/>
      <c r="H357" s="234" t="s">
        <v>1</v>
      </c>
      <c r="I357" s="236"/>
      <c r="J357" s="233"/>
      <c r="K357" s="233"/>
      <c r="L357" s="237"/>
      <c r="M357" s="238"/>
      <c r="N357" s="239"/>
      <c r="O357" s="239"/>
      <c r="P357" s="239"/>
      <c r="Q357" s="239"/>
      <c r="R357" s="239"/>
      <c r="S357" s="239"/>
      <c r="T357" s="240"/>
      <c r="AT357" s="241" t="s">
        <v>154</v>
      </c>
      <c r="AU357" s="241" t="s">
        <v>162</v>
      </c>
      <c r="AV357" s="12" t="s">
        <v>23</v>
      </c>
      <c r="AW357" s="12" t="s">
        <v>48</v>
      </c>
      <c r="AX357" s="12" t="s">
        <v>85</v>
      </c>
      <c r="AY357" s="241" t="s">
        <v>140</v>
      </c>
    </row>
    <row r="358" s="13" customFormat="1">
      <c r="B358" s="242"/>
      <c r="C358" s="243"/>
      <c r="D358" s="228" t="s">
        <v>154</v>
      </c>
      <c r="E358" s="244" t="s">
        <v>1</v>
      </c>
      <c r="F358" s="245" t="s">
        <v>410</v>
      </c>
      <c r="G358" s="243"/>
      <c r="H358" s="246">
        <v>5.2919999999999998</v>
      </c>
      <c r="I358" s="247"/>
      <c r="J358" s="243"/>
      <c r="K358" s="243"/>
      <c r="L358" s="248"/>
      <c r="M358" s="263"/>
      <c r="N358" s="264"/>
      <c r="O358" s="264"/>
      <c r="P358" s="264"/>
      <c r="Q358" s="264"/>
      <c r="R358" s="264"/>
      <c r="S358" s="264"/>
      <c r="T358" s="265"/>
      <c r="AT358" s="252" t="s">
        <v>154</v>
      </c>
      <c r="AU358" s="252" t="s">
        <v>162</v>
      </c>
      <c r="AV358" s="13" t="s">
        <v>92</v>
      </c>
      <c r="AW358" s="13" t="s">
        <v>48</v>
      </c>
      <c r="AX358" s="13" t="s">
        <v>85</v>
      </c>
      <c r="AY358" s="252" t="s">
        <v>140</v>
      </c>
    </row>
    <row r="359" s="1" customFormat="1" ht="6.96" customHeight="1">
      <c r="B359" s="57"/>
      <c r="C359" s="58"/>
      <c r="D359" s="58"/>
      <c r="E359" s="58"/>
      <c r="F359" s="58"/>
      <c r="G359" s="58"/>
      <c r="H359" s="58"/>
      <c r="I359" s="167"/>
      <c r="J359" s="58"/>
      <c r="K359" s="58"/>
      <c r="L359" s="43"/>
    </row>
  </sheetData>
  <sheetProtection sheet="1" autoFilter="0" formatColumns="0" formatRows="0" objects="1" scenarios="1" spinCount="100000" saltValue="rYuZTEyaGfqNgVbW9LcikB9Q3dFvibwzOdAyu9nZzvThii9KlpZwitupSH2GoyjsLK03IXd25Ti2H0j+jZ7lwg==" hashValue="fXSdi3rKldFt+CwXEIRPrTruXE8lMdbJBtiP6xyWhi/9GIJBsf1Al1iqzzGCTvcUvtiJ3OtswMVSaI4kD5MDAQ==" algorithmName="SHA-512" password="CC35"/>
  <autoFilter ref="C93:K358"/>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6"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6" t="s">
        <v>104</v>
      </c>
    </row>
    <row r="3" ht="6.96" customHeight="1">
      <c r="B3" s="137"/>
      <c r="C3" s="138"/>
      <c r="D3" s="138"/>
      <c r="E3" s="138"/>
      <c r="F3" s="138"/>
      <c r="G3" s="138"/>
      <c r="H3" s="138"/>
      <c r="I3" s="139"/>
      <c r="J3" s="138"/>
      <c r="K3" s="138"/>
      <c r="L3" s="19"/>
      <c r="AT3" s="16" t="s">
        <v>92</v>
      </c>
    </row>
    <row r="4" ht="24.96" customHeight="1">
      <c r="B4" s="19"/>
      <c r="D4" s="140" t="s">
        <v>105</v>
      </c>
      <c r="L4" s="19"/>
      <c r="M4" s="23" t="s">
        <v>10</v>
      </c>
      <c r="AT4" s="16" t="s">
        <v>4</v>
      </c>
    </row>
    <row r="5" ht="6.96" customHeight="1">
      <c r="B5" s="19"/>
      <c r="L5" s="19"/>
    </row>
    <row r="6" ht="12" customHeight="1">
      <c r="B6" s="19"/>
      <c r="D6" s="141" t="s">
        <v>16</v>
      </c>
      <c r="L6" s="19"/>
    </row>
    <row r="7" ht="16.5" customHeight="1">
      <c r="B7" s="19"/>
      <c r="E7" s="142" t="str">
        <f>'Rekapitulace stavby'!K6</f>
        <v xml:space="preserve"> Šternberk-chodník v ul.Potoční</v>
      </c>
      <c r="F7" s="141"/>
      <c r="G7" s="141"/>
      <c r="H7" s="141"/>
      <c r="L7" s="19"/>
    </row>
    <row r="8" ht="12" customHeight="1">
      <c r="B8" s="19"/>
      <c r="D8" s="141" t="s">
        <v>106</v>
      </c>
      <c r="L8" s="19"/>
    </row>
    <row r="9" s="1" customFormat="1" ht="16.5" customHeight="1">
      <c r="B9" s="43"/>
      <c r="E9" s="142" t="s">
        <v>438</v>
      </c>
      <c r="F9" s="1"/>
      <c r="G9" s="1"/>
      <c r="H9" s="1"/>
      <c r="I9" s="143"/>
      <c r="L9" s="43"/>
    </row>
    <row r="10" s="1" customFormat="1" ht="12" customHeight="1">
      <c r="B10" s="43"/>
      <c r="D10" s="141" t="s">
        <v>108</v>
      </c>
      <c r="I10" s="143"/>
      <c r="L10" s="43"/>
    </row>
    <row r="11" s="1" customFormat="1" ht="36.96" customHeight="1">
      <c r="B11" s="43"/>
      <c r="E11" s="144" t="s">
        <v>439</v>
      </c>
      <c r="F11" s="1"/>
      <c r="G11" s="1"/>
      <c r="H11" s="1"/>
      <c r="I11" s="143"/>
      <c r="L11" s="43"/>
    </row>
    <row r="12" s="1" customFormat="1">
      <c r="B12" s="43"/>
      <c r="I12" s="143"/>
      <c r="L12" s="43"/>
    </row>
    <row r="13" s="1" customFormat="1" ht="12" customHeight="1">
      <c r="B13" s="43"/>
      <c r="D13" s="141" t="s">
        <v>19</v>
      </c>
      <c r="F13" s="16" t="s">
        <v>100</v>
      </c>
      <c r="I13" s="145" t="s">
        <v>21</v>
      </c>
      <c r="J13" s="16" t="s">
        <v>440</v>
      </c>
      <c r="L13" s="43"/>
    </row>
    <row r="14" s="1" customFormat="1" ht="12" customHeight="1">
      <c r="B14" s="43"/>
      <c r="D14" s="141" t="s">
        <v>24</v>
      </c>
      <c r="F14" s="16" t="s">
        <v>25</v>
      </c>
      <c r="I14" s="145" t="s">
        <v>26</v>
      </c>
      <c r="J14" s="146" t="str">
        <f>'Rekapitulace stavby'!AN8</f>
        <v>20. 2. 2019</v>
      </c>
      <c r="L14" s="43"/>
    </row>
    <row r="15" s="1" customFormat="1" ht="21.84" customHeight="1">
      <c r="B15" s="43"/>
      <c r="I15" s="266" t="s">
        <v>31</v>
      </c>
      <c r="J15" s="267" t="s">
        <v>441</v>
      </c>
      <c r="L15" s="43"/>
    </row>
    <row r="16" s="1" customFormat="1" ht="12" customHeight="1">
      <c r="B16" s="43"/>
      <c r="D16" s="141" t="s">
        <v>34</v>
      </c>
      <c r="I16" s="145" t="s">
        <v>35</v>
      </c>
      <c r="J16" s="16" t="s">
        <v>36</v>
      </c>
      <c r="L16" s="43"/>
    </row>
    <row r="17" s="1" customFormat="1" ht="18" customHeight="1">
      <c r="B17" s="43"/>
      <c r="E17" s="16" t="s">
        <v>37</v>
      </c>
      <c r="I17" s="145" t="s">
        <v>38</v>
      </c>
      <c r="J17" s="16" t="s">
        <v>39</v>
      </c>
      <c r="L17" s="43"/>
    </row>
    <row r="18" s="1" customFormat="1" ht="6.96" customHeight="1">
      <c r="B18" s="43"/>
      <c r="I18" s="143"/>
      <c r="L18" s="43"/>
    </row>
    <row r="19" s="1" customFormat="1" ht="12" customHeight="1">
      <c r="B19" s="43"/>
      <c r="D19" s="141" t="s">
        <v>40</v>
      </c>
      <c r="I19" s="145" t="s">
        <v>35</v>
      </c>
      <c r="J19" s="32" t="str">
        <f>'Rekapitulace stavby'!AN13</f>
        <v>Vyplň údaj</v>
      </c>
      <c r="L19" s="43"/>
    </row>
    <row r="20" s="1" customFormat="1" ht="18" customHeight="1">
      <c r="B20" s="43"/>
      <c r="E20" s="32" t="str">
        <f>'Rekapitulace stavby'!E14</f>
        <v>Vyplň údaj</v>
      </c>
      <c r="F20" s="16"/>
      <c r="G20" s="16"/>
      <c r="H20" s="16"/>
      <c r="I20" s="145" t="s">
        <v>38</v>
      </c>
      <c r="J20" s="32" t="str">
        <f>'Rekapitulace stavby'!AN14</f>
        <v>Vyplň údaj</v>
      </c>
      <c r="L20" s="43"/>
    </row>
    <row r="21" s="1" customFormat="1" ht="6.96" customHeight="1">
      <c r="B21" s="43"/>
      <c r="I21" s="143"/>
      <c r="L21" s="43"/>
    </row>
    <row r="22" s="1" customFormat="1" ht="12" customHeight="1">
      <c r="B22" s="43"/>
      <c r="D22" s="141" t="s">
        <v>42</v>
      </c>
      <c r="I22" s="145" t="s">
        <v>35</v>
      </c>
      <c r="J22" s="16" t="s">
        <v>43</v>
      </c>
      <c r="L22" s="43"/>
    </row>
    <row r="23" s="1" customFormat="1" ht="18" customHeight="1">
      <c r="B23" s="43"/>
      <c r="E23" s="16" t="s">
        <v>44</v>
      </c>
      <c r="I23" s="145" t="s">
        <v>38</v>
      </c>
      <c r="J23" s="16" t="s">
        <v>45</v>
      </c>
      <c r="L23" s="43"/>
    </row>
    <row r="24" s="1" customFormat="1" ht="6.96" customHeight="1">
      <c r="B24" s="43"/>
      <c r="I24" s="143"/>
      <c r="L24" s="43"/>
    </row>
    <row r="25" s="1" customFormat="1" ht="12" customHeight="1">
      <c r="B25" s="43"/>
      <c r="D25" s="141" t="s">
        <v>46</v>
      </c>
      <c r="I25" s="145" t="s">
        <v>35</v>
      </c>
      <c r="J25" s="16" t="s">
        <v>1</v>
      </c>
      <c r="L25" s="43"/>
    </row>
    <row r="26" s="1" customFormat="1" ht="18" customHeight="1">
      <c r="B26" s="43"/>
      <c r="E26" s="16" t="s">
        <v>47</v>
      </c>
      <c r="I26" s="145" t="s">
        <v>38</v>
      </c>
      <c r="J26" s="16" t="s">
        <v>1</v>
      </c>
      <c r="L26" s="43"/>
    </row>
    <row r="27" s="1" customFormat="1" ht="6.96" customHeight="1">
      <c r="B27" s="43"/>
      <c r="I27" s="143"/>
      <c r="L27" s="43"/>
    </row>
    <row r="28" s="1" customFormat="1" ht="12" customHeight="1">
      <c r="B28" s="43"/>
      <c r="D28" s="141" t="s">
        <v>49</v>
      </c>
      <c r="I28" s="143"/>
      <c r="L28" s="43"/>
    </row>
    <row r="29" s="7" customFormat="1" ht="45" customHeight="1">
      <c r="B29" s="147"/>
      <c r="E29" s="148" t="s">
        <v>50</v>
      </c>
      <c r="F29" s="148"/>
      <c r="G29" s="148"/>
      <c r="H29" s="148"/>
      <c r="I29" s="149"/>
      <c r="L29" s="147"/>
    </row>
    <row r="30" s="1" customFormat="1" ht="6.96" customHeight="1">
      <c r="B30" s="43"/>
      <c r="I30" s="143"/>
      <c r="L30" s="43"/>
    </row>
    <row r="31" s="1" customFormat="1" ht="6.96" customHeight="1">
      <c r="B31" s="43"/>
      <c r="D31" s="71"/>
      <c r="E31" s="71"/>
      <c r="F31" s="71"/>
      <c r="G31" s="71"/>
      <c r="H31" s="71"/>
      <c r="I31" s="150"/>
      <c r="J31" s="71"/>
      <c r="K31" s="71"/>
      <c r="L31" s="43"/>
    </row>
    <row r="32" s="1" customFormat="1" ht="25.44" customHeight="1">
      <c r="B32" s="43"/>
      <c r="D32" s="151" t="s">
        <v>51</v>
      </c>
      <c r="I32" s="143"/>
      <c r="J32" s="152">
        <f>ROUND(J89, 2)</f>
        <v>0</v>
      </c>
      <c r="L32" s="43"/>
    </row>
    <row r="33" s="1" customFormat="1" ht="6.96" customHeight="1">
      <c r="B33" s="43"/>
      <c r="D33" s="71"/>
      <c r="E33" s="71"/>
      <c r="F33" s="71"/>
      <c r="G33" s="71"/>
      <c r="H33" s="71"/>
      <c r="I33" s="150"/>
      <c r="J33" s="71"/>
      <c r="K33" s="71"/>
      <c r="L33" s="43"/>
    </row>
    <row r="34" s="1" customFormat="1" ht="14.4" customHeight="1">
      <c r="B34" s="43"/>
      <c r="F34" s="153" t="s">
        <v>53</v>
      </c>
      <c r="I34" s="154" t="s">
        <v>52</v>
      </c>
      <c r="J34" s="153" t="s">
        <v>54</v>
      </c>
      <c r="L34" s="43"/>
    </row>
    <row r="35" s="1" customFormat="1" ht="14.4" customHeight="1">
      <c r="B35" s="43"/>
      <c r="D35" s="141" t="s">
        <v>55</v>
      </c>
      <c r="E35" s="141" t="s">
        <v>56</v>
      </c>
      <c r="F35" s="155">
        <f>ROUND((SUM(BE89:BE147)),  2)</f>
        <v>0</v>
      </c>
      <c r="I35" s="156">
        <v>0.20999999999999999</v>
      </c>
      <c r="J35" s="155">
        <f>ROUND(((SUM(BE89:BE147))*I35),  2)</f>
        <v>0</v>
      </c>
      <c r="L35" s="43"/>
    </row>
    <row r="36" s="1" customFormat="1" ht="14.4" customHeight="1">
      <c r="B36" s="43"/>
      <c r="E36" s="141" t="s">
        <v>57</v>
      </c>
      <c r="F36" s="155">
        <f>ROUND((SUM(BF89:BF147)),  2)</f>
        <v>0</v>
      </c>
      <c r="I36" s="156">
        <v>0.14999999999999999</v>
      </c>
      <c r="J36" s="155">
        <f>ROUND(((SUM(BF89:BF147))*I36),  2)</f>
        <v>0</v>
      </c>
      <c r="L36" s="43"/>
    </row>
    <row r="37" hidden="1" s="1" customFormat="1" ht="14.4" customHeight="1">
      <c r="B37" s="43"/>
      <c r="E37" s="141" t="s">
        <v>58</v>
      </c>
      <c r="F37" s="155">
        <f>ROUND((SUM(BG89:BG147)),  2)</f>
        <v>0</v>
      </c>
      <c r="I37" s="156">
        <v>0.20999999999999999</v>
      </c>
      <c r="J37" s="155">
        <f>0</f>
        <v>0</v>
      </c>
      <c r="L37" s="43"/>
    </row>
    <row r="38" hidden="1" s="1" customFormat="1" ht="14.4" customHeight="1">
      <c r="B38" s="43"/>
      <c r="E38" s="141" t="s">
        <v>59</v>
      </c>
      <c r="F38" s="155">
        <f>ROUND((SUM(BH89:BH147)),  2)</f>
        <v>0</v>
      </c>
      <c r="I38" s="156">
        <v>0.14999999999999999</v>
      </c>
      <c r="J38" s="155">
        <f>0</f>
        <v>0</v>
      </c>
      <c r="L38" s="43"/>
    </row>
    <row r="39" hidden="1" s="1" customFormat="1" ht="14.4" customHeight="1">
      <c r="B39" s="43"/>
      <c r="E39" s="141" t="s">
        <v>60</v>
      </c>
      <c r="F39" s="155">
        <f>ROUND((SUM(BI89:BI147)),  2)</f>
        <v>0</v>
      </c>
      <c r="I39" s="156">
        <v>0</v>
      </c>
      <c r="J39" s="155">
        <f>0</f>
        <v>0</v>
      </c>
      <c r="L39" s="43"/>
    </row>
    <row r="40" s="1" customFormat="1" ht="6.96" customHeight="1">
      <c r="B40" s="43"/>
      <c r="I40" s="143"/>
      <c r="L40" s="43"/>
    </row>
    <row r="41" s="1" customFormat="1" ht="25.44" customHeight="1">
      <c r="B41" s="43"/>
      <c r="C41" s="157"/>
      <c r="D41" s="158" t="s">
        <v>61</v>
      </c>
      <c r="E41" s="159"/>
      <c r="F41" s="159"/>
      <c r="G41" s="160" t="s">
        <v>62</v>
      </c>
      <c r="H41" s="161" t="s">
        <v>63</v>
      </c>
      <c r="I41" s="162"/>
      <c r="J41" s="163">
        <f>SUM(J32:J39)</f>
        <v>0</v>
      </c>
      <c r="K41" s="164"/>
      <c r="L41" s="43"/>
    </row>
    <row r="42" s="1" customFormat="1" ht="14.4" customHeight="1">
      <c r="B42" s="165"/>
      <c r="C42" s="166"/>
      <c r="D42" s="166"/>
      <c r="E42" s="166"/>
      <c r="F42" s="166"/>
      <c r="G42" s="166"/>
      <c r="H42" s="166"/>
      <c r="I42" s="167"/>
      <c r="J42" s="166"/>
      <c r="K42" s="166"/>
      <c r="L42" s="43"/>
    </row>
    <row r="46" s="1" customFormat="1" ht="6.96" customHeight="1">
      <c r="B46" s="168"/>
      <c r="C46" s="169"/>
      <c r="D46" s="169"/>
      <c r="E46" s="169"/>
      <c r="F46" s="169"/>
      <c r="G46" s="169"/>
      <c r="H46" s="169"/>
      <c r="I46" s="170"/>
      <c r="J46" s="169"/>
      <c r="K46" s="169"/>
      <c r="L46" s="43"/>
    </row>
    <row r="47" s="1" customFormat="1" ht="24.96" customHeight="1">
      <c r="B47" s="38"/>
      <c r="C47" s="22" t="s">
        <v>111</v>
      </c>
      <c r="D47" s="39"/>
      <c r="E47" s="39"/>
      <c r="F47" s="39"/>
      <c r="G47" s="39"/>
      <c r="H47" s="39"/>
      <c r="I47" s="143"/>
      <c r="J47" s="39"/>
      <c r="K47" s="39"/>
      <c r="L47" s="43"/>
    </row>
    <row r="48" s="1" customFormat="1" ht="6.96" customHeight="1">
      <c r="B48" s="38"/>
      <c r="C48" s="39"/>
      <c r="D48" s="39"/>
      <c r="E48" s="39"/>
      <c r="F48" s="39"/>
      <c r="G48" s="39"/>
      <c r="H48" s="39"/>
      <c r="I48" s="143"/>
      <c r="J48" s="39"/>
      <c r="K48" s="39"/>
      <c r="L48" s="43"/>
    </row>
    <row r="49" s="1" customFormat="1" ht="12" customHeight="1">
      <c r="B49" s="38"/>
      <c r="C49" s="31" t="s">
        <v>16</v>
      </c>
      <c r="D49" s="39"/>
      <c r="E49" s="39"/>
      <c r="F49" s="39"/>
      <c r="G49" s="39"/>
      <c r="H49" s="39"/>
      <c r="I49" s="143"/>
      <c r="J49" s="39"/>
      <c r="K49" s="39"/>
      <c r="L49" s="43"/>
    </row>
    <row r="50" s="1" customFormat="1" ht="16.5" customHeight="1">
      <c r="B50" s="38"/>
      <c r="C50" s="39"/>
      <c r="D50" s="39"/>
      <c r="E50" s="171" t="str">
        <f>E7</f>
        <v xml:space="preserve"> Šternberk-chodník v ul.Potoční</v>
      </c>
      <c r="F50" s="31"/>
      <c r="G50" s="31"/>
      <c r="H50" s="31"/>
      <c r="I50" s="143"/>
      <c r="J50" s="39"/>
      <c r="K50" s="39"/>
      <c r="L50" s="43"/>
    </row>
    <row r="51" ht="12" customHeight="1">
      <c r="B51" s="20"/>
      <c r="C51" s="31" t="s">
        <v>106</v>
      </c>
      <c r="D51" s="21"/>
      <c r="E51" s="21"/>
      <c r="F51" s="21"/>
      <c r="G51" s="21"/>
      <c r="H51" s="21"/>
      <c r="I51" s="136"/>
      <c r="J51" s="21"/>
      <c r="K51" s="21"/>
      <c r="L51" s="19"/>
    </row>
    <row r="52" s="1" customFormat="1" ht="16.5" customHeight="1">
      <c r="B52" s="38"/>
      <c r="C52" s="39"/>
      <c r="D52" s="39"/>
      <c r="E52" s="171" t="s">
        <v>438</v>
      </c>
      <c r="F52" s="39"/>
      <c r="G52" s="39"/>
      <c r="H52" s="39"/>
      <c r="I52" s="143"/>
      <c r="J52" s="39"/>
      <c r="K52" s="39"/>
      <c r="L52" s="43"/>
    </row>
    <row r="53" s="1" customFormat="1" ht="12" customHeight="1">
      <c r="B53" s="38"/>
      <c r="C53" s="31" t="s">
        <v>108</v>
      </c>
      <c r="D53" s="39"/>
      <c r="E53" s="39"/>
      <c r="F53" s="39"/>
      <c r="G53" s="39"/>
      <c r="H53" s="39"/>
      <c r="I53" s="143"/>
      <c r="J53" s="39"/>
      <c r="K53" s="39"/>
      <c r="L53" s="43"/>
    </row>
    <row r="54" s="1" customFormat="1" ht="16.5" customHeight="1">
      <c r="B54" s="38"/>
      <c r="C54" s="39"/>
      <c r="D54" s="39"/>
      <c r="E54" s="64" t="str">
        <f>E11</f>
        <v>2-1 - VON - VEDLEJŠÍ A OSTATNÍ NÁKLADY- soupis prací</v>
      </c>
      <c r="F54" s="39"/>
      <c r="G54" s="39"/>
      <c r="H54" s="39"/>
      <c r="I54" s="143"/>
      <c r="J54" s="39"/>
      <c r="K54" s="39"/>
      <c r="L54" s="43"/>
    </row>
    <row r="55" s="1" customFormat="1" ht="6.96" customHeight="1">
      <c r="B55" s="38"/>
      <c r="C55" s="39"/>
      <c r="D55" s="39"/>
      <c r="E55" s="39"/>
      <c r="F55" s="39"/>
      <c r="G55" s="39"/>
      <c r="H55" s="39"/>
      <c r="I55" s="143"/>
      <c r="J55" s="39"/>
      <c r="K55" s="39"/>
      <c r="L55" s="43"/>
    </row>
    <row r="56" s="1" customFormat="1" ht="12" customHeight="1">
      <c r="B56" s="38"/>
      <c r="C56" s="31" t="s">
        <v>24</v>
      </c>
      <c r="D56" s="39"/>
      <c r="E56" s="39"/>
      <c r="F56" s="26" t="str">
        <f>F14</f>
        <v>Šternberk</v>
      </c>
      <c r="G56" s="39"/>
      <c r="H56" s="39"/>
      <c r="I56" s="145" t="s">
        <v>26</v>
      </c>
      <c r="J56" s="67" t="str">
        <f>IF(J14="","",J14)</f>
        <v>20. 2. 2019</v>
      </c>
      <c r="K56" s="39"/>
      <c r="L56" s="43"/>
    </row>
    <row r="57" s="1" customFormat="1" ht="6.96" customHeight="1">
      <c r="B57" s="38"/>
      <c r="C57" s="39"/>
      <c r="D57" s="39"/>
      <c r="E57" s="39"/>
      <c r="F57" s="39"/>
      <c r="G57" s="39"/>
      <c r="H57" s="39"/>
      <c r="I57" s="143"/>
      <c r="J57" s="39"/>
      <c r="K57" s="39"/>
      <c r="L57" s="43"/>
    </row>
    <row r="58" s="1" customFormat="1" ht="13.65" customHeight="1">
      <c r="B58" s="38"/>
      <c r="C58" s="31" t="s">
        <v>34</v>
      </c>
      <c r="D58" s="39"/>
      <c r="E58" s="39"/>
      <c r="F58" s="26" t="str">
        <f>E17</f>
        <v>Město Šternberk</v>
      </c>
      <c r="G58" s="39"/>
      <c r="H58" s="39"/>
      <c r="I58" s="145" t="s">
        <v>42</v>
      </c>
      <c r="J58" s="36" t="str">
        <f>E23</f>
        <v>ing. Petr Doležel</v>
      </c>
      <c r="K58" s="39"/>
      <c r="L58" s="43"/>
    </row>
    <row r="59" s="1" customFormat="1" ht="24.9" customHeight="1">
      <c r="B59" s="38"/>
      <c r="C59" s="31" t="s">
        <v>40</v>
      </c>
      <c r="D59" s="39"/>
      <c r="E59" s="39"/>
      <c r="F59" s="26" t="str">
        <f>IF(E20="","",E20)</f>
        <v>Vyplň údaj</v>
      </c>
      <c r="G59" s="39"/>
      <c r="H59" s="39"/>
      <c r="I59" s="145" t="s">
        <v>46</v>
      </c>
      <c r="J59" s="36" t="str">
        <f>E26</f>
        <v xml:space="preserve">ing.Pospíšil Michal        CU 2019/1  </v>
      </c>
      <c r="K59" s="39"/>
      <c r="L59" s="43"/>
    </row>
    <row r="60" s="1" customFormat="1" ht="10.32" customHeight="1">
      <c r="B60" s="38"/>
      <c r="C60" s="39"/>
      <c r="D60" s="39"/>
      <c r="E60" s="39"/>
      <c r="F60" s="39"/>
      <c r="G60" s="39"/>
      <c r="H60" s="39"/>
      <c r="I60" s="143"/>
      <c r="J60" s="39"/>
      <c r="K60" s="39"/>
      <c r="L60" s="43"/>
    </row>
    <row r="61" s="1" customFormat="1" ht="29.28" customHeight="1">
      <c r="B61" s="38"/>
      <c r="C61" s="172" t="s">
        <v>112</v>
      </c>
      <c r="D61" s="173"/>
      <c r="E61" s="173"/>
      <c r="F61" s="173"/>
      <c r="G61" s="173"/>
      <c r="H61" s="173"/>
      <c r="I61" s="174"/>
      <c r="J61" s="175" t="s">
        <v>113</v>
      </c>
      <c r="K61" s="173"/>
      <c r="L61" s="43"/>
    </row>
    <row r="62" s="1" customFormat="1" ht="10.32" customHeight="1">
      <c r="B62" s="38"/>
      <c r="C62" s="39"/>
      <c r="D62" s="39"/>
      <c r="E62" s="39"/>
      <c r="F62" s="39"/>
      <c r="G62" s="39"/>
      <c r="H62" s="39"/>
      <c r="I62" s="143"/>
      <c r="J62" s="39"/>
      <c r="K62" s="39"/>
      <c r="L62" s="43"/>
    </row>
    <row r="63" s="1" customFormat="1" ht="22.8" customHeight="1">
      <c r="B63" s="38"/>
      <c r="C63" s="176" t="s">
        <v>114</v>
      </c>
      <c r="D63" s="39"/>
      <c r="E63" s="39"/>
      <c r="F63" s="39"/>
      <c r="G63" s="39"/>
      <c r="H63" s="39"/>
      <c r="I63" s="143"/>
      <c r="J63" s="98">
        <f>J89</f>
        <v>0</v>
      </c>
      <c r="K63" s="39"/>
      <c r="L63" s="43"/>
      <c r="AU63" s="16" t="s">
        <v>115</v>
      </c>
    </row>
    <row r="64" s="8" customFormat="1" ht="24.96" customHeight="1">
      <c r="B64" s="177"/>
      <c r="C64" s="178"/>
      <c r="D64" s="179" t="s">
        <v>442</v>
      </c>
      <c r="E64" s="180"/>
      <c r="F64" s="180"/>
      <c r="G64" s="180"/>
      <c r="H64" s="180"/>
      <c r="I64" s="181"/>
      <c r="J64" s="182">
        <f>J90</f>
        <v>0</v>
      </c>
      <c r="K64" s="178"/>
      <c r="L64" s="183"/>
    </row>
    <row r="65" s="9" customFormat="1" ht="19.92" customHeight="1">
      <c r="B65" s="184"/>
      <c r="C65" s="122"/>
      <c r="D65" s="185" t="s">
        <v>443</v>
      </c>
      <c r="E65" s="186"/>
      <c r="F65" s="186"/>
      <c r="G65" s="186"/>
      <c r="H65" s="186"/>
      <c r="I65" s="187"/>
      <c r="J65" s="188">
        <f>J91</f>
        <v>0</v>
      </c>
      <c r="K65" s="122"/>
      <c r="L65" s="189"/>
    </row>
    <row r="66" s="9" customFormat="1" ht="19.92" customHeight="1">
      <c r="B66" s="184"/>
      <c r="C66" s="122"/>
      <c r="D66" s="185" t="s">
        <v>444</v>
      </c>
      <c r="E66" s="186"/>
      <c r="F66" s="186"/>
      <c r="G66" s="186"/>
      <c r="H66" s="186"/>
      <c r="I66" s="187"/>
      <c r="J66" s="188">
        <f>J112</f>
        <v>0</v>
      </c>
      <c r="K66" s="122"/>
      <c r="L66" s="189"/>
    </row>
    <row r="67" s="9" customFormat="1" ht="19.92" customHeight="1">
      <c r="B67" s="184"/>
      <c r="C67" s="122"/>
      <c r="D67" s="185" t="s">
        <v>445</v>
      </c>
      <c r="E67" s="186"/>
      <c r="F67" s="186"/>
      <c r="G67" s="186"/>
      <c r="H67" s="186"/>
      <c r="I67" s="187"/>
      <c r="J67" s="188">
        <f>J128</f>
        <v>0</v>
      </c>
      <c r="K67" s="122"/>
      <c r="L67" s="189"/>
    </row>
    <row r="68" s="1" customFormat="1" ht="21.84" customHeight="1">
      <c r="B68" s="38"/>
      <c r="C68" s="39"/>
      <c r="D68" s="39"/>
      <c r="E68" s="39"/>
      <c r="F68" s="39"/>
      <c r="G68" s="39"/>
      <c r="H68" s="39"/>
      <c r="I68" s="143"/>
      <c r="J68" s="39"/>
      <c r="K68" s="39"/>
      <c r="L68" s="43"/>
    </row>
    <row r="69" s="1" customFormat="1" ht="6.96" customHeight="1">
      <c r="B69" s="57"/>
      <c r="C69" s="58"/>
      <c r="D69" s="58"/>
      <c r="E69" s="58"/>
      <c r="F69" s="58"/>
      <c r="G69" s="58"/>
      <c r="H69" s="58"/>
      <c r="I69" s="167"/>
      <c r="J69" s="58"/>
      <c r="K69" s="58"/>
      <c r="L69" s="43"/>
    </row>
    <row r="73" s="1" customFormat="1" ht="6.96" customHeight="1">
      <c r="B73" s="59"/>
      <c r="C73" s="60"/>
      <c r="D73" s="60"/>
      <c r="E73" s="60"/>
      <c r="F73" s="60"/>
      <c r="G73" s="60"/>
      <c r="H73" s="60"/>
      <c r="I73" s="170"/>
      <c r="J73" s="60"/>
      <c r="K73" s="60"/>
      <c r="L73" s="43"/>
    </row>
    <row r="74" s="1" customFormat="1" ht="24.96" customHeight="1">
      <c r="B74" s="38"/>
      <c r="C74" s="22" t="s">
        <v>125</v>
      </c>
      <c r="D74" s="39"/>
      <c r="E74" s="39"/>
      <c r="F74" s="39"/>
      <c r="G74" s="39"/>
      <c r="H74" s="39"/>
      <c r="I74" s="143"/>
      <c r="J74" s="39"/>
      <c r="K74" s="39"/>
      <c r="L74" s="43"/>
    </row>
    <row r="75" s="1" customFormat="1" ht="6.96" customHeight="1">
      <c r="B75" s="38"/>
      <c r="C75" s="39"/>
      <c r="D75" s="39"/>
      <c r="E75" s="39"/>
      <c r="F75" s="39"/>
      <c r="G75" s="39"/>
      <c r="H75" s="39"/>
      <c r="I75" s="143"/>
      <c r="J75" s="39"/>
      <c r="K75" s="39"/>
      <c r="L75" s="43"/>
    </row>
    <row r="76" s="1" customFormat="1" ht="12" customHeight="1">
      <c r="B76" s="38"/>
      <c r="C76" s="31" t="s">
        <v>16</v>
      </c>
      <c r="D76" s="39"/>
      <c r="E76" s="39"/>
      <c r="F76" s="39"/>
      <c r="G76" s="39"/>
      <c r="H76" s="39"/>
      <c r="I76" s="143"/>
      <c r="J76" s="39"/>
      <c r="K76" s="39"/>
      <c r="L76" s="43"/>
    </row>
    <row r="77" s="1" customFormat="1" ht="16.5" customHeight="1">
      <c r="B77" s="38"/>
      <c r="C77" s="39"/>
      <c r="D77" s="39"/>
      <c r="E77" s="171" t="str">
        <f>E7</f>
        <v xml:space="preserve"> Šternberk-chodník v ul.Potoční</v>
      </c>
      <c r="F77" s="31"/>
      <c r="G77" s="31"/>
      <c r="H77" s="31"/>
      <c r="I77" s="143"/>
      <c r="J77" s="39"/>
      <c r="K77" s="39"/>
      <c r="L77" s="43"/>
    </row>
    <row r="78" ht="12" customHeight="1">
      <c r="B78" s="20"/>
      <c r="C78" s="31" t="s">
        <v>106</v>
      </c>
      <c r="D78" s="21"/>
      <c r="E78" s="21"/>
      <c r="F78" s="21"/>
      <c r="G78" s="21"/>
      <c r="H78" s="21"/>
      <c r="I78" s="136"/>
      <c r="J78" s="21"/>
      <c r="K78" s="21"/>
      <c r="L78" s="19"/>
    </row>
    <row r="79" s="1" customFormat="1" ht="16.5" customHeight="1">
      <c r="B79" s="38"/>
      <c r="C79" s="39"/>
      <c r="D79" s="39"/>
      <c r="E79" s="171" t="s">
        <v>438</v>
      </c>
      <c r="F79" s="39"/>
      <c r="G79" s="39"/>
      <c r="H79" s="39"/>
      <c r="I79" s="143"/>
      <c r="J79" s="39"/>
      <c r="K79" s="39"/>
      <c r="L79" s="43"/>
    </row>
    <row r="80" s="1" customFormat="1" ht="12" customHeight="1">
      <c r="B80" s="38"/>
      <c r="C80" s="31" t="s">
        <v>108</v>
      </c>
      <c r="D80" s="39"/>
      <c r="E80" s="39"/>
      <c r="F80" s="39"/>
      <c r="G80" s="39"/>
      <c r="H80" s="39"/>
      <c r="I80" s="143"/>
      <c r="J80" s="39"/>
      <c r="K80" s="39"/>
      <c r="L80" s="43"/>
    </row>
    <row r="81" s="1" customFormat="1" ht="16.5" customHeight="1">
      <c r="B81" s="38"/>
      <c r="C81" s="39"/>
      <c r="D81" s="39"/>
      <c r="E81" s="64" t="str">
        <f>E11</f>
        <v>2-1 - VON - VEDLEJŠÍ A OSTATNÍ NÁKLADY- soupis prací</v>
      </c>
      <c r="F81" s="39"/>
      <c r="G81" s="39"/>
      <c r="H81" s="39"/>
      <c r="I81" s="143"/>
      <c r="J81" s="39"/>
      <c r="K81" s="39"/>
      <c r="L81" s="43"/>
    </row>
    <row r="82" s="1" customFormat="1" ht="6.96" customHeight="1">
      <c r="B82" s="38"/>
      <c r="C82" s="39"/>
      <c r="D82" s="39"/>
      <c r="E82" s="39"/>
      <c r="F82" s="39"/>
      <c r="G82" s="39"/>
      <c r="H82" s="39"/>
      <c r="I82" s="143"/>
      <c r="J82" s="39"/>
      <c r="K82" s="39"/>
      <c r="L82" s="43"/>
    </row>
    <row r="83" s="1" customFormat="1" ht="12" customHeight="1">
      <c r="B83" s="38"/>
      <c r="C83" s="31" t="s">
        <v>24</v>
      </c>
      <c r="D83" s="39"/>
      <c r="E83" s="39"/>
      <c r="F83" s="26" t="str">
        <f>F14</f>
        <v>Šternberk</v>
      </c>
      <c r="G83" s="39"/>
      <c r="H83" s="39"/>
      <c r="I83" s="145" t="s">
        <v>26</v>
      </c>
      <c r="J83" s="67" t="str">
        <f>IF(J14="","",J14)</f>
        <v>20. 2. 2019</v>
      </c>
      <c r="K83" s="39"/>
      <c r="L83" s="43"/>
    </row>
    <row r="84" s="1" customFormat="1" ht="6.96" customHeight="1">
      <c r="B84" s="38"/>
      <c r="C84" s="39"/>
      <c r="D84" s="39"/>
      <c r="E84" s="39"/>
      <c r="F84" s="39"/>
      <c r="G84" s="39"/>
      <c r="H84" s="39"/>
      <c r="I84" s="143"/>
      <c r="J84" s="39"/>
      <c r="K84" s="39"/>
      <c r="L84" s="43"/>
    </row>
    <row r="85" s="1" customFormat="1" ht="13.65" customHeight="1">
      <c r="B85" s="38"/>
      <c r="C85" s="31" t="s">
        <v>34</v>
      </c>
      <c r="D85" s="39"/>
      <c r="E85" s="39"/>
      <c r="F85" s="26" t="str">
        <f>E17</f>
        <v>Město Šternberk</v>
      </c>
      <c r="G85" s="39"/>
      <c r="H85" s="39"/>
      <c r="I85" s="145" t="s">
        <v>42</v>
      </c>
      <c r="J85" s="36" t="str">
        <f>E23</f>
        <v>ing. Petr Doležel</v>
      </c>
      <c r="K85" s="39"/>
      <c r="L85" s="43"/>
    </row>
    <row r="86" s="1" customFormat="1" ht="24.9" customHeight="1">
      <c r="B86" s="38"/>
      <c r="C86" s="31" t="s">
        <v>40</v>
      </c>
      <c r="D86" s="39"/>
      <c r="E86" s="39"/>
      <c r="F86" s="26" t="str">
        <f>IF(E20="","",E20)</f>
        <v>Vyplň údaj</v>
      </c>
      <c r="G86" s="39"/>
      <c r="H86" s="39"/>
      <c r="I86" s="145" t="s">
        <v>46</v>
      </c>
      <c r="J86" s="36" t="str">
        <f>E26</f>
        <v xml:space="preserve">ing.Pospíšil Michal        CU 2019/1  </v>
      </c>
      <c r="K86" s="39"/>
      <c r="L86" s="43"/>
    </row>
    <row r="87" s="1" customFormat="1" ht="10.32" customHeight="1">
      <c r="B87" s="38"/>
      <c r="C87" s="39"/>
      <c r="D87" s="39"/>
      <c r="E87" s="39"/>
      <c r="F87" s="39"/>
      <c r="G87" s="39"/>
      <c r="H87" s="39"/>
      <c r="I87" s="143"/>
      <c r="J87" s="39"/>
      <c r="K87" s="39"/>
      <c r="L87" s="43"/>
    </row>
    <row r="88" s="10" customFormat="1" ht="29.28" customHeight="1">
      <c r="B88" s="190"/>
      <c r="C88" s="191" t="s">
        <v>126</v>
      </c>
      <c r="D88" s="192" t="s">
        <v>70</v>
      </c>
      <c r="E88" s="192" t="s">
        <v>66</v>
      </c>
      <c r="F88" s="192" t="s">
        <v>67</v>
      </c>
      <c r="G88" s="192" t="s">
        <v>127</v>
      </c>
      <c r="H88" s="192" t="s">
        <v>128</v>
      </c>
      <c r="I88" s="193" t="s">
        <v>129</v>
      </c>
      <c r="J88" s="192" t="s">
        <v>113</v>
      </c>
      <c r="K88" s="194" t="s">
        <v>130</v>
      </c>
      <c r="L88" s="195"/>
      <c r="M88" s="88" t="s">
        <v>1</v>
      </c>
      <c r="N88" s="89" t="s">
        <v>55</v>
      </c>
      <c r="O88" s="89" t="s">
        <v>131</v>
      </c>
      <c r="P88" s="89" t="s">
        <v>132</v>
      </c>
      <c r="Q88" s="89" t="s">
        <v>133</v>
      </c>
      <c r="R88" s="89" t="s">
        <v>134</v>
      </c>
      <c r="S88" s="89" t="s">
        <v>135</v>
      </c>
      <c r="T88" s="90" t="s">
        <v>136</v>
      </c>
    </row>
    <row r="89" s="1" customFormat="1" ht="22.8" customHeight="1">
      <c r="B89" s="38"/>
      <c r="C89" s="95" t="s">
        <v>137</v>
      </c>
      <c r="D89" s="39"/>
      <c r="E89" s="39"/>
      <c r="F89" s="39"/>
      <c r="G89" s="39"/>
      <c r="H89" s="39"/>
      <c r="I89" s="143"/>
      <c r="J89" s="196">
        <f>BK89</f>
        <v>0</v>
      </c>
      <c r="K89" s="39"/>
      <c r="L89" s="43"/>
      <c r="M89" s="91"/>
      <c r="N89" s="92"/>
      <c r="O89" s="92"/>
      <c r="P89" s="197">
        <f>P90</f>
        <v>0</v>
      </c>
      <c r="Q89" s="92"/>
      <c r="R89" s="197">
        <f>R90</f>
        <v>0</v>
      </c>
      <c r="S89" s="92"/>
      <c r="T89" s="198">
        <f>T90</f>
        <v>0</v>
      </c>
      <c r="AT89" s="16" t="s">
        <v>84</v>
      </c>
      <c r="AU89" s="16" t="s">
        <v>115</v>
      </c>
      <c r="BK89" s="199">
        <f>BK90</f>
        <v>0</v>
      </c>
    </row>
    <row r="90" s="11" customFormat="1" ht="25.92" customHeight="1">
      <c r="B90" s="200"/>
      <c r="C90" s="201"/>
      <c r="D90" s="202" t="s">
        <v>84</v>
      </c>
      <c r="E90" s="203" t="s">
        <v>446</v>
      </c>
      <c r="F90" s="203" t="s">
        <v>447</v>
      </c>
      <c r="G90" s="201"/>
      <c r="H90" s="201"/>
      <c r="I90" s="204"/>
      <c r="J90" s="205">
        <f>BK90</f>
        <v>0</v>
      </c>
      <c r="K90" s="201"/>
      <c r="L90" s="206"/>
      <c r="M90" s="207"/>
      <c r="N90" s="208"/>
      <c r="O90" s="208"/>
      <c r="P90" s="209">
        <f>P91+P112+P128</f>
        <v>0</v>
      </c>
      <c r="Q90" s="208"/>
      <c r="R90" s="209">
        <f>R91+R112+R128</f>
        <v>0</v>
      </c>
      <c r="S90" s="208"/>
      <c r="T90" s="210">
        <f>T91+T112+T128</f>
        <v>0</v>
      </c>
      <c r="AR90" s="211" t="s">
        <v>176</v>
      </c>
      <c r="AT90" s="212" t="s">
        <v>84</v>
      </c>
      <c r="AU90" s="212" t="s">
        <v>85</v>
      </c>
      <c r="AY90" s="211" t="s">
        <v>140</v>
      </c>
      <c r="BK90" s="213">
        <f>BK91+BK112+BK128</f>
        <v>0</v>
      </c>
    </row>
    <row r="91" s="11" customFormat="1" ht="22.8" customHeight="1">
      <c r="B91" s="200"/>
      <c r="C91" s="201"/>
      <c r="D91" s="202" t="s">
        <v>84</v>
      </c>
      <c r="E91" s="214" t="s">
        <v>448</v>
      </c>
      <c r="F91" s="214" t="s">
        <v>449</v>
      </c>
      <c r="G91" s="201"/>
      <c r="H91" s="201"/>
      <c r="I91" s="204"/>
      <c r="J91" s="215">
        <f>BK91</f>
        <v>0</v>
      </c>
      <c r="K91" s="201"/>
      <c r="L91" s="206"/>
      <c r="M91" s="207"/>
      <c r="N91" s="208"/>
      <c r="O91" s="208"/>
      <c r="P91" s="209">
        <f>SUM(P92:P111)</f>
        <v>0</v>
      </c>
      <c r="Q91" s="208"/>
      <c r="R91" s="209">
        <f>SUM(R92:R111)</f>
        <v>0</v>
      </c>
      <c r="S91" s="208"/>
      <c r="T91" s="210">
        <f>SUM(T92:T111)</f>
        <v>0</v>
      </c>
      <c r="AR91" s="211" t="s">
        <v>176</v>
      </c>
      <c r="AT91" s="212" t="s">
        <v>84</v>
      </c>
      <c r="AU91" s="212" t="s">
        <v>23</v>
      </c>
      <c r="AY91" s="211" t="s">
        <v>140</v>
      </c>
      <c r="BK91" s="213">
        <f>SUM(BK92:BK111)</f>
        <v>0</v>
      </c>
    </row>
    <row r="92" s="1" customFormat="1" ht="16.5" customHeight="1">
      <c r="B92" s="38"/>
      <c r="C92" s="216" t="s">
        <v>23</v>
      </c>
      <c r="D92" s="216" t="s">
        <v>143</v>
      </c>
      <c r="E92" s="217" t="s">
        <v>450</v>
      </c>
      <c r="F92" s="218" t="s">
        <v>451</v>
      </c>
      <c r="G92" s="219" t="s">
        <v>452</v>
      </c>
      <c r="H92" s="220">
        <v>1</v>
      </c>
      <c r="I92" s="221"/>
      <c r="J92" s="222">
        <f>ROUND(I92*H92,2)</f>
        <v>0</v>
      </c>
      <c r="K92" s="218" t="s">
        <v>453</v>
      </c>
      <c r="L92" s="43"/>
      <c r="M92" s="223" t="s">
        <v>1</v>
      </c>
      <c r="N92" s="224" t="s">
        <v>56</v>
      </c>
      <c r="O92" s="79"/>
      <c r="P92" s="225">
        <f>O92*H92</f>
        <v>0</v>
      </c>
      <c r="Q92" s="225">
        <v>0</v>
      </c>
      <c r="R92" s="225">
        <f>Q92*H92</f>
        <v>0</v>
      </c>
      <c r="S92" s="225">
        <v>0</v>
      </c>
      <c r="T92" s="226">
        <f>S92*H92</f>
        <v>0</v>
      </c>
      <c r="AR92" s="16" t="s">
        <v>454</v>
      </c>
      <c r="AT92" s="16" t="s">
        <v>143</v>
      </c>
      <c r="AU92" s="16" t="s">
        <v>92</v>
      </c>
      <c r="AY92" s="16" t="s">
        <v>140</v>
      </c>
      <c r="BE92" s="227">
        <f>IF(N92="základní",J92,0)</f>
        <v>0</v>
      </c>
      <c r="BF92" s="227">
        <f>IF(N92="snížená",J92,0)</f>
        <v>0</v>
      </c>
      <c r="BG92" s="227">
        <f>IF(N92="zákl. přenesená",J92,0)</f>
        <v>0</v>
      </c>
      <c r="BH92" s="227">
        <f>IF(N92="sníž. přenesená",J92,0)</f>
        <v>0</v>
      </c>
      <c r="BI92" s="227">
        <f>IF(N92="nulová",J92,0)</f>
        <v>0</v>
      </c>
      <c r="BJ92" s="16" t="s">
        <v>23</v>
      </c>
      <c r="BK92" s="227">
        <f>ROUND(I92*H92,2)</f>
        <v>0</v>
      </c>
      <c r="BL92" s="16" t="s">
        <v>454</v>
      </c>
      <c r="BM92" s="16" t="s">
        <v>455</v>
      </c>
    </row>
    <row r="93" s="1" customFormat="1">
      <c r="B93" s="38"/>
      <c r="C93" s="39"/>
      <c r="D93" s="228" t="s">
        <v>150</v>
      </c>
      <c r="E93" s="39"/>
      <c r="F93" s="229" t="s">
        <v>451</v>
      </c>
      <c r="G93" s="39"/>
      <c r="H93" s="39"/>
      <c r="I93" s="143"/>
      <c r="J93" s="39"/>
      <c r="K93" s="39"/>
      <c r="L93" s="43"/>
      <c r="M93" s="230"/>
      <c r="N93" s="79"/>
      <c r="O93" s="79"/>
      <c r="P93" s="79"/>
      <c r="Q93" s="79"/>
      <c r="R93" s="79"/>
      <c r="S93" s="79"/>
      <c r="T93" s="80"/>
      <c r="AT93" s="16" t="s">
        <v>150</v>
      </c>
      <c r="AU93" s="16" t="s">
        <v>92</v>
      </c>
    </row>
    <row r="94" s="1" customFormat="1">
      <c r="B94" s="38"/>
      <c r="C94" s="39"/>
      <c r="D94" s="228" t="s">
        <v>230</v>
      </c>
      <c r="E94" s="39"/>
      <c r="F94" s="231" t="s">
        <v>456</v>
      </c>
      <c r="G94" s="39"/>
      <c r="H94" s="39"/>
      <c r="I94" s="143"/>
      <c r="J94" s="39"/>
      <c r="K94" s="39"/>
      <c r="L94" s="43"/>
      <c r="M94" s="230"/>
      <c r="N94" s="79"/>
      <c r="O94" s="79"/>
      <c r="P94" s="79"/>
      <c r="Q94" s="79"/>
      <c r="R94" s="79"/>
      <c r="S94" s="79"/>
      <c r="T94" s="80"/>
      <c r="AT94" s="16" t="s">
        <v>230</v>
      </c>
      <c r="AU94" s="16" t="s">
        <v>92</v>
      </c>
    </row>
    <row r="95" s="13" customFormat="1">
      <c r="B95" s="242"/>
      <c r="C95" s="243"/>
      <c r="D95" s="228" t="s">
        <v>154</v>
      </c>
      <c r="E95" s="244" t="s">
        <v>1</v>
      </c>
      <c r="F95" s="245" t="s">
        <v>23</v>
      </c>
      <c r="G95" s="243"/>
      <c r="H95" s="246">
        <v>1</v>
      </c>
      <c r="I95" s="247"/>
      <c r="J95" s="243"/>
      <c r="K95" s="243"/>
      <c r="L95" s="248"/>
      <c r="M95" s="249"/>
      <c r="N95" s="250"/>
      <c r="O95" s="250"/>
      <c r="P95" s="250"/>
      <c r="Q95" s="250"/>
      <c r="R95" s="250"/>
      <c r="S95" s="250"/>
      <c r="T95" s="251"/>
      <c r="AT95" s="252" t="s">
        <v>154</v>
      </c>
      <c r="AU95" s="252" t="s">
        <v>92</v>
      </c>
      <c r="AV95" s="13" t="s">
        <v>92</v>
      </c>
      <c r="AW95" s="13" t="s">
        <v>48</v>
      </c>
      <c r="AX95" s="13" t="s">
        <v>85</v>
      </c>
      <c r="AY95" s="252" t="s">
        <v>140</v>
      </c>
    </row>
    <row r="96" s="14" customFormat="1">
      <c r="B96" s="268"/>
      <c r="C96" s="269"/>
      <c r="D96" s="228" t="s">
        <v>154</v>
      </c>
      <c r="E96" s="270" t="s">
        <v>1</v>
      </c>
      <c r="F96" s="271" t="s">
        <v>457</v>
      </c>
      <c r="G96" s="269"/>
      <c r="H96" s="272">
        <v>1</v>
      </c>
      <c r="I96" s="273"/>
      <c r="J96" s="269"/>
      <c r="K96" s="269"/>
      <c r="L96" s="274"/>
      <c r="M96" s="275"/>
      <c r="N96" s="276"/>
      <c r="O96" s="276"/>
      <c r="P96" s="276"/>
      <c r="Q96" s="276"/>
      <c r="R96" s="276"/>
      <c r="S96" s="276"/>
      <c r="T96" s="277"/>
      <c r="AT96" s="278" t="s">
        <v>154</v>
      </c>
      <c r="AU96" s="278" t="s">
        <v>92</v>
      </c>
      <c r="AV96" s="14" t="s">
        <v>148</v>
      </c>
      <c r="AW96" s="14" t="s">
        <v>4</v>
      </c>
      <c r="AX96" s="14" t="s">
        <v>23</v>
      </c>
      <c r="AY96" s="278" t="s">
        <v>140</v>
      </c>
    </row>
    <row r="97" s="1" customFormat="1" ht="16.5" customHeight="1">
      <c r="B97" s="38"/>
      <c r="C97" s="216" t="s">
        <v>92</v>
      </c>
      <c r="D97" s="216" t="s">
        <v>143</v>
      </c>
      <c r="E97" s="217" t="s">
        <v>458</v>
      </c>
      <c r="F97" s="218" t="s">
        <v>459</v>
      </c>
      <c r="G97" s="219" t="s">
        <v>460</v>
      </c>
      <c r="H97" s="220">
        <v>1</v>
      </c>
      <c r="I97" s="221"/>
      <c r="J97" s="222">
        <f>ROUND(I97*H97,2)</f>
        <v>0</v>
      </c>
      <c r="K97" s="218" t="s">
        <v>1</v>
      </c>
      <c r="L97" s="43"/>
      <c r="M97" s="223" t="s">
        <v>1</v>
      </c>
      <c r="N97" s="224" t="s">
        <v>56</v>
      </c>
      <c r="O97" s="79"/>
      <c r="P97" s="225">
        <f>O97*H97</f>
        <v>0</v>
      </c>
      <c r="Q97" s="225">
        <v>0</v>
      </c>
      <c r="R97" s="225">
        <f>Q97*H97</f>
        <v>0</v>
      </c>
      <c r="S97" s="225">
        <v>0</v>
      </c>
      <c r="T97" s="226">
        <f>S97*H97</f>
        <v>0</v>
      </c>
      <c r="AR97" s="16" t="s">
        <v>454</v>
      </c>
      <c r="AT97" s="16" t="s">
        <v>143</v>
      </c>
      <c r="AU97" s="16" t="s">
        <v>92</v>
      </c>
      <c r="AY97" s="16" t="s">
        <v>140</v>
      </c>
      <c r="BE97" s="227">
        <f>IF(N97="základní",J97,0)</f>
        <v>0</v>
      </c>
      <c r="BF97" s="227">
        <f>IF(N97="snížená",J97,0)</f>
        <v>0</v>
      </c>
      <c r="BG97" s="227">
        <f>IF(N97="zákl. přenesená",J97,0)</f>
        <v>0</v>
      </c>
      <c r="BH97" s="227">
        <f>IF(N97="sníž. přenesená",J97,0)</f>
        <v>0</v>
      </c>
      <c r="BI97" s="227">
        <f>IF(N97="nulová",J97,0)</f>
        <v>0</v>
      </c>
      <c r="BJ97" s="16" t="s">
        <v>23</v>
      </c>
      <c r="BK97" s="227">
        <f>ROUND(I97*H97,2)</f>
        <v>0</v>
      </c>
      <c r="BL97" s="16" t="s">
        <v>454</v>
      </c>
      <c r="BM97" s="16" t="s">
        <v>461</v>
      </c>
    </row>
    <row r="98" s="1" customFormat="1">
      <c r="B98" s="38"/>
      <c r="C98" s="39"/>
      <c r="D98" s="228" t="s">
        <v>150</v>
      </c>
      <c r="E98" s="39"/>
      <c r="F98" s="229" t="s">
        <v>459</v>
      </c>
      <c r="G98" s="39"/>
      <c r="H98" s="39"/>
      <c r="I98" s="143"/>
      <c r="J98" s="39"/>
      <c r="K98" s="39"/>
      <c r="L98" s="43"/>
      <c r="M98" s="230"/>
      <c r="N98" s="79"/>
      <c r="O98" s="79"/>
      <c r="P98" s="79"/>
      <c r="Q98" s="79"/>
      <c r="R98" s="79"/>
      <c r="S98" s="79"/>
      <c r="T98" s="80"/>
      <c r="AT98" s="16" t="s">
        <v>150</v>
      </c>
      <c r="AU98" s="16" t="s">
        <v>92</v>
      </c>
    </row>
    <row r="99" s="1" customFormat="1">
      <c r="B99" s="38"/>
      <c r="C99" s="39"/>
      <c r="D99" s="228" t="s">
        <v>230</v>
      </c>
      <c r="E99" s="39"/>
      <c r="F99" s="231" t="s">
        <v>456</v>
      </c>
      <c r="G99" s="39"/>
      <c r="H99" s="39"/>
      <c r="I99" s="143"/>
      <c r="J99" s="39"/>
      <c r="K99" s="39"/>
      <c r="L99" s="43"/>
      <c r="M99" s="230"/>
      <c r="N99" s="79"/>
      <c r="O99" s="79"/>
      <c r="P99" s="79"/>
      <c r="Q99" s="79"/>
      <c r="R99" s="79"/>
      <c r="S99" s="79"/>
      <c r="T99" s="80"/>
      <c r="AT99" s="16" t="s">
        <v>230</v>
      </c>
      <c r="AU99" s="16" t="s">
        <v>92</v>
      </c>
    </row>
    <row r="100" s="13" customFormat="1">
      <c r="B100" s="242"/>
      <c r="C100" s="243"/>
      <c r="D100" s="228" t="s">
        <v>154</v>
      </c>
      <c r="E100" s="244" t="s">
        <v>1</v>
      </c>
      <c r="F100" s="245" t="s">
        <v>23</v>
      </c>
      <c r="G100" s="243"/>
      <c r="H100" s="246">
        <v>1</v>
      </c>
      <c r="I100" s="247"/>
      <c r="J100" s="243"/>
      <c r="K100" s="243"/>
      <c r="L100" s="248"/>
      <c r="M100" s="249"/>
      <c r="N100" s="250"/>
      <c r="O100" s="250"/>
      <c r="P100" s="250"/>
      <c r="Q100" s="250"/>
      <c r="R100" s="250"/>
      <c r="S100" s="250"/>
      <c r="T100" s="251"/>
      <c r="AT100" s="252" t="s">
        <v>154</v>
      </c>
      <c r="AU100" s="252" t="s">
        <v>92</v>
      </c>
      <c r="AV100" s="13" t="s">
        <v>92</v>
      </c>
      <c r="AW100" s="13" t="s">
        <v>48</v>
      </c>
      <c r="AX100" s="13" t="s">
        <v>85</v>
      </c>
      <c r="AY100" s="252" t="s">
        <v>140</v>
      </c>
    </row>
    <row r="101" s="14" customFormat="1">
      <c r="B101" s="268"/>
      <c r="C101" s="269"/>
      <c r="D101" s="228" t="s">
        <v>154</v>
      </c>
      <c r="E101" s="270" t="s">
        <v>1</v>
      </c>
      <c r="F101" s="271" t="s">
        <v>457</v>
      </c>
      <c r="G101" s="269"/>
      <c r="H101" s="272">
        <v>1</v>
      </c>
      <c r="I101" s="273"/>
      <c r="J101" s="269"/>
      <c r="K101" s="269"/>
      <c r="L101" s="274"/>
      <c r="M101" s="275"/>
      <c r="N101" s="276"/>
      <c r="O101" s="276"/>
      <c r="P101" s="276"/>
      <c r="Q101" s="276"/>
      <c r="R101" s="276"/>
      <c r="S101" s="276"/>
      <c r="T101" s="277"/>
      <c r="AT101" s="278" t="s">
        <v>154</v>
      </c>
      <c r="AU101" s="278" t="s">
        <v>92</v>
      </c>
      <c r="AV101" s="14" t="s">
        <v>148</v>
      </c>
      <c r="AW101" s="14" t="s">
        <v>4</v>
      </c>
      <c r="AX101" s="14" t="s">
        <v>23</v>
      </c>
      <c r="AY101" s="278" t="s">
        <v>140</v>
      </c>
    </row>
    <row r="102" s="1" customFormat="1" ht="16.5" customHeight="1">
      <c r="B102" s="38"/>
      <c r="C102" s="216" t="s">
        <v>162</v>
      </c>
      <c r="D102" s="216" t="s">
        <v>143</v>
      </c>
      <c r="E102" s="217" t="s">
        <v>462</v>
      </c>
      <c r="F102" s="218" t="s">
        <v>463</v>
      </c>
      <c r="G102" s="219" t="s">
        <v>460</v>
      </c>
      <c r="H102" s="220">
        <v>1</v>
      </c>
      <c r="I102" s="221"/>
      <c r="J102" s="222">
        <f>ROUND(I102*H102,2)</f>
        <v>0</v>
      </c>
      <c r="K102" s="218" t="s">
        <v>1</v>
      </c>
      <c r="L102" s="43"/>
      <c r="M102" s="223" t="s">
        <v>1</v>
      </c>
      <c r="N102" s="224" t="s">
        <v>56</v>
      </c>
      <c r="O102" s="79"/>
      <c r="P102" s="225">
        <f>O102*H102</f>
        <v>0</v>
      </c>
      <c r="Q102" s="225">
        <v>0</v>
      </c>
      <c r="R102" s="225">
        <f>Q102*H102</f>
        <v>0</v>
      </c>
      <c r="S102" s="225">
        <v>0</v>
      </c>
      <c r="T102" s="226">
        <f>S102*H102</f>
        <v>0</v>
      </c>
      <c r="AR102" s="16" t="s">
        <v>454</v>
      </c>
      <c r="AT102" s="16" t="s">
        <v>143</v>
      </c>
      <c r="AU102" s="16" t="s">
        <v>92</v>
      </c>
      <c r="AY102" s="16" t="s">
        <v>140</v>
      </c>
      <c r="BE102" s="227">
        <f>IF(N102="základní",J102,0)</f>
        <v>0</v>
      </c>
      <c r="BF102" s="227">
        <f>IF(N102="snížená",J102,0)</f>
        <v>0</v>
      </c>
      <c r="BG102" s="227">
        <f>IF(N102="zákl. přenesená",J102,0)</f>
        <v>0</v>
      </c>
      <c r="BH102" s="227">
        <f>IF(N102="sníž. přenesená",J102,0)</f>
        <v>0</v>
      </c>
      <c r="BI102" s="227">
        <f>IF(N102="nulová",J102,0)</f>
        <v>0</v>
      </c>
      <c r="BJ102" s="16" t="s">
        <v>23</v>
      </c>
      <c r="BK102" s="227">
        <f>ROUND(I102*H102,2)</f>
        <v>0</v>
      </c>
      <c r="BL102" s="16" t="s">
        <v>454</v>
      </c>
      <c r="BM102" s="16" t="s">
        <v>464</v>
      </c>
    </row>
    <row r="103" s="1" customFormat="1">
      <c r="B103" s="38"/>
      <c r="C103" s="39"/>
      <c r="D103" s="228" t="s">
        <v>150</v>
      </c>
      <c r="E103" s="39"/>
      <c r="F103" s="229" t="s">
        <v>463</v>
      </c>
      <c r="G103" s="39"/>
      <c r="H103" s="39"/>
      <c r="I103" s="143"/>
      <c r="J103" s="39"/>
      <c r="K103" s="39"/>
      <c r="L103" s="43"/>
      <c r="M103" s="230"/>
      <c r="N103" s="79"/>
      <c r="O103" s="79"/>
      <c r="P103" s="79"/>
      <c r="Q103" s="79"/>
      <c r="R103" s="79"/>
      <c r="S103" s="79"/>
      <c r="T103" s="80"/>
      <c r="AT103" s="16" t="s">
        <v>150</v>
      </c>
      <c r="AU103" s="16" t="s">
        <v>92</v>
      </c>
    </row>
    <row r="104" s="1" customFormat="1">
      <c r="B104" s="38"/>
      <c r="C104" s="39"/>
      <c r="D104" s="228" t="s">
        <v>230</v>
      </c>
      <c r="E104" s="39"/>
      <c r="F104" s="231" t="s">
        <v>465</v>
      </c>
      <c r="G104" s="39"/>
      <c r="H104" s="39"/>
      <c r="I104" s="143"/>
      <c r="J104" s="39"/>
      <c r="K104" s="39"/>
      <c r="L104" s="43"/>
      <c r="M104" s="230"/>
      <c r="N104" s="79"/>
      <c r="O104" s="79"/>
      <c r="P104" s="79"/>
      <c r="Q104" s="79"/>
      <c r="R104" s="79"/>
      <c r="S104" s="79"/>
      <c r="T104" s="80"/>
      <c r="AT104" s="16" t="s">
        <v>230</v>
      </c>
      <c r="AU104" s="16" t="s">
        <v>92</v>
      </c>
    </row>
    <row r="105" s="13" customFormat="1">
      <c r="B105" s="242"/>
      <c r="C105" s="243"/>
      <c r="D105" s="228" t="s">
        <v>154</v>
      </c>
      <c r="E105" s="244" t="s">
        <v>1</v>
      </c>
      <c r="F105" s="245" t="s">
        <v>23</v>
      </c>
      <c r="G105" s="243"/>
      <c r="H105" s="246">
        <v>1</v>
      </c>
      <c r="I105" s="247"/>
      <c r="J105" s="243"/>
      <c r="K105" s="243"/>
      <c r="L105" s="248"/>
      <c r="M105" s="249"/>
      <c r="N105" s="250"/>
      <c r="O105" s="250"/>
      <c r="P105" s="250"/>
      <c r="Q105" s="250"/>
      <c r="R105" s="250"/>
      <c r="S105" s="250"/>
      <c r="T105" s="251"/>
      <c r="AT105" s="252" t="s">
        <v>154</v>
      </c>
      <c r="AU105" s="252" t="s">
        <v>92</v>
      </c>
      <c r="AV105" s="13" t="s">
        <v>92</v>
      </c>
      <c r="AW105" s="13" t="s">
        <v>48</v>
      </c>
      <c r="AX105" s="13" t="s">
        <v>85</v>
      </c>
      <c r="AY105" s="252" t="s">
        <v>140</v>
      </c>
    </row>
    <row r="106" s="14" customFormat="1">
      <c r="B106" s="268"/>
      <c r="C106" s="269"/>
      <c r="D106" s="228" t="s">
        <v>154</v>
      </c>
      <c r="E106" s="270" t="s">
        <v>1</v>
      </c>
      <c r="F106" s="271" t="s">
        <v>457</v>
      </c>
      <c r="G106" s="269"/>
      <c r="H106" s="272">
        <v>1</v>
      </c>
      <c r="I106" s="273"/>
      <c r="J106" s="269"/>
      <c r="K106" s="269"/>
      <c r="L106" s="274"/>
      <c r="M106" s="275"/>
      <c r="N106" s="276"/>
      <c r="O106" s="276"/>
      <c r="P106" s="276"/>
      <c r="Q106" s="276"/>
      <c r="R106" s="276"/>
      <c r="S106" s="276"/>
      <c r="T106" s="277"/>
      <c r="AT106" s="278" t="s">
        <v>154</v>
      </c>
      <c r="AU106" s="278" t="s">
        <v>92</v>
      </c>
      <c r="AV106" s="14" t="s">
        <v>148</v>
      </c>
      <c r="AW106" s="14" t="s">
        <v>4</v>
      </c>
      <c r="AX106" s="14" t="s">
        <v>23</v>
      </c>
      <c r="AY106" s="278" t="s">
        <v>140</v>
      </c>
    </row>
    <row r="107" s="1" customFormat="1" ht="16.5" customHeight="1">
      <c r="B107" s="38"/>
      <c r="C107" s="216" t="s">
        <v>148</v>
      </c>
      <c r="D107" s="216" t="s">
        <v>143</v>
      </c>
      <c r="E107" s="217" t="s">
        <v>466</v>
      </c>
      <c r="F107" s="218" t="s">
        <v>467</v>
      </c>
      <c r="G107" s="219" t="s">
        <v>460</v>
      </c>
      <c r="H107" s="220">
        <v>1</v>
      </c>
      <c r="I107" s="221"/>
      <c r="J107" s="222">
        <f>ROUND(I107*H107,2)</f>
        <v>0</v>
      </c>
      <c r="K107" s="218" t="s">
        <v>1</v>
      </c>
      <c r="L107" s="43"/>
      <c r="M107" s="223" t="s">
        <v>1</v>
      </c>
      <c r="N107" s="224" t="s">
        <v>56</v>
      </c>
      <c r="O107" s="79"/>
      <c r="P107" s="225">
        <f>O107*H107</f>
        <v>0</v>
      </c>
      <c r="Q107" s="225">
        <v>0</v>
      </c>
      <c r="R107" s="225">
        <f>Q107*H107</f>
        <v>0</v>
      </c>
      <c r="S107" s="225">
        <v>0</v>
      </c>
      <c r="T107" s="226">
        <f>S107*H107</f>
        <v>0</v>
      </c>
      <c r="AR107" s="16" t="s">
        <v>454</v>
      </c>
      <c r="AT107" s="16" t="s">
        <v>143</v>
      </c>
      <c r="AU107" s="16" t="s">
        <v>92</v>
      </c>
      <c r="AY107" s="16" t="s">
        <v>140</v>
      </c>
      <c r="BE107" s="227">
        <f>IF(N107="základní",J107,0)</f>
        <v>0</v>
      </c>
      <c r="BF107" s="227">
        <f>IF(N107="snížená",J107,0)</f>
        <v>0</v>
      </c>
      <c r="BG107" s="227">
        <f>IF(N107="zákl. přenesená",J107,0)</f>
        <v>0</v>
      </c>
      <c r="BH107" s="227">
        <f>IF(N107="sníž. přenesená",J107,0)</f>
        <v>0</v>
      </c>
      <c r="BI107" s="227">
        <f>IF(N107="nulová",J107,0)</f>
        <v>0</v>
      </c>
      <c r="BJ107" s="16" t="s">
        <v>23</v>
      </c>
      <c r="BK107" s="227">
        <f>ROUND(I107*H107,2)</f>
        <v>0</v>
      </c>
      <c r="BL107" s="16" t="s">
        <v>454</v>
      </c>
      <c r="BM107" s="16" t="s">
        <v>468</v>
      </c>
    </row>
    <row r="108" s="1" customFormat="1">
      <c r="B108" s="38"/>
      <c r="C108" s="39"/>
      <c r="D108" s="228" t="s">
        <v>150</v>
      </c>
      <c r="E108" s="39"/>
      <c r="F108" s="229" t="s">
        <v>467</v>
      </c>
      <c r="G108" s="39"/>
      <c r="H108" s="39"/>
      <c r="I108" s="143"/>
      <c r="J108" s="39"/>
      <c r="K108" s="39"/>
      <c r="L108" s="43"/>
      <c r="M108" s="230"/>
      <c r="N108" s="79"/>
      <c r="O108" s="79"/>
      <c r="P108" s="79"/>
      <c r="Q108" s="79"/>
      <c r="R108" s="79"/>
      <c r="S108" s="79"/>
      <c r="T108" s="80"/>
      <c r="AT108" s="16" t="s">
        <v>150</v>
      </c>
      <c r="AU108" s="16" t="s">
        <v>92</v>
      </c>
    </row>
    <row r="109" s="1" customFormat="1">
      <c r="B109" s="38"/>
      <c r="C109" s="39"/>
      <c r="D109" s="228" t="s">
        <v>230</v>
      </c>
      <c r="E109" s="39"/>
      <c r="F109" s="231" t="s">
        <v>469</v>
      </c>
      <c r="G109" s="39"/>
      <c r="H109" s="39"/>
      <c r="I109" s="143"/>
      <c r="J109" s="39"/>
      <c r="K109" s="39"/>
      <c r="L109" s="43"/>
      <c r="M109" s="230"/>
      <c r="N109" s="79"/>
      <c r="O109" s="79"/>
      <c r="P109" s="79"/>
      <c r="Q109" s="79"/>
      <c r="R109" s="79"/>
      <c r="S109" s="79"/>
      <c r="T109" s="80"/>
      <c r="AT109" s="16" t="s">
        <v>230</v>
      </c>
      <c r="AU109" s="16" t="s">
        <v>92</v>
      </c>
    </row>
    <row r="110" s="13" customFormat="1">
      <c r="B110" s="242"/>
      <c r="C110" s="243"/>
      <c r="D110" s="228" t="s">
        <v>154</v>
      </c>
      <c r="E110" s="244" t="s">
        <v>1</v>
      </c>
      <c r="F110" s="245" t="s">
        <v>23</v>
      </c>
      <c r="G110" s="243"/>
      <c r="H110" s="246">
        <v>1</v>
      </c>
      <c r="I110" s="247"/>
      <c r="J110" s="243"/>
      <c r="K110" s="243"/>
      <c r="L110" s="248"/>
      <c r="M110" s="249"/>
      <c r="N110" s="250"/>
      <c r="O110" s="250"/>
      <c r="P110" s="250"/>
      <c r="Q110" s="250"/>
      <c r="R110" s="250"/>
      <c r="S110" s="250"/>
      <c r="T110" s="251"/>
      <c r="AT110" s="252" t="s">
        <v>154</v>
      </c>
      <c r="AU110" s="252" t="s">
        <v>92</v>
      </c>
      <c r="AV110" s="13" t="s">
        <v>92</v>
      </c>
      <c r="AW110" s="13" t="s">
        <v>48</v>
      </c>
      <c r="AX110" s="13" t="s">
        <v>85</v>
      </c>
      <c r="AY110" s="252" t="s">
        <v>140</v>
      </c>
    </row>
    <row r="111" s="14" customFormat="1">
      <c r="B111" s="268"/>
      <c r="C111" s="269"/>
      <c r="D111" s="228" t="s">
        <v>154</v>
      </c>
      <c r="E111" s="270" t="s">
        <v>1</v>
      </c>
      <c r="F111" s="271" t="s">
        <v>457</v>
      </c>
      <c r="G111" s="269"/>
      <c r="H111" s="272">
        <v>1</v>
      </c>
      <c r="I111" s="273"/>
      <c r="J111" s="269"/>
      <c r="K111" s="269"/>
      <c r="L111" s="274"/>
      <c r="M111" s="275"/>
      <c r="N111" s="276"/>
      <c r="O111" s="276"/>
      <c r="P111" s="276"/>
      <c r="Q111" s="276"/>
      <c r="R111" s="276"/>
      <c r="S111" s="276"/>
      <c r="T111" s="277"/>
      <c r="AT111" s="278" t="s">
        <v>154</v>
      </c>
      <c r="AU111" s="278" t="s">
        <v>92</v>
      </c>
      <c r="AV111" s="14" t="s">
        <v>148</v>
      </c>
      <c r="AW111" s="14" t="s">
        <v>4</v>
      </c>
      <c r="AX111" s="14" t="s">
        <v>23</v>
      </c>
      <c r="AY111" s="278" t="s">
        <v>140</v>
      </c>
    </row>
    <row r="112" s="11" customFormat="1" ht="22.8" customHeight="1">
      <c r="B112" s="200"/>
      <c r="C112" s="201"/>
      <c r="D112" s="202" t="s">
        <v>84</v>
      </c>
      <c r="E112" s="214" t="s">
        <v>470</v>
      </c>
      <c r="F112" s="214" t="s">
        <v>471</v>
      </c>
      <c r="G112" s="201"/>
      <c r="H112" s="201"/>
      <c r="I112" s="204"/>
      <c r="J112" s="215">
        <f>BK112</f>
        <v>0</v>
      </c>
      <c r="K112" s="201"/>
      <c r="L112" s="206"/>
      <c r="M112" s="207"/>
      <c r="N112" s="208"/>
      <c r="O112" s="208"/>
      <c r="P112" s="209">
        <f>SUM(P113:P127)</f>
        <v>0</v>
      </c>
      <c r="Q112" s="208"/>
      <c r="R112" s="209">
        <f>SUM(R113:R127)</f>
        <v>0</v>
      </c>
      <c r="S112" s="208"/>
      <c r="T112" s="210">
        <f>SUM(T113:T127)</f>
        <v>0</v>
      </c>
      <c r="AR112" s="211" t="s">
        <v>176</v>
      </c>
      <c r="AT112" s="212" t="s">
        <v>84</v>
      </c>
      <c r="AU112" s="212" t="s">
        <v>23</v>
      </c>
      <c r="AY112" s="211" t="s">
        <v>140</v>
      </c>
      <c r="BK112" s="213">
        <f>SUM(BK113:BK127)</f>
        <v>0</v>
      </c>
    </row>
    <row r="113" s="1" customFormat="1" ht="16.5" customHeight="1">
      <c r="B113" s="38"/>
      <c r="C113" s="216" t="s">
        <v>176</v>
      </c>
      <c r="D113" s="216" t="s">
        <v>143</v>
      </c>
      <c r="E113" s="217" t="s">
        <v>472</v>
      </c>
      <c r="F113" s="218" t="s">
        <v>473</v>
      </c>
      <c r="G113" s="219" t="s">
        <v>452</v>
      </c>
      <c r="H113" s="220">
        <v>1</v>
      </c>
      <c r="I113" s="221"/>
      <c r="J113" s="222">
        <f>ROUND(I113*H113,2)</f>
        <v>0</v>
      </c>
      <c r="K113" s="218" t="s">
        <v>1</v>
      </c>
      <c r="L113" s="43"/>
      <c r="M113" s="223" t="s">
        <v>1</v>
      </c>
      <c r="N113" s="224" t="s">
        <v>56</v>
      </c>
      <c r="O113" s="79"/>
      <c r="P113" s="225">
        <f>O113*H113</f>
        <v>0</v>
      </c>
      <c r="Q113" s="225">
        <v>0</v>
      </c>
      <c r="R113" s="225">
        <f>Q113*H113</f>
        <v>0</v>
      </c>
      <c r="S113" s="225">
        <v>0</v>
      </c>
      <c r="T113" s="226">
        <f>S113*H113</f>
        <v>0</v>
      </c>
      <c r="AR113" s="16" t="s">
        <v>454</v>
      </c>
      <c r="AT113" s="16" t="s">
        <v>143</v>
      </c>
      <c r="AU113" s="16" t="s">
        <v>92</v>
      </c>
      <c r="AY113" s="16" t="s">
        <v>140</v>
      </c>
      <c r="BE113" s="227">
        <f>IF(N113="základní",J113,0)</f>
        <v>0</v>
      </c>
      <c r="BF113" s="227">
        <f>IF(N113="snížená",J113,0)</f>
        <v>0</v>
      </c>
      <c r="BG113" s="227">
        <f>IF(N113="zákl. přenesená",J113,0)</f>
        <v>0</v>
      </c>
      <c r="BH113" s="227">
        <f>IF(N113="sníž. přenesená",J113,0)</f>
        <v>0</v>
      </c>
      <c r="BI113" s="227">
        <f>IF(N113="nulová",J113,0)</f>
        <v>0</v>
      </c>
      <c r="BJ113" s="16" t="s">
        <v>23</v>
      </c>
      <c r="BK113" s="227">
        <f>ROUND(I113*H113,2)</f>
        <v>0</v>
      </c>
      <c r="BL113" s="16" t="s">
        <v>454</v>
      </c>
      <c r="BM113" s="16" t="s">
        <v>474</v>
      </c>
    </row>
    <row r="114" s="1" customFormat="1">
      <c r="B114" s="38"/>
      <c r="C114" s="39"/>
      <c r="D114" s="228" t="s">
        <v>150</v>
      </c>
      <c r="E114" s="39"/>
      <c r="F114" s="229" t="s">
        <v>473</v>
      </c>
      <c r="G114" s="39"/>
      <c r="H114" s="39"/>
      <c r="I114" s="143"/>
      <c r="J114" s="39"/>
      <c r="K114" s="39"/>
      <c r="L114" s="43"/>
      <c r="M114" s="230"/>
      <c r="N114" s="79"/>
      <c r="O114" s="79"/>
      <c r="P114" s="79"/>
      <c r="Q114" s="79"/>
      <c r="R114" s="79"/>
      <c r="S114" s="79"/>
      <c r="T114" s="80"/>
      <c r="AT114" s="16" t="s">
        <v>150</v>
      </c>
      <c r="AU114" s="16" t="s">
        <v>92</v>
      </c>
    </row>
    <row r="115" s="1" customFormat="1">
      <c r="B115" s="38"/>
      <c r="C115" s="39"/>
      <c r="D115" s="228" t="s">
        <v>230</v>
      </c>
      <c r="E115" s="39"/>
      <c r="F115" s="231" t="s">
        <v>475</v>
      </c>
      <c r="G115" s="39"/>
      <c r="H115" s="39"/>
      <c r="I115" s="143"/>
      <c r="J115" s="39"/>
      <c r="K115" s="39"/>
      <c r="L115" s="43"/>
      <c r="M115" s="230"/>
      <c r="N115" s="79"/>
      <c r="O115" s="79"/>
      <c r="P115" s="79"/>
      <c r="Q115" s="79"/>
      <c r="R115" s="79"/>
      <c r="S115" s="79"/>
      <c r="T115" s="80"/>
      <c r="AT115" s="16" t="s">
        <v>230</v>
      </c>
      <c r="AU115" s="16" t="s">
        <v>92</v>
      </c>
    </row>
    <row r="116" s="13" customFormat="1">
      <c r="B116" s="242"/>
      <c r="C116" s="243"/>
      <c r="D116" s="228" t="s">
        <v>154</v>
      </c>
      <c r="E116" s="244" t="s">
        <v>1</v>
      </c>
      <c r="F116" s="245" t="s">
        <v>23</v>
      </c>
      <c r="G116" s="243"/>
      <c r="H116" s="246">
        <v>1</v>
      </c>
      <c r="I116" s="247"/>
      <c r="J116" s="243"/>
      <c r="K116" s="243"/>
      <c r="L116" s="248"/>
      <c r="M116" s="249"/>
      <c r="N116" s="250"/>
      <c r="O116" s="250"/>
      <c r="P116" s="250"/>
      <c r="Q116" s="250"/>
      <c r="R116" s="250"/>
      <c r="S116" s="250"/>
      <c r="T116" s="251"/>
      <c r="AT116" s="252" t="s">
        <v>154</v>
      </c>
      <c r="AU116" s="252" t="s">
        <v>92</v>
      </c>
      <c r="AV116" s="13" t="s">
        <v>92</v>
      </c>
      <c r="AW116" s="13" t="s">
        <v>48</v>
      </c>
      <c r="AX116" s="13" t="s">
        <v>85</v>
      </c>
      <c r="AY116" s="252" t="s">
        <v>140</v>
      </c>
    </row>
    <row r="117" s="14" customFormat="1">
      <c r="B117" s="268"/>
      <c r="C117" s="269"/>
      <c r="D117" s="228" t="s">
        <v>154</v>
      </c>
      <c r="E117" s="270" t="s">
        <v>1</v>
      </c>
      <c r="F117" s="271" t="s">
        <v>457</v>
      </c>
      <c r="G117" s="269"/>
      <c r="H117" s="272">
        <v>1</v>
      </c>
      <c r="I117" s="273"/>
      <c r="J117" s="269"/>
      <c r="K117" s="269"/>
      <c r="L117" s="274"/>
      <c r="M117" s="275"/>
      <c r="N117" s="276"/>
      <c r="O117" s="276"/>
      <c r="P117" s="276"/>
      <c r="Q117" s="276"/>
      <c r="R117" s="276"/>
      <c r="S117" s="276"/>
      <c r="T117" s="277"/>
      <c r="AT117" s="278" t="s">
        <v>154</v>
      </c>
      <c r="AU117" s="278" t="s">
        <v>92</v>
      </c>
      <c r="AV117" s="14" t="s">
        <v>148</v>
      </c>
      <c r="AW117" s="14" t="s">
        <v>4</v>
      </c>
      <c r="AX117" s="14" t="s">
        <v>23</v>
      </c>
      <c r="AY117" s="278" t="s">
        <v>140</v>
      </c>
    </row>
    <row r="118" s="1" customFormat="1" ht="16.5" customHeight="1">
      <c r="B118" s="38"/>
      <c r="C118" s="216" t="s">
        <v>187</v>
      </c>
      <c r="D118" s="216" t="s">
        <v>143</v>
      </c>
      <c r="E118" s="217" t="s">
        <v>476</v>
      </c>
      <c r="F118" s="218" t="s">
        <v>477</v>
      </c>
      <c r="G118" s="219" t="s">
        <v>452</v>
      </c>
      <c r="H118" s="220">
        <v>1</v>
      </c>
      <c r="I118" s="221"/>
      <c r="J118" s="222">
        <f>ROUND(I118*H118,2)</f>
        <v>0</v>
      </c>
      <c r="K118" s="218" t="s">
        <v>1</v>
      </c>
      <c r="L118" s="43"/>
      <c r="M118" s="223" t="s">
        <v>1</v>
      </c>
      <c r="N118" s="224" t="s">
        <v>56</v>
      </c>
      <c r="O118" s="79"/>
      <c r="P118" s="225">
        <f>O118*H118</f>
        <v>0</v>
      </c>
      <c r="Q118" s="225">
        <v>0</v>
      </c>
      <c r="R118" s="225">
        <f>Q118*H118</f>
        <v>0</v>
      </c>
      <c r="S118" s="225">
        <v>0</v>
      </c>
      <c r="T118" s="226">
        <f>S118*H118</f>
        <v>0</v>
      </c>
      <c r="AR118" s="16" t="s">
        <v>454</v>
      </c>
      <c r="AT118" s="16" t="s">
        <v>143</v>
      </c>
      <c r="AU118" s="16" t="s">
        <v>92</v>
      </c>
      <c r="AY118" s="16" t="s">
        <v>140</v>
      </c>
      <c r="BE118" s="227">
        <f>IF(N118="základní",J118,0)</f>
        <v>0</v>
      </c>
      <c r="BF118" s="227">
        <f>IF(N118="snížená",J118,0)</f>
        <v>0</v>
      </c>
      <c r="BG118" s="227">
        <f>IF(N118="zákl. přenesená",J118,0)</f>
        <v>0</v>
      </c>
      <c r="BH118" s="227">
        <f>IF(N118="sníž. přenesená",J118,0)</f>
        <v>0</v>
      </c>
      <c r="BI118" s="227">
        <f>IF(N118="nulová",J118,0)</f>
        <v>0</v>
      </c>
      <c r="BJ118" s="16" t="s">
        <v>23</v>
      </c>
      <c r="BK118" s="227">
        <f>ROUND(I118*H118,2)</f>
        <v>0</v>
      </c>
      <c r="BL118" s="16" t="s">
        <v>454</v>
      </c>
      <c r="BM118" s="16" t="s">
        <v>478</v>
      </c>
    </row>
    <row r="119" s="1" customFormat="1">
      <c r="B119" s="38"/>
      <c r="C119" s="39"/>
      <c r="D119" s="228" t="s">
        <v>150</v>
      </c>
      <c r="E119" s="39"/>
      <c r="F119" s="229" t="s">
        <v>477</v>
      </c>
      <c r="G119" s="39"/>
      <c r="H119" s="39"/>
      <c r="I119" s="143"/>
      <c r="J119" s="39"/>
      <c r="K119" s="39"/>
      <c r="L119" s="43"/>
      <c r="M119" s="230"/>
      <c r="N119" s="79"/>
      <c r="O119" s="79"/>
      <c r="P119" s="79"/>
      <c r="Q119" s="79"/>
      <c r="R119" s="79"/>
      <c r="S119" s="79"/>
      <c r="T119" s="80"/>
      <c r="AT119" s="16" t="s">
        <v>150</v>
      </c>
      <c r="AU119" s="16" t="s">
        <v>92</v>
      </c>
    </row>
    <row r="120" s="1" customFormat="1">
      <c r="B120" s="38"/>
      <c r="C120" s="39"/>
      <c r="D120" s="228" t="s">
        <v>230</v>
      </c>
      <c r="E120" s="39"/>
      <c r="F120" s="231" t="s">
        <v>479</v>
      </c>
      <c r="G120" s="39"/>
      <c r="H120" s="39"/>
      <c r="I120" s="143"/>
      <c r="J120" s="39"/>
      <c r="K120" s="39"/>
      <c r="L120" s="43"/>
      <c r="M120" s="230"/>
      <c r="N120" s="79"/>
      <c r="O120" s="79"/>
      <c r="P120" s="79"/>
      <c r="Q120" s="79"/>
      <c r="R120" s="79"/>
      <c r="S120" s="79"/>
      <c r="T120" s="80"/>
      <c r="AT120" s="16" t="s">
        <v>230</v>
      </c>
      <c r="AU120" s="16" t="s">
        <v>92</v>
      </c>
    </row>
    <row r="121" s="13" customFormat="1">
      <c r="B121" s="242"/>
      <c r="C121" s="243"/>
      <c r="D121" s="228" t="s">
        <v>154</v>
      </c>
      <c r="E121" s="244" t="s">
        <v>1</v>
      </c>
      <c r="F121" s="245" t="s">
        <v>23</v>
      </c>
      <c r="G121" s="243"/>
      <c r="H121" s="246">
        <v>1</v>
      </c>
      <c r="I121" s="247"/>
      <c r="J121" s="243"/>
      <c r="K121" s="243"/>
      <c r="L121" s="248"/>
      <c r="M121" s="249"/>
      <c r="N121" s="250"/>
      <c r="O121" s="250"/>
      <c r="P121" s="250"/>
      <c r="Q121" s="250"/>
      <c r="R121" s="250"/>
      <c r="S121" s="250"/>
      <c r="T121" s="251"/>
      <c r="AT121" s="252" t="s">
        <v>154</v>
      </c>
      <c r="AU121" s="252" t="s">
        <v>92</v>
      </c>
      <c r="AV121" s="13" t="s">
        <v>92</v>
      </c>
      <c r="AW121" s="13" t="s">
        <v>48</v>
      </c>
      <c r="AX121" s="13" t="s">
        <v>85</v>
      </c>
      <c r="AY121" s="252" t="s">
        <v>140</v>
      </c>
    </row>
    <row r="122" s="14" customFormat="1">
      <c r="B122" s="268"/>
      <c r="C122" s="269"/>
      <c r="D122" s="228" t="s">
        <v>154</v>
      </c>
      <c r="E122" s="270" t="s">
        <v>1</v>
      </c>
      <c r="F122" s="271" t="s">
        <v>457</v>
      </c>
      <c r="G122" s="269"/>
      <c r="H122" s="272">
        <v>1</v>
      </c>
      <c r="I122" s="273"/>
      <c r="J122" s="269"/>
      <c r="K122" s="269"/>
      <c r="L122" s="274"/>
      <c r="M122" s="275"/>
      <c r="N122" s="276"/>
      <c r="O122" s="276"/>
      <c r="P122" s="276"/>
      <c r="Q122" s="276"/>
      <c r="R122" s="276"/>
      <c r="S122" s="276"/>
      <c r="T122" s="277"/>
      <c r="AT122" s="278" t="s">
        <v>154</v>
      </c>
      <c r="AU122" s="278" t="s">
        <v>92</v>
      </c>
      <c r="AV122" s="14" t="s">
        <v>148</v>
      </c>
      <c r="AW122" s="14" t="s">
        <v>4</v>
      </c>
      <c r="AX122" s="14" t="s">
        <v>23</v>
      </c>
      <c r="AY122" s="278" t="s">
        <v>140</v>
      </c>
    </row>
    <row r="123" s="1" customFormat="1" ht="16.5" customHeight="1">
      <c r="B123" s="38"/>
      <c r="C123" s="216" t="s">
        <v>194</v>
      </c>
      <c r="D123" s="216" t="s">
        <v>143</v>
      </c>
      <c r="E123" s="217" t="s">
        <v>480</v>
      </c>
      <c r="F123" s="218" t="s">
        <v>481</v>
      </c>
      <c r="G123" s="219" t="s">
        <v>452</v>
      </c>
      <c r="H123" s="220">
        <v>1</v>
      </c>
      <c r="I123" s="221"/>
      <c r="J123" s="222">
        <f>ROUND(I123*H123,2)</f>
        <v>0</v>
      </c>
      <c r="K123" s="218" t="s">
        <v>1</v>
      </c>
      <c r="L123" s="43"/>
      <c r="M123" s="223" t="s">
        <v>1</v>
      </c>
      <c r="N123" s="224" t="s">
        <v>56</v>
      </c>
      <c r="O123" s="79"/>
      <c r="P123" s="225">
        <f>O123*H123</f>
        <v>0</v>
      </c>
      <c r="Q123" s="225">
        <v>0</v>
      </c>
      <c r="R123" s="225">
        <f>Q123*H123</f>
        <v>0</v>
      </c>
      <c r="S123" s="225">
        <v>0</v>
      </c>
      <c r="T123" s="226">
        <f>S123*H123</f>
        <v>0</v>
      </c>
      <c r="AR123" s="16" t="s">
        <v>454</v>
      </c>
      <c r="AT123" s="16" t="s">
        <v>143</v>
      </c>
      <c r="AU123" s="16" t="s">
        <v>92</v>
      </c>
      <c r="AY123" s="16" t="s">
        <v>140</v>
      </c>
      <c r="BE123" s="227">
        <f>IF(N123="základní",J123,0)</f>
        <v>0</v>
      </c>
      <c r="BF123" s="227">
        <f>IF(N123="snížená",J123,0)</f>
        <v>0</v>
      </c>
      <c r="BG123" s="227">
        <f>IF(N123="zákl. přenesená",J123,0)</f>
        <v>0</v>
      </c>
      <c r="BH123" s="227">
        <f>IF(N123="sníž. přenesená",J123,0)</f>
        <v>0</v>
      </c>
      <c r="BI123" s="227">
        <f>IF(N123="nulová",J123,0)</f>
        <v>0</v>
      </c>
      <c r="BJ123" s="16" t="s">
        <v>23</v>
      </c>
      <c r="BK123" s="227">
        <f>ROUND(I123*H123,2)</f>
        <v>0</v>
      </c>
      <c r="BL123" s="16" t="s">
        <v>454</v>
      </c>
      <c r="BM123" s="16" t="s">
        <v>482</v>
      </c>
    </row>
    <row r="124" s="1" customFormat="1">
      <c r="B124" s="38"/>
      <c r="C124" s="39"/>
      <c r="D124" s="228" t="s">
        <v>150</v>
      </c>
      <c r="E124" s="39"/>
      <c r="F124" s="229" t="s">
        <v>481</v>
      </c>
      <c r="G124" s="39"/>
      <c r="H124" s="39"/>
      <c r="I124" s="143"/>
      <c r="J124" s="39"/>
      <c r="K124" s="39"/>
      <c r="L124" s="43"/>
      <c r="M124" s="230"/>
      <c r="N124" s="79"/>
      <c r="O124" s="79"/>
      <c r="P124" s="79"/>
      <c r="Q124" s="79"/>
      <c r="R124" s="79"/>
      <c r="S124" s="79"/>
      <c r="T124" s="80"/>
      <c r="AT124" s="16" t="s">
        <v>150</v>
      </c>
      <c r="AU124" s="16" t="s">
        <v>92</v>
      </c>
    </row>
    <row r="125" s="1" customFormat="1">
      <c r="B125" s="38"/>
      <c r="C125" s="39"/>
      <c r="D125" s="228" t="s">
        <v>230</v>
      </c>
      <c r="E125" s="39"/>
      <c r="F125" s="231" t="s">
        <v>483</v>
      </c>
      <c r="G125" s="39"/>
      <c r="H125" s="39"/>
      <c r="I125" s="143"/>
      <c r="J125" s="39"/>
      <c r="K125" s="39"/>
      <c r="L125" s="43"/>
      <c r="M125" s="230"/>
      <c r="N125" s="79"/>
      <c r="O125" s="79"/>
      <c r="P125" s="79"/>
      <c r="Q125" s="79"/>
      <c r="R125" s="79"/>
      <c r="S125" s="79"/>
      <c r="T125" s="80"/>
      <c r="AT125" s="16" t="s">
        <v>230</v>
      </c>
      <c r="AU125" s="16" t="s">
        <v>92</v>
      </c>
    </row>
    <row r="126" s="13" customFormat="1">
      <c r="B126" s="242"/>
      <c r="C126" s="243"/>
      <c r="D126" s="228" t="s">
        <v>154</v>
      </c>
      <c r="E126" s="244" t="s">
        <v>1</v>
      </c>
      <c r="F126" s="245" t="s">
        <v>23</v>
      </c>
      <c r="G126" s="243"/>
      <c r="H126" s="246">
        <v>1</v>
      </c>
      <c r="I126" s="247"/>
      <c r="J126" s="243"/>
      <c r="K126" s="243"/>
      <c r="L126" s="248"/>
      <c r="M126" s="249"/>
      <c r="N126" s="250"/>
      <c r="O126" s="250"/>
      <c r="P126" s="250"/>
      <c r="Q126" s="250"/>
      <c r="R126" s="250"/>
      <c r="S126" s="250"/>
      <c r="T126" s="251"/>
      <c r="AT126" s="252" t="s">
        <v>154</v>
      </c>
      <c r="AU126" s="252" t="s">
        <v>92</v>
      </c>
      <c r="AV126" s="13" t="s">
        <v>92</v>
      </c>
      <c r="AW126" s="13" t="s">
        <v>48</v>
      </c>
      <c r="AX126" s="13" t="s">
        <v>85</v>
      </c>
      <c r="AY126" s="252" t="s">
        <v>140</v>
      </c>
    </row>
    <row r="127" s="14" customFormat="1">
      <c r="B127" s="268"/>
      <c r="C127" s="269"/>
      <c r="D127" s="228" t="s">
        <v>154</v>
      </c>
      <c r="E127" s="270" t="s">
        <v>1</v>
      </c>
      <c r="F127" s="271" t="s">
        <v>457</v>
      </c>
      <c r="G127" s="269"/>
      <c r="H127" s="272">
        <v>1</v>
      </c>
      <c r="I127" s="273"/>
      <c r="J127" s="269"/>
      <c r="K127" s="269"/>
      <c r="L127" s="274"/>
      <c r="M127" s="275"/>
      <c r="N127" s="276"/>
      <c r="O127" s="276"/>
      <c r="P127" s="276"/>
      <c r="Q127" s="276"/>
      <c r="R127" s="276"/>
      <c r="S127" s="276"/>
      <c r="T127" s="277"/>
      <c r="AT127" s="278" t="s">
        <v>154</v>
      </c>
      <c r="AU127" s="278" t="s">
        <v>92</v>
      </c>
      <c r="AV127" s="14" t="s">
        <v>148</v>
      </c>
      <c r="AW127" s="14" t="s">
        <v>4</v>
      </c>
      <c r="AX127" s="14" t="s">
        <v>23</v>
      </c>
      <c r="AY127" s="278" t="s">
        <v>140</v>
      </c>
    </row>
    <row r="128" s="11" customFormat="1" ht="22.8" customHeight="1">
      <c r="B128" s="200"/>
      <c r="C128" s="201"/>
      <c r="D128" s="202" t="s">
        <v>84</v>
      </c>
      <c r="E128" s="214" t="s">
        <v>484</v>
      </c>
      <c r="F128" s="214" t="s">
        <v>485</v>
      </c>
      <c r="G128" s="201"/>
      <c r="H128" s="201"/>
      <c r="I128" s="204"/>
      <c r="J128" s="215">
        <f>BK128</f>
        <v>0</v>
      </c>
      <c r="K128" s="201"/>
      <c r="L128" s="206"/>
      <c r="M128" s="207"/>
      <c r="N128" s="208"/>
      <c r="O128" s="208"/>
      <c r="P128" s="209">
        <f>SUM(P129:P147)</f>
        <v>0</v>
      </c>
      <c r="Q128" s="208"/>
      <c r="R128" s="209">
        <f>SUM(R129:R147)</f>
        <v>0</v>
      </c>
      <c r="S128" s="208"/>
      <c r="T128" s="210">
        <f>SUM(T129:T147)</f>
        <v>0</v>
      </c>
      <c r="AR128" s="211" t="s">
        <v>176</v>
      </c>
      <c r="AT128" s="212" t="s">
        <v>84</v>
      </c>
      <c r="AU128" s="212" t="s">
        <v>23</v>
      </c>
      <c r="AY128" s="211" t="s">
        <v>140</v>
      </c>
      <c r="BK128" s="213">
        <f>SUM(BK129:BK147)</f>
        <v>0</v>
      </c>
    </row>
    <row r="129" s="1" customFormat="1" ht="16.5" customHeight="1">
      <c r="B129" s="38"/>
      <c r="C129" s="216" t="s">
        <v>203</v>
      </c>
      <c r="D129" s="216" t="s">
        <v>143</v>
      </c>
      <c r="E129" s="217" t="s">
        <v>486</v>
      </c>
      <c r="F129" s="218" t="s">
        <v>487</v>
      </c>
      <c r="G129" s="219" t="s">
        <v>452</v>
      </c>
      <c r="H129" s="220">
        <v>1</v>
      </c>
      <c r="I129" s="221"/>
      <c r="J129" s="222">
        <f>ROUND(I129*H129,2)</f>
        <v>0</v>
      </c>
      <c r="K129" s="218" t="s">
        <v>453</v>
      </c>
      <c r="L129" s="43"/>
      <c r="M129" s="223" t="s">
        <v>1</v>
      </c>
      <c r="N129" s="224" t="s">
        <v>56</v>
      </c>
      <c r="O129" s="79"/>
      <c r="P129" s="225">
        <f>O129*H129</f>
        <v>0</v>
      </c>
      <c r="Q129" s="225">
        <v>0</v>
      </c>
      <c r="R129" s="225">
        <f>Q129*H129</f>
        <v>0</v>
      </c>
      <c r="S129" s="225">
        <v>0</v>
      </c>
      <c r="T129" s="226">
        <f>S129*H129</f>
        <v>0</v>
      </c>
      <c r="AR129" s="16" t="s">
        <v>454</v>
      </c>
      <c r="AT129" s="16" t="s">
        <v>143</v>
      </c>
      <c r="AU129" s="16" t="s">
        <v>92</v>
      </c>
      <c r="AY129" s="16" t="s">
        <v>140</v>
      </c>
      <c r="BE129" s="227">
        <f>IF(N129="základní",J129,0)</f>
        <v>0</v>
      </c>
      <c r="BF129" s="227">
        <f>IF(N129="snížená",J129,0)</f>
        <v>0</v>
      </c>
      <c r="BG129" s="227">
        <f>IF(N129="zákl. přenesená",J129,0)</f>
        <v>0</v>
      </c>
      <c r="BH129" s="227">
        <f>IF(N129="sníž. přenesená",J129,0)</f>
        <v>0</v>
      </c>
      <c r="BI129" s="227">
        <f>IF(N129="nulová",J129,0)</f>
        <v>0</v>
      </c>
      <c r="BJ129" s="16" t="s">
        <v>23</v>
      </c>
      <c r="BK129" s="227">
        <f>ROUND(I129*H129,2)</f>
        <v>0</v>
      </c>
      <c r="BL129" s="16" t="s">
        <v>454</v>
      </c>
      <c r="BM129" s="16" t="s">
        <v>488</v>
      </c>
    </row>
    <row r="130" s="1" customFormat="1">
      <c r="B130" s="38"/>
      <c r="C130" s="39"/>
      <c r="D130" s="228" t="s">
        <v>150</v>
      </c>
      <c r="E130" s="39"/>
      <c r="F130" s="229" t="s">
        <v>489</v>
      </c>
      <c r="G130" s="39"/>
      <c r="H130" s="39"/>
      <c r="I130" s="143"/>
      <c r="J130" s="39"/>
      <c r="K130" s="39"/>
      <c r="L130" s="43"/>
      <c r="M130" s="230"/>
      <c r="N130" s="79"/>
      <c r="O130" s="79"/>
      <c r="P130" s="79"/>
      <c r="Q130" s="79"/>
      <c r="R130" s="79"/>
      <c r="S130" s="79"/>
      <c r="T130" s="80"/>
      <c r="AT130" s="16" t="s">
        <v>150</v>
      </c>
      <c r="AU130" s="16" t="s">
        <v>92</v>
      </c>
    </row>
    <row r="131" s="1" customFormat="1">
      <c r="B131" s="38"/>
      <c r="C131" s="39"/>
      <c r="D131" s="228" t="s">
        <v>230</v>
      </c>
      <c r="E131" s="39"/>
      <c r="F131" s="231" t="s">
        <v>490</v>
      </c>
      <c r="G131" s="39"/>
      <c r="H131" s="39"/>
      <c r="I131" s="143"/>
      <c r="J131" s="39"/>
      <c r="K131" s="39"/>
      <c r="L131" s="43"/>
      <c r="M131" s="230"/>
      <c r="N131" s="79"/>
      <c r="O131" s="79"/>
      <c r="P131" s="79"/>
      <c r="Q131" s="79"/>
      <c r="R131" s="79"/>
      <c r="S131" s="79"/>
      <c r="T131" s="80"/>
      <c r="AT131" s="16" t="s">
        <v>230</v>
      </c>
      <c r="AU131" s="16" t="s">
        <v>92</v>
      </c>
    </row>
    <row r="132" s="12" customFormat="1">
      <c r="B132" s="232"/>
      <c r="C132" s="233"/>
      <c r="D132" s="228" t="s">
        <v>154</v>
      </c>
      <c r="E132" s="234" t="s">
        <v>1</v>
      </c>
      <c r="F132" s="235" t="s">
        <v>491</v>
      </c>
      <c r="G132" s="233"/>
      <c r="H132" s="234" t="s">
        <v>1</v>
      </c>
      <c r="I132" s="236"/>
      <c r="J132" s="233"/>
      <c r="K132" s="233"/>
      <c r="L132" s="237"/>
      <c r="M132" s="238"/>
      <c r="N132" s="239"/>
      <c r="O132" s="239"/>
      <c r="P132" s="239"/>
      <c r="Q132" s="239"/>
      <c r="R132" s="239"/>
      <c r="S132" s="239"/>
      <c r="T132" s="240"/>
      <c r="AT132" s="241" t="s">
        <v>154</v>
      </c>
      <c r="AU132" s="241" t="s">
        <v>92</v>
      </c>
      <c r="AV132" s="12" t="s">
        <v>23</v>
      </c>
      <c r="AW132" s="12" t="s">
        <v>48</v>
      </c>
      <c r="AX132" s="12" t="s">
        <v>85</v>
      </c>
      <c r="AY132" s="241" t="s">
        <v>140</v>
      </c>
    </row>
    <row r="133" s="13" customFormat="1">
      <c r="B133" s="242"/>
      <c r="C133" s="243"/>
      <c r="D133" s="228" t="s">
        <v>154</v>
      </c>
      <c r="E133" s="244" t="s">
        <v>1</v>
      </c>
      <c r="F133" s="245" t="s">
        <v>23</v>
      </c>
      <c r="G133" s="243"/>
      <c r="H133" s="246">
        <v>1</v>
      </c>
      <c r="I133" s="247"/>
      <c r="J133" s="243"/>
      <c r="K133" s="243"/>
      <c r="L133" s="248"/>
      <c r="M133" s="249"/>
      <c r="N133" s="250"/>
      <c r="O133" s="250"/>
      <c r="P133" s="250"/>
      <c r="Q133" s="250"/>
      <c r="R133" s="250"/>
      <c r="S133" s="250"/>
      <c r="T133" s="251"/>
      <c r="AT133" s="252" t="s">
        <v>154</v>
      </c>
      <c r="AU133" s="252" t="s">
        <v>92</v>
      </c>
      <c r="AV133" s="13" t="s">
        <v>92</v>
      </c>
      <c r="AW133" s="13" t="s">
        <v>48</v>
      </c>
      <c r="AX133" s="13" t="s">
        <v>23</v>
      </c>
      <c r="AY133" s="252" t="s">
        <v>140</v>
      </c>
    </row>
    <row r="134" s="1" customFormat="1" ht="16.5" customHeight="1">
      <c r="B134" s="38"/>
      <c r="C134" s="216" t="s">
        <v>211</v>
      </c>
      <c r="D134" s="216" t="s">
        <v>143</v>
      </c>
      <c r="E134" s="217" t="s">
        <v>492</v>
      </c>
      <c r="F134" s="218" t="s">
        <v>493</v>
      </c>
      <c r="G134" s="219" t="s">
        <v>452</v>
      </c>
      <c r="H134" s="220">
        <v>1</v>
      </c>
      <c r="I134" s="221"/>
      <c r="J134" s="222">
        <f>ROUND(I134*H134,2)</f>
        <v>0</v>
      </c>
      <c r="K134" s="218" t="s">
        <v>1</v>
      </c>
      <c r="L134" s="43"/>
      <c r="M134" s="223" t="s">
        <v>1</v>
      </c>
      <c r="N134" s="224" t="s">
        <v>56</v>
      </c>
      <c r="O134" s="79"/>
      <c r="P134" s="225">
        <f>O134*H134</f>
        <v>0</v>
      </c>
      <c r="Q134" s="225">
        <v>0</v>
      </c>
      <c r="R134" s="225">
        <f>Q134*H134</f>
        <v>0</v>
      </c>
      <c r="S134" s="225">
        <v>0</v>
      </c>
      <c r="T134" s="226">
        <f>S134*H134</f>
        <v>0</v>
      </c>
      <c r="AR134" s="16" t="s">
        <v>454</v>
      </c>
      <c r="AT134" s="16" t="s">
        <v>143</v>
      </c>
      <c r="AU134" s="16" t="s">
        <v>92</v>
      </c>
      <c r="AY134" s="16" t="s">
        <v>140</v>
      </c>
      <c r="BE134" s="227">
        <f>IF(N134="základní",J134,0)</f>
        <v>0</v>
      </c>
      <c r="BF134" s="227">
        <f>IF(N134="snížená",J134,0)</f>
        <v>0</v>
      </c>
      <c r="BG134" s="227">
        <f>IF(N134="zákl. přenesená",J134,0)</f>
        <v>0</v>
      </c>
      <c r="BH134" s="227">
        <f>IF(N134="sníž. přenesená",J134,0)</f>
        <v>0</v>
      </c>
      <c r="BI134" s="227">
        <f>IF(N134="nulová",J134,0)</f>
        <v>0</v>
      </c>
      <c r="BJ134" s="16" t="s">
        <v>23</v>
      </c>
      <c r="BK134" s="227">
        <f>ROUND(I134*H134,2)</f>
        <v>0</v>
      </c>
      <c r="BL134" s="16" t="s">
        <v>454</v>
      </c>
      <c r="BM134" s="16" t="s">
        <v>494</v>
      </c>
    </row>
    <row r="135" s="1" customFormat="1">
      <c r="B135" s="38"/>
      <c r="C135" s="39"/>
      <c r="D135" s="228" t="s">
        <v>150</v>
      </c>
      <c r="E135" s="39"/>
      <c r="F135" s="229" t="s">
        <v>493</v>
      </c>
      <c r="G135" s="39"/>
      <c r="H135" s="39"/>
      <c r="I135" s="143"/>
      <c r="J135" s="39"/>
      <c r="K135" s="39"/>
      <c r="L135" s="43"/>
      <c r="M135" s="230"/>
      <c r="N135" s="79"/>
      <c r="O135" s="79"/>
      <c r="P135" s="79"/>
      <c r="Q135" s="79"/>
      <c r="R135" s="79"/>
      <c r="S135" s="79"/>
      <c r="T135" s="80"/>
      <c r="AT135" s="16" t="s">
        <v>150</v>
      </c>
      <c r="AU135" s="16" t="s">
        <v>92</v>
      </c>
    </row>
    <row r="136" s="1" customFormat="1">
      <c r="B136" s="38"/>
      <c r="C136" s="39"/>
      <c r="D136" s="228" t="s">
        <v>230</v>
      </c>
      <c r="E136" s="39"/>
      <c r="F136" s="231" t="s">
        <v>495</v>
      </c>
      <c r="G136" s="39"/>
      <c r="H136" s="39"/>
      <c r="I136" s="143"/>
      <c r="J136" s="39"/>
      <c r="K136" s="39"/>
      <c r="L136" s="43"/>
      <c r="M136" s="230"/>
      <c r="N136" s="79"/>
      <c r="O136" s="79"/>
      <c r="P136" s="79"/>
      <c r="Q136" s="79"/>
      <c r="R136" s="79"/>
      <c r="S136" s="79"/>
      <c r="T136" s="80"/>
      <c r="AT136" s="16" t="s">
        <v>230</v>
      </c>
      <c r="AU136" s="16" t="s">
        <v>92</v>
      </c>
    </row>
    <row r="137" s="13" customFormat="1">
      <c r="B137" s="242"/>
      <c r="C137" s="243"/>
      <c r="D137" s="228" t="s">
        <v>154</v>
      </c>
      <c r="E137" s="244" t="s">
        <v>1</v>
      </c>
      <c r="F137" s="245" t="s">
        <v>23</v>
      </c>
      <c r="G137" s="243"/>
      <c r="H137" s="246">
        <v>1</v>
      </c>
      <c r="I137" s="247"/>
      <c r="J137" s="243"/>
      <c r="K137" s="243"/>
      <c r="L137" s="248"/>
      <c r="M137" s="249"/>
      <c r="N137" s="250"/>
      <c r="O137" s="250"/>
      <c r="P137" s="250"/>
      <c r="Q137" s="250"/>
      <c r="R137" s="250"/>
      <c r="S137" s="250"/>
      <c r="T137" s="251"/>
      <c r="AT137" s="252" t="s">
        <v>154</v>
      </c>
      <c r="AU137" s="252" t="s">
        <v>92</v>
      </c>
      <c r="AV137" s="13" t="s">
        <v>92</v>
      </c>
      <c r="AW137" s="13" t="s">
        <v>48</v>
      </c>
      <c r="AX137" s="13" t="s">
        <v>85</v>
      </c>
      <c r="AY137" s="252" t="s">
        <v>140</v>
      </c>
    </row>
    <row r="138" s="14" customFormat="1">
      <c r="B138" s="268"/>
      <c r="C138" s="269"/>
      <c r="D138" s="228" t="s">
        <v>154</v>
      </c>
      <c r="E138" s="270" t="s">
        <v>1</v>
      </c>
      <c r="F138" s="271" t="s">
        <v>457</v>
      </c>
      <c r="G138" s="269"/>
      <c r="H138" s="272">
        <v>1</v>
      </c>
      <c r="I138" s="273"/>
      <c r="J138" s="269"/>
      <c r="K138" s="269"/>
      <c r="L138" s="274"/>
      <c r="M138" s="275"/>
      <c r="N138" s="276"/>
      <c r="O138" s="276"/>
      <c r="P138" s="276"/>
      <c r="Q138" s="276"/>
      <c r="R138" s="276"/>
      <c r="S138" s="276"/>
      <c r="T138" s="277"/>
      <c r="AT138" s="278" t="s">
        <v>154</v>
      </c>
      <c r="AU138" s="278" t="s">
        <v>92</v>
      </c>
      <c r="AV138" s="14" t="s">
        <v>148</v>
      </c>
      <c r="AW138" s="14" t="s">
        <v>4</v>
      </c>
      <c r="AX138" s="14" t="s">
        <v>23</v>
      </c>
      <c r="AY138" s="278" t="s">
        <v>140</v>
      </c>
    </row>
    <row r="139" s="1" customFormat="1" ht="16.5" customHeight="1">
      <c r="B139" s="38"/>
      <c r="C139" s="216" t="s">
        <v>28</v>
      </c>
      <c r="D139" s="216" t="s">
        <v>143</v>
      </c>
      <c r="E139" s="217" t="s">
        <v>496</v>
      </c>
      <c r="F139" s="218" t="s">
        <v>497</v>
      </c>
      <c r="G139" s="219" t="s">
        <v>452</v>
      </c>
      <c r="H139" s="220">
        <v>1</v>
      </c>
      <c r="I139" s="221"/>
      <c r="J139" s="222">
        <f>ROUND(I139*H139,2)</f>
        <v>0</v>
      </c>
      <c r="K139" s="218" t="s">
        <v>1</v>
      </c>
      <c r="L139" s="43"/>
      <c r="M139" s="223" t="s">
        <v>1</v>
      </c>
      <c r="N139" s="224" t="s">
        <v>56</v>
      </c>
      <c r="O139" s="79"/>
      <c r="P139" s="225">
        <f>O139*H139</f>
        <v>0</v>
      </c>
      <c r="Q139" s="225">
        <v>0</v>
      </c>
      <c r="R139" s="225">
        <f>Q139*H139</f>
        <v>0</v>
      </c>
      <c r="S139" s="225">
        <v>0</v>
      </c>
      <c r="T139" s="226">
        <f>S139*H139</f>
        <v>0</v>
      </c>
      <c r="AR139" s="16" t="s">
        <v>454</v>
      </c>
      <c r="AT139" s="16" t="s">
        <v>143</v>
      </c>
      <c r="AU139" s="16" t="s">
        <v>92</v>
      </c>
      <c r="AY139" s="16" t="s">
        <v>140</v>
      </c>
      <c r="BE139" s="227">
        <f>IF(N139="základní",J139,0)</f>
        <v>0</v>
      </c>
      <c r="BF139" s="227">
        <f>IF(N139="snížená",J139,0)</f>
        <v>0</v>
      </c>
      <c r="BG139" s="227">
        <f>IF(N139="zákl. přenesená",J139,0)</f>
        <v>0</v>
      </c>
      <c r="BH139" s="227">
        <f>IF(N139="sníž. přenesená",J139,0)</f>
        <v>0</v>
      </c>
      <c r="BI139" s="227">
        <f>IF(N139="nulová",J139,0)</f>
        <v>0</v>
      </c>
      <c r="BJ139" s="16" t="s">
        <v>23</v>
      </c>
      <c r="BK139" s="227">
        <f>ROUND(I139*H139,2)</f>
        <v>0</v>
      </c>
      <c r="BL139" s="16" t="s">
        <v>454</v>
      </c>
      <c r="BM139" s="16" t="s">
        <v>498</v>
      </c>
    </row>
    <row r="140" s="1" customFormat="1">
      <c r="B140" s="38"/>
      <c r="C140" s="39"/>
      <c r="D140" s="228" t="s">
        <v>150</v>
      </c>
      <c r="E140" s="39"/>
      <c r="F140" s="229" t="s">
        <v>497</v>
      </c>
      <c r="G140" s="39"/>
      <c r="H140" s="39"/>
      <c r="I140" s="143"/>
      <c r="J140" s="39"/>
      <c r="K140" s="39"/>
      <c r="L140" s="43"/>
      <c r="M140" s="230"/>
      <c r="N140" s="79"/>
      <c r="O140" s="79"/>
      <c r="P140" s="79"/>
      <c r="Q140" s="79"/>
      <c r="R140" s="79"/>
      <c r="S140" s="79"/>
      <c r="T140" s="80"/>
      <c r="AT140" s="16" t="s">
        <v>150</v>
      </c>
      <c r="AU140" s="16" t="s">
        <v>92</v>
      </c>
    </row>
    <row r="141" s="1" customFormat="1">
      <c r="B141" s="38"/>
      <c r="C141" s="39"/>
      <c r="D141" s="228" t="s">
        <v>230</v>
      </c>
      <c r="E141" s="39"/>
      <c r="F141" s="231" t="s">
        <v>499</v>
      </c>
      <c r="G141" s="39"/>
      <c r="H141" s="39"/>
      <c r="I141" s="143"/>
      <c r="J141" s="39"/>
      <c r="K141" s="39"/>
      <c r="L141" s="43"/>
      <c r="M141" s="230"/>
      <c r="N141" s="79"/>
      <c r="O141" s="79"/>
      <c r="P141" s="79"/>
      <c r="Q141" s="79"/>
      <c r="R141" s="79"/>
      <c r="S141" s="79"/>
      <c r="T141" s="80"/>
      <c r="AT141" s="16" t="s">
        <v>230</v>
      </c>
      <c r="AU141" s="16" t="s">
        <v>92</v>
      </c>
    </row>
    <row r="142" s="13" customFormat="1">
      <c r="B142" s="242"/>
      <c r="C142" s="243"/>
      <c r="D142" s="228" t="s">
        <v>154</v>
      </c>
      <c r="E142" s="244" t="s">
        <v>1</v>
      </c>
      <c r="F142" s="245" t="s">
        <v>500</v>
      </c>
      <c r="G142" s="243"/>
      <c r="H142" s="246">
        <v>1</v>
      </c>
      <c r="I142" s="247"/>
      <c r="J142" s="243"/>
      <c r="K142" s="243"/>
      <c r="L142" s="248"/>
      <c r="M142" s="249"/>
      <c r="N142" s="250"/>
      <c r="O142" s="250"/>
      <c r="P142" s="250"/>
      <c r="Q142" s="250"/>
      <c r="R142" s="250"/>
      <c r="S142" s="250"/>
      <c r="T142" s="251"/>
      <c r="AT142" s="252" t="s">
        <v>154</v>
      </c>
      <c r="AU142" s="252" t="s">
        <v>92</v>
      </c>
      <c r="AV142" s="13" t="s">
        <v>92</v>
      </c>
      <c r="AW142" s="13" t="s">
        <v>48</v>
      </c>
      <c r="AX142" s="13" t="s">
        <v>23</v>
      </c>
      <c r="AY142" s="252" t="s">
        <v>140</v>
      </c>
    </row>
    <row r="143" s="1" customFormat="1" ht="16.5" customHeight="1">
      <c r="B143" s="38"/>
      <c r="C143" s="216" t="s">
        <v>225</v>
      </c>
      <c r="D143" s="216" t="s">
        <v>143</v>
      </c>
      <c r="E143" s="217" t="s">
        <v>501</v>
      </c>
      <c r="F143" s="218" t="s">
        <v>502</v>
      </c>
      <c r="G143" s="219" t="s">
        <v>452</v>
      </c>
      <c r="H143" s="220">
        <v>1</v>
      </c>
      <c r="I143" s="221"/>
      <c r="J143" s="222">
        <f>ROUND(I143*H143,2)</f>
        <v>0</v>
      </c>
      <c r="K143" s="218" t="s">
        <v>1</v>
      </c>
      <c r="L143" s="43"/>
      <c r="M143" s="223" t="s">
        <v>1</v>
      </c>
      <c r="N143" s="224" t="s">
        <v>56</v>
      </c>
      <c r="O143" s="79"/>
      <c r="P143" s="225">
        <f>O143*H143</f>
        <v>0</v>
      </c>
      <c r="Q143" s="225">
        <v>0</v>
      </c>
      <c r="R143" s="225">
        <f>Q143*H143</f>
        <v>0</v>
      </c>
      <c r="S143" s="225">
        <v>0</v>
      </c>
      <c r="T143" s="226">
        <f>S143*H143</f>
        <v>0</v>
      </c>
      <c r="AR143" s="16" t="s">
        <v>503</v>
      </c>
      <c r="AT143" s="16" t="s">
        <v>143</v>
      </c>
      <c r="AU143" s="16" t="s">
        <v>92</v>
      </c>
      <c r="AY143" s="16" t="s">
        <v>140</v>
      </c>
      <c r="BE143" s="227">
        <f>IF(N143="základní",J143,0)</f>
        <v>0</v>
      </c>
      <c r="BF143" s="227">
        <f>IF(N143="snížená",J143,0)</f>
        <v>0</v>
      </c>
      <c r="BG143" s="227">
        <f>IF(N143="zákl. přenesená",J143,0)</f>
        <v>0</v>
      </c>
      <c r="BH143" s="227">
        <f>IF(N143="sníž. přenesená",J143,0)</f>
        <v>0</v>
      </c>
      <c r="BI143" s="227">
        <f>IF(N143="nulová",J143,0)</f>
        <v>0</v>
      </c>
      <c r="BJ143" s="16" t="s">
        <v>23</v>
      </c>
      <c r="BK143" s="227">
        <f>ROUND(I143*H143,2)</f>
        <v>0</v>
      </c>
      <c r="BL143" s="16" t="s">
        <v>503</v>
      </c>
      <c r="BM143" s="16" t="s">
        <v>504</v>
      </c>
    </row>
    <row r="144" s="1" customFormat="1">
      <c r="B144" s="38"/>
      <c r="C144" s="39"/>
      <c r="D144" s="228" t="s">
        <v>150</v>
      </c>
      <c r="E144" s="39"/>
      <c r="F144" s="229" t="s">
        <v>502</v>
      </c>
      <c r="G144" s="39"/>
      <c r="H144" s="39"/>
      <c r="I144" s="143"/>
      <c r="J144" s="39"/>
      <c r="K144" s="39"/>
      <c r="L144" s="43"/>
      <c r="M144" s="230"/>
      <c r="N144" s="79"/>
      <c r="O144" s="79"/>
      <c r="P144" s="79"/>
      <c r="Q144" s="79"/>
      <c r="R144" s="79"/>
      <c r="S144" s="79"/>
      <c r="T144" s="80"/>
      <c r="AT144" s="16" t="s">
        <v>150</v>
      </c>
      <c r="AU144" s="16" t="s">
        <v>92</v>
      </c>
    </row>
    <row r="145" s="1" customFormat="1">
      <c r="B145" s="38"/>
      <c r="C145" s="39"/>
      <c r="D145" s="228" t="s">
        <v>230</v>
      </c>
      <c r="E145" s="39"/>
      <c r="F145" s="231" t="s">
        <v>490</v>
      </c>
      <c r="G145" s="39"/>
      <c r="H145" s="39"/>
      <c r="I145" s="143"/>
      <c r="J145" s="39"/>
      <c r="K145" s="39"/>
      <c r="L145" s="43"/>
      <c r="M145" s="230"/>
      <c r="N145" s="79"/>
      <c r="O145" s="79"/>
      <c r="P145" s="79"/>
      <c r="Q145" s="79"/>
      <c r="R145" s="79"/>
      <c r="S145" s="79"/>
      <c r="T145" s="80"/>
      <c r="AT145" s="16" t="s">
        <v>230</v>
      </c>
      <c r="AU145" s="16" t="s">
        <v>92</v>
      </c>
    </row>
    <row r="146" s="13" customFormat="1">
      <c r="B146" s="242"/>
      <c r="C146" s="243"/>
      <c r="D146" s="228" t="s">
        <v>154</v>
      </c>
      <c r="E146" s="244" t="s">
        <v>1</v>
      </c>
      <c r="F146" s="245" t="s">
        <v>23</v>
      </c>
      <c r="G146" s="243"/>
      <c r="H146" s="246">
        <v>1</v>
      </c>
      <c r="I146" s="247"/>
      <c r="J146" s="243"/>
      <c r="K146" s="243"/>
      <c r="L146" s="248"/>
      <c r="M146" s="249"/>
      <c r="N146" s="250"/>
      <c r="O146" s="250"/>
      <c r="P146" s="250"/>
      <c r="Q146" s="250"/>
      <c r="R146" s="250"/>
      <c r="S146" s="250"/>
      <c r="T146" s="251"/>
      <c r="AT146" s="252" t="s">
        <v>154</v>
      </c>
      <c r="AU146" s="252" t="s">
        <v>92</v>
      </c>
      <c r="AV146" s="13" t="s">
        <v>92</v>
      </c>
      <c r="AW146" s="13" t="s">
        <v>48</v>
      </c>
      <c r="AX146" s="13" t="s">
        <v>85</v>
      </c>
      <c r="AY146" s="252" t="s">
        <v>140</v>
      </c>
    </row>
    <row r="147" s="14" customFormat="1">
      <c r="B147" s="268"/>
      <c r="C147" s="269"/>
      <c r="D147" s="228" t="s">
        <v>154</v>
      </c>
      <c r="E147" s="270" t="s">
        <v>1</v>
      </c>
      <c r="F147" s="271" t="s">
        <v>457</v>
      </c>
      <c r="G147" s="269"/>
      <c r="H147" s="272">
        <v>1</v>
      </c>
      <c r="I147" s="273"/>
      <c r="J147" s="269"/>
      <c r="K147" s="269"/>
      <c r="L147" s="274"/>
      <c r="M147" s="279"/>
      <c r="N147" s="280"/>
      <c r="O147" s="280"/>
      <c r="P147" s="280"/>
      <c r="Q147" s="280"/>
      <c r="R147" s="280"/>
      <c r="S147" s="280"/>
      <c r="T147" s="281"/>
      <c r="AT147" s="278" t="s">
        <v>154</v>
      </c>
      <c r="AU147" s="278" t="s">
        <v>92</v>
      </c>
      <c r="AV147" s="14" t="s">
        <v>148</v>
      </c>
      <c r="AW147" s="14" t="s">
        <v>4</v>
      </c>
      <c r="AX147" s="14" t="s">
        <v>23</v>
      </c>
      <c r="AY147" s="278" t="s">
        <v>140</v>
      </c>
    </row>
    <row r="148" s="1" customFormat="1" ht="6.96" customHeight="1">
      <c r="B148" s="57"/>
      <c r="C148" s="58"/>
      <c r="D148" s="58"/>
      <c r="E148" s="58"/>
      <c r="F148" s="58"/>
      <c r="G148" s="58"/>
      <c r="H148" s="58"/>
      <c r="I148" s="167"/>
      <c r="J148" s="58"/>
      <c r="K148" s="58"/>
      <c r="L148" s="43"/>
    </row>
  </sheetData>
  <sheetProtection sheet="1" autoFilter="0" formatColumns="0" formatRows="0" objects="1" scenarios="1" spinCount="100000" saltValue="NOLq5li0driKHOpZHbtt7MCAoKhCKY+BJiNX0x2OVoZxxp+mTWeq+10tLrx/xjDXcECN9x9EsXBSlsN53QHHTA==" hashValue="To8/rYK7Cz3nSqPard6arYXSgmg9YF+H0edqLHiasqp1FCYReanLeTDgEIlvGWAU7aFzyz3htV4LVDKjYeOPGA==" algorithmName="SHA-512" password="CC35"/>
  <autoFilter ref="C88:K147"/>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DESKTOP-81LJ5S\Michal</dc:creator>
  <cp:lastModifiedBy>DESKTOP-81LJ5S\Michal</cp:lastModifiedBy>
  <dcterms:created xsi:type="dcterms:W3CDTF">2019-02-20T17:53:43Z</dcterms:created>
  <dcterms:modified xsi:type="dcterms:W3CDTF">2019-02-20T17:53:47Z</dcterms:modified>
</cp:coreProperties>
</file>