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1EB8D4B-947D-4CB8-9215-27AA5859BA64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Rekapitulácia stavby" sheetId="1" r:id="rId1"/>
    <sheet name="01 - OP - Obvodový plášť" sheetId="2" r:id="rId2"/>
    <sheet name="02 - Strecha" sheetId="3" r:id="rId3"/>
    <sheet name="03 - Okna, dvere, zasklen..." sheetId="4" r:id="rId4"/>
    <sheet name="04 - Ostatné" sheetId="5" r:id="rId5"/>
    <sheet name="01 - OP - Obvodový plášť_01" sheetId="6" r:id="rId6"/>
    <sheet name="02 - Strecha_01" sheetId="7" r:id="rId7"/>
    <sheet name="03 - Okna, dvere, zasklen..._01" sheetId="8" r:id="rId8"/>
    <sheet name="04 - Ostatné_01" sheetId="9" r:id="rId9"/>
    <sheet name="3 - ELI - Ellektroinštalácia" sheetId="10" r:id="rId10"/>
    <sheet name="VV_ELI" sheetId="15" r:id="rId11"/>
    <sheet name="4 - UK - Ustredné vykurov..." sheetId="11" r:id="rId12"/>
    <sheet name="5 - Bleskozvod" sheetId="12" r:id="rId13"/>
    <sheet name="VV_BLESK" sheetId="16" r:id="rId14"/>
    <sheet name="6 - AC - Klimatizácia" sheetId="13" r:id="rId15"/>
    <sheet name="7 - SZT - Spätné ziskavan..." sheetId="14" r:id="rId16"/>
  </sheets>
  <definedNames>
    <definedName name="_xlnm._FilterDatabase" localSheetId="1" hidden="1">'01 - OP - Obvodový plášť'!$C$136:$K$211</definedName>
    <definedName name="_xlnm._FilterDatabase" localSheetId="5" hidden="1">'01 - OP - Obvodový plášť_01'!$C$135:$K$200</definedName>
    <definedName name="_xlnm._FilterDatabase" localSheetId="2" hidden="1">'02 - Strecha'!$C$132:$K$204</definedName>
    <definedName name="_xlnm._FilterDatabase" localSheetId="6" hidden="1">'02 - Strecha_01'!$C$133:$K$198</definedName>
    <definedName name="_xlnm._FilterDatabase" localSheetId="3" hidden="1">'03 - Okna, dvere, zasklen...'!$C$134:$K$193</definedName>
    <definedName name="_xlnm._FilterDatabase" localSheetId="7" hidden="1">'03 - Okna, dvere, zasklen..._01'!$C$131:$K$185</definedName>
    <definedName name="_xlnm._FilterDatabase" localSheetId="4" hidden="1">'04 - Ostatné'!$C$139:$K$208</definedName>
    <definedName name="_xlnm._FilterDatabase" localSheetId="8" hidden="1">'04 - Ostatné_01'!$C$125:$K$130</definedName>
    <definedName name="_xlnm._FilterDatabase" localSheetId="9" hidden="1">'3 - ELI - Ellektroinštalácia'!$C$121:$K$125</definedName>
    <definedName name="_xlnm._FilterDatabase" localSheetId="11" hidden="1">'4 - UK - Ustredné vykurov...'!$C$125:$K$198</definedName>
    <definedName name="_xlnm._FilterDatabase" localSheetId="12" hidden="1">'5 - Bleskozvod'!$C$121:$K$125</definedName>
    <definedName name="_xlnm._FilterDatabase" localSheetId="14" hidden="1">'6 - AC - Klimatizácia'!$C$124:$K$149</definedName>
    <definedName name="_xlnm._FilterDatabase" localSheetId="15" hidden="1">'7 - SZT - Spätné ziskavan...'!$C$123:$K$166</definedName>
    <definedName name="_xlnm.Print_Titles" localSheetId="1">'01 - OP - Obvodový plášť'!$136:$136</definedName>
    <definedName name="_xlnm.Print_Titles" localSheetId="5">'01 - OP - Obvodový plášť_01'!$135:$135</definedName>
    <definedName name="_xlnm.Print_Titles" localSheetId="2">'02 - Strecha'!$132:$132</definedName>
    <definedName name="_xlnm.Print_Titles" localSheetId="6">'02 - Strecha_01'!$133:$133</definedName>
    <definedName name="_xlnm.Print_Titles" localSheetId="3">'03 - Okna, dvere, zasklen...'!$134:$134</definedName>
    <definedName name="_xlnm.Print_Titles" localSheetId="7">'03 - Okna, dvere, zasklen..._01'!$131:$131</definedName>
    <definedName name="_xlnm.Print_Titles" localSheetId="4">'04 - Ostatné'!$139:$139</definedName>
    <definedName name="_xlnm.Print_Titles" localSheetId="8">'04 - Ostatné_01'!$125:$125</definedName>
    <definedName name="_xlnm.Print_Titles" localSheetId="9">'3 - ELI - Ellektroinštalácia'!$121:$121</definedName>
    <definedName name="_xlnm.Print_Titles" localSheetId="11">'4 - UK - Ustredné vykurov...'!$125:$125</definedName>
    <definedName name="_xlnm.Print_Titles" localSheetId="12">'5 - Bleskozvod'!$121:$121</definedName>
    <definedName name="_xlnm.Print_Titles" localSheetId="14">'6 - AC - Klimatizácia'!$124:$124</definedName>
    <definedName name="_xlnm.Print_Titles" localSheetId="15">'7 - SZT - Spätné ziskavan...'!$123:$123</definedName>
    <definedName name="_xlnm.Print_Titles" localSheetId="0">'Rekapitulácia stavby'!$92:$92</definedName>
    <definedName name="_xlnm.Print_Area" localSheetId="1">'01 - OP - Obvodový plášť'!$C$4:$J$76,'01 - OP - Obvodový plášť'!$C$82:$J$114,'01 - OP - Obvodový plášť'!$C$120:$K$211</definedName>
    <definedName name="_xlnm.Print_Area" localSheetId="5">'01 - OP - Obvodový plášť_01'!$C$4:$J$76,'01 - OP - Obvodový plášť_01'!$C$82:$J$113,'01 - OP - Obvodový plášť_01'!$C$119:$K$200</definedName>
    <definedName name="_xlnm.Print_Area" localSheetId="2">'02 - Strecha'!$C$4:$J$76,'02 - Strecha'!$C$82:$J$110,'02 - Strecha'!$C$116:$K$204</definedName>
    <definedName name="_xlnm.Print_Area" localSheetId="6">'02 - Strecha_01'!$C$4:$J$76,'02 - Strecha_01'!$C$82:$J$111,'02 - Strecha_01'!$C$117:$K$198</definedName>
    <definedName name="_xlnm.Print_Area" localSheetId="3">'03 - Okna, dvere, zasklen...'!$C$4:$J$76,'03 - Okna, dvere, zasklen...'!$C$82:$J$112,'03 - Okna, dvere, zasklen...'!$C$118:$K$193</definedName>
    <definedName name="_xlnm.Print_Area" localSheetId="7">'03 - Okna, dvere, zasklen..._01'!$C$4:$J$76,'03 - Okna, dvere, zasklen..._01'!$C$82:$J$109,'03 - Okna, dvere, zasklen..._01'!$C$115:$K$185</definedName>
    <definedName name="_xlnm.Print_Area" localSheetId="4">'04 - Ostatné'!$C$4:$J$76,'04 - Ostatné'!$C$82:$J$117,'04 - Ostatné'!$C$123:$K$208</definedName>
    <definedName name="_xlnm.Print_Area" localSheetId="8">'04 - Ostatné_01'!$C$4:$J$76,'04 - Ostatné_01'!$C$82:$J$103,'04 - Ostatné_01'!$C$109:$K$130</definedName>
    <definedName name="_xlnm.Print_Area" localSheetId="9">'3 - ELI - Ellektroinštalácia'!$C$4:$J$76,'3 - ELI - Ellektroinštalácia'!$C$82:$J$101,'3 - ELI - Ellektroinštalácia'!$C$107:$K$125</definedName>
    <definedName name="_xlnm.Print_Area" localSheetId="11">'4 - UK - Ustredné vykurov...'!$C$4:$J$76,'4 - UK - Ustredné vykurov...'!$C$82:$J$105,'4 - UK - Ustredné vykurov...'!$C$111:$K$198</definedName>
    <definedName name="_xlnm.Print_Area" localSheetId="12">'5 - Bleskozvod'!$C$4:$J$76,'5 - Bleskozvod'!$C$82:$J$101,'5 - Bleskozvod'!$C$107:$K$125</definedName>
    <definedName name="_xlnm.Print_Area" localSheetId="14">'6 - AC - Klimatizácia'!$C$4:$J$76,'6 - AC - Klimatizácia'!$C$82:$J$104,'6 - AC - Klimatizácia'!$C$110:$K$149</definedName>
    <definedName name="_xlnm.Print_Area" localSheetId="15">'7 - SZT - Spätné ziskavan...'!$C$4:$J$76,'7 - SZT - Spätné ziskavan...'!$C$82:$J$103,'7 - SZT - Spätné ziskavan...'!$C$109:$K$166</definedName>
    <definedName name="_xlnm.Print_Area" localSheetId="0">'Rekapitulácia stavby'!$D$4:$AO$76,'Rekapitulácia stavby'!$C$82:$AQ$111</definedName>
    <definedName name="_xlnm.Print_Area" localSheetId="13">VV_BLESK!$B$2:$I$29</definedName>
    <definedName name="_xlnm.Print_Area" localSheetId="10">VV_ELI!$B$2:$I$41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6" l="1"/>
  <c r="I26" i="16" s="1"/>
  <c r="F26" i="16"/>
  <c r="H25" i="16"/>
  <c r="F25" i="16"/>
  <c r="I25" i="16" s="1"/>
  <c r="H24" i="16"/>
  <c r="I24" i="16" s="1"/>
  <c r="F24" i="16"/>
  <c r="H23" i="16"/>
  <c r="F23" i="16"/>
  <c r="I23" i="16" s="1"/>
  <c r="H22" i="16"/>
  <c r="I22" i="16" s="1"/>
  <c r="F22" i="16"/>
  <c r="H19" i="16"/>
  <c r="F19" i="16"/>
  <c r="I19" i="16" s="1"/>
  <c r="H18" i="16"/>
  <c r="I18" i="16" s="1"/>
  <c r="F18" i="16"/>
  <c r="H17" i="16"/>
  <c r="F17" i="16"/>
  <c r="I17" i="16" s="1"/>
  <c r="H16" i="16"/>
  <c r="I16" i="16" s="1"/>
  <c r="F16" i="16"/>
  <c r="H15" i="16"/>
  <c r="F15" i="16"/>
  <c r="I15" i="16" s="1"/>
  <c r="H14" i="16"/>
  <c r="I14" i="16" s="1"/>
  <c r="F14" i="16"/>
  <c r="H13" i="16"/>
  <c r="F13" i="16"/>
  <c r="I13" i="16" s="1"/>
  <c r="H12" i="16"/>
  <c r="I12" i="16" s="1"/>
  <c r="F12" i="16"/>
  <c r="H11" i="16"/>
  <c r="F11" i="16"/>
  <c r="I11" i="16" s="1"/>
  <c r="H10" i="16"/>
  <c r="I10" i="16" s="1"/>
  <c r="F10" i="16"/>
  <c r="H9" i="16"/>
  <c r="F9" i="16"/>
  <c r="I9" i="16" s="1"/>
  <c r="H8" i="16"/>
  <c r="H28" i="16" s="1"/>
  <c r="F8" i="16"/>
  <c r="I8" i="16" l="1"/>
  <c r="I28" i="16" s="1"/>
  <c r="F28" i="16"/>
  <c r="H38" i="15" l="1"/>
  <c r="I38" i="15" s="1"/>
  <c r="F38" i="15"/>
  <c r="H37" i="15"/>
  <c r="F37" i="15"/>
  <c r="I37" i="15" s="1"/>
  <c r="H36" i="15"/>
  <c r="I36" i="15" s="1"/>
  <c r="F36" i="15"/>
  <c r="H35" i="15"/>
  <c r="F35" i="15"/>
  <c r="I35" i="15" s="1"/>
  <c r="H34" i="15"/>
  <c r="I34" i="15" s="1"/>
  <c r="F34" i="15"/>
  <c r="H33" i="15"/>
  <c r="F33" i="15"/>
  <c r="I33" i="15" s="1"/>
  <c r="H30" i="15"/>
  <c r="I30" i="15" s="1"/>
  <c r="F30" i="15"/>
  <c r="H29" i="15"/>
  <c r="F29" i="15"/>
  <c r="I29" i="15" s="1"/>
  <c r="H28" i="15"/>
  <c r="I28" i="15" s="1"/>
  <c r="F28" i="15"/>
  <c r="H25" i="15"/>
  <c r="F25" i="15"/>
  <c r="I25" i="15" s="1"/>
  <c r="H24" i="15"/>
  <c r="I24" i="15" s="1"/>
  <c r="F24" i="15"/>
  <c r="H23" i="15"/>
  <c r="F23" i="15"/>
  <c r="I23" i="15" s="1"/>
  <c r="H22" i="15"/>
  <c r="I22" i="15" s="1"/>
  <c r="F22" i="15"/>
  <c r="H21" i="15"/>
  <c r="F21" i="15"/>
  <c r="I21" i="15" s="1"/>
  <c r="H20" i="15"/>
  <c r="I20" i="15" s="1"/>
  <c r="F20" i="15"/>
  <c r="H19" i="15"/>
  <c r="F19" i="15"/>
  <c r="I19" i="15" s="1"/>
  <c r="H18" i="15"/>
  <c r="I18" i="15" s="1"/>
  <c r="F18" i="15"/>
  <c r="H17" i="15"/>
  <c r="F17" i="15"/>
  <c r="I17" i="15" s="1"/>
  <c r="H16" i="15"/>
  <c r="I16" i="15" s="1"/>
  <c r="F16" i="15"/>
  <c r="H15" i="15"/>
  <c r="F15" i="15"/>
  <c r="I15" i="15" s="1"/>
  <c r="H14" i="15"/>
  <c r="I14" i="15" s="1"/>
  <c r="F14" i="15"/>
  <c r="H13" i="15"/>
  <c r="F13" i="15"/>
  <c r="I13" i="15" s="1"/>
  <c r="H12" i="15"/>
  <c r="I12" i="15" s="1"/>
  <c r="F12" i="15"/>
  <c r="H11" i="15"/>
  <c r="F11" i="15"/>
  <c r="I11" i="15" s="1"/>
  <c r="H10" i="15"/>
  <c r="I10" i="15" s="1"/>
  <c r="F10" i="15"/>
  <c r="H9" i="15"/>
  <c r="F9" i="15"/>
  <c r="I9" i="15" s="1"/>
  <c r="H8" i="15"/>
  <c r="H40" i="15" s="1"/>
  <c r="F8" i="15"/>
  <c r="F40" i="15" l="1"/>
  <c r="I8" i="15"/>
  <c r="I40" i="15" s="1"/>
  <c r="J39" i="14" l="1"/>
  <c r="J38" i="14"/>
  <c r="AY110" i="1"/>
  <c r="J37" i="14"/>
  <c r="AX110" i="1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BI127" i="14"/>
  <c r="BH127" i="14"/>
  <c r="BG127" i="14"/>
  <c r="BE127" i="14"/>
  <c r="T127" i="14"/>
  <c r="R127" i="14"/>
  <c r="P127" i="14"/>
  <c r="J120" i="14"/>
  <c r="F120" i="14"/>
  <c r="F118" i="14"/>
  <c r="E116" i="14"/>
  <c r="J93" i="14"/>
  <c r="F93" i="14"/>
  <c r="F91" i="14"/>
  <c r="E89" i="14"/>
  <c r="J26" i="14"/>
  <c r="E26" i="14"/>
  <c r="J94" i="14" s="1"/>
  <c r="J25" i="14"/>
  <c r="F121" i="14"/>
  <c r="J14" i="14"/>
  <c r="J91" i="14" s="1"/>
  <c r="E7" i="14"/>
  <c r="E85" i="14"/>
  <c r="J39" i="13"/>
  <c r="J38" i="13"/>
  <c r="AY109" i="1" s="1"/>
  <c r="J37" i="13"/>
  <c r="AX109" i="1" s="1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8" i="13"/>
  <c r="BH128" i="13"/>
  <c r="BG128" i="13"/>
  <c r="BE128" i="13"/>
  <c r="T128" i="13"/>
  <c r="T127" i="13" s="1"/>
  <c r="R128" i="13"/>
  <c r="R127" i="13"/>
  <c r="P128" i="13"/>
  <c r="P127" i="13" s="1"/>
  <c r="F119" i="13"/>
  <c r="E117" i="13"/>
  <c r="F91" i="13"/>
  <c r="E89" i="13"/>
  <c r="J26" i="13"/>
  <c r="E26" i="13"/>
  <c r="J94" i="13"/>
  <c r="J25" i="13"/>
  <c r="J23" i="13"/>
  <c r="E23" i="13"/>
  <c r="J121" i="13"/>
  <c r="J22" i="13"/>
  <c r="F122" i="13"/>
  <c r="J17" i="13"/>
  <c r="E17" i="13"/>
  <c r="F121" i="13"/>
  <c r="J16" i="13"/>
  <c r="J14" i="13"/>
  <c r="J119" i="13" s="1"/>
  <c r="E7" i="13"/>
  <c r="E113" i="13" s="1"/>
  <c r="J39" i="12"/>
  <c r="J38" i="12"/>
  <c r="AY108" i="1"/>
  <c r="J37" i="12"/>
  <c r="AX108" i="1"/>
  <c r="BI125" i="12"/>
  <c r="BH125" i="12"/>
  <c r="BG125" i="12"/>
  <c r="BE125" i="12"/>
  <c r="T125" i="12"/>
  <c r="T124" i="12"/>
  <c r="T123" i="12" s="1"/>
  <c r="T122" i="12" s="1"/>
  <c r="R125" i="12"/>
  <c r="R124" i="12"/>
  <c r="R123" i="12"/>
  <c r="R122" i="12"/>
  <c r="P125" i="12"/>
  <c r="P124" i="12"/>
  <c r="P123" i="12" s="1"/>
  <c r="P122" i="12" s="1"/>
  <c r="AU108" i="1" s="1"/>
  <c r="J118" i="12"/>
  <c r="F118" i="12"/>
  <c r="F116" i="12"/>
  <c r="E114" i="12"/>
  <c r="J93" i="12"/>
  <c r="F93" i="12"/>
  <c r="F91" i="12"/>
  <c r="E89" i="12"/>
  <c r="J26" i="12"/>
  <c r="E26" i="12"/>
  <c r="J119" i="12"/>
  <c r="J25" i="12"/>
  <c r="F94" i="12"/>
  <c r="J14" i="12"/>
  <c r="J116" i="12" s="1"/>
  <c r="E7" i="12"/>
  <c r="E110" i="12" s="1"/>
  <c r="J39" i="11"/>
  <c r="J38" i="11"/>
  <c r="AY107" i="1"/>
  <c r="J37" i="11"/>
  <c r="AX107" i="1"/>
  <c r="BI198" i="11"/>
  <c r="BH198" i="11"/>
  <c r="BG198" i="11"/>
  <c r="BE198" i="11"/>
  <c r="T198" i="11"/>
  <c r="T197" i="11"/>
  <c r="T196" i="11" s="1"/>
  <c r="R198" i="11"/>
  <c r="R197" i="11" s="1"/>
  <c r="R196" i="11" s="1"/>
  <c r="P198" i="11"/>
  <c r="P197" i="11"/>
  <c r="P196" i="11" s="1"/>
  <c r="BI195" i="11"/>
  <c r="BH195" i="11"/>
  <c r="BG195" i="11"/>
  <c r="BE195" i="11"/>
  <c r="T195" i="11"/>
  <c r="R195" i="11"/>
  <c r="P195" i="11"/>
  <c r="BI194" i="11"/>
  <c r="BH194" i="11"/>
  <c r="BG194" i="11"/>
  <c r="BE194" i="11"/>
  <c r="T194" i="11"/>
  <c r="R194" i="11"/>
  <c r="P194" i="11"/>
  <c r="BI193" i="11"/>
  <c r="BH193" i="11"/>
  <c r="BG193" i="11"/>
  <c r="BE193" i="11"/>
  <c r="T193" i="11"/>
  <c r="R193" i="11"/>
  <c r="P193" i="11"/>
  <c r="BI192" i="11"/>
  <c r="BH192" i="11"/>
  <c r="BG192" i="11"/>
  <c r="BE192" i="11"/>
  <c r="T192" i="11"/>
  <c r="R192" i="11"/>
  <c r="P192" i="11"/>
  <c r="BI191" i="11"/>
  <c r="BH191" i="11"/>
  <c r="BG191" i="11"/>
  <c r="BE191" i="11"/>
  <c r="T191" i="11"/>
  <c r="R191" i="11"/>
  <c r="P191" i="11"/>
  <c r="BI190" i="11"/>
  <c r="BH190" i="11"/>
  <c r="BG190" i="11"/>
  <c r="BE190" i="11"/>
  <c r="T190" i="11"/>
  <c r="R190" i="11"/>
  <c r="P190" i="11"/>
  <c r="BI189" i="11"/>
  <c r="BH189" i="11"/>
  <c r="BG189" i="11"/>
  <c r="BE189" i="11"/>
  <c r="T189" i="11"/>
  <c r="R189" i="11"/>
  <c r="P189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J122" i="11"/>
  <c r="F122" i="11"/>
  <c r="F120" i="11"/>
  <c r="E118" i="11"/>
  <c r="J93" i="11"/>
  <c r="F93" i="11"/>
  <c r="F91" i="11"/>
  <c r="E89" i="11"/>
  <c r="J26" i="11"/>
  <c r="E26" i="11"/>
  <c r="J123" i="11"/>
  <c r="J25" i="11"/>
  <c r="F123" i="11"/>
  <c r="J14" i="11"/>
  <c r="J91" i="11" s="1"/>
  <c r="E7" i="11"/>
  <c r="E114" i="11"/>
  <c r="J39" i="10"/>
  <c r="J38" i="10"/>
  <c r="AY106" i="1"/>
  <c r="J37" i="10"/>
  <c r="AX106" i="1" s="1"/>
  <c r="BI125" i="10"/>
  <c r="BH125" i="10"/>
  <c r="BG125" i="10"/>
  <c r="BE125" i="10"/>
  <c r="F35" i="10" s="1"/>
  <c r="AZ106" i="1" s="1"/>
  <c r="T125" i="10"/>
  <c r="T124" i="10" s="1"/>
  <c r="T123" i="10" s="1"/>
  <c r="T122" i="10" s="1"/>
  <c r="R125" i="10"/>
  <c r="R124" i="10"/>
  <c r="R123" i="10"/>
  <c r="R122" i="10" s="1"/>
  <c r="P125" i="10"/>
  <c r="P124" i="10" s="1"/>
  <c r="P123" i="10" s="1"/>
  <c r="P122" i="10" s="1"/>
  <c r="AU106" i="1" s="1"/>
  <c r="J118" i="10"/>
  <c r="F118" i="10"/>
  <c r="F116" i="10"/>
  <c r="E114" i="10"/>
  <c r="J93" i="10"/>
  <c r="F93" i="10"/>
  <c r="F91" i="10"/>
  <c r="E89" i="10"/>
  <c r="J26" i="10"/>
  <c r="E26" i="10"/>
  <c r="J94" i="10"/>
  <c r="J25" i="10"/>
  <c r="F94" i="10"/>
  <c r="J14" i="10"/>
  <c r="J116" i="10" s="1"/>
  <c r="E7" i="10"/>
  <c r="E85" i="10"/>
  <c r="J41" i="9"/>
  <c r="J40" i="9"/>
  <c r="AY105" i="1"/>
  <c r="J39" i="9"/>
  <c r="AX105" i="1" s="1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J122" i="9"/>
  <c r="F122" i="9"/>
  <c r="F120" i="9"/>
  <c r="E118" i="9"/>
  <c r="J95" i="9"/>
  <c r="F95" i="9"/>
  <c r="F93" i="9"/>
  <c r="E91" i="9"/>
  <c r="J28" i="9"/>
  <c r="E28" i="9"/>
  <c r="J123" i="9"/>
  <c r="J27" i="9"/>
  <c r="F123" i="9"/>
  <c r="J16" i="9"/>
  <c r="J120" i="9" s="1"/>
  <c r="E7" i="9"/>
  <c r="E85" i="9"/>
  <c r="J41" i="8"/>
  <c r="J40" i="8"/>
  <c r="AY104" i="1"/>
  <c r="J39" i="8"/>
  <c r="AX104" i="1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J128" i="8"/>
  <c r="F128" i="8"/>
  <c r="F126" i="8"/>
  <c r="E124" i="8"/>
  <c r="J95" i="8"/>
  <c r="F95" i="8"/>
  <c r="F93" i="8"/>
  <c r="E91" i="8"/>
  <c r="J28" i="8"/>
  <c r="E28" i="8"/>
  <c r="J96" i="8"/>
  <c r="J27" i="8"/>
  <c r="F129" i="8"/>
  <c r="J16" i="8"/>
  <c r="J93" i="8" s="1"/>
  <c r="E7" i="8"/>
  <c r="E85" i="8"/>
  <c r="J41" i="7"/>
  <c r="J40" i="7"/>
  <c r="AY103" i="1"/>
  <c r="J39" i="7"/>
  <c r="AX103" i="1"/>
  <c r="BI198" i="7"/>
  <c r="BH198" i="7"/>
  <c r="BG198" i="7"/>
  <c r="BE198" i="7"/>
  <c r="T198" i="7"/>
  <c r="T197" i="7" s="1"/>
  <c r="R198" i="7"/>
  <c r="R197" i="7"/>
  <c r="P198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J130" i="7"/>
  <c r="F130" i="7"/>
  <c r="F128" i="7"/>
  <c r="E126" i="7"/>
  <c r="J95" i="7"/>
  <c r="F95" i="7"/>
  <c r="F93" i="7"/>
  <c r="E91" i="7"/>
  <c r="J28" i="7"/>
  <c r="E28" i="7"/>
  <c r="J131" i="7" s="1"/>
  <c r="J27" i="7"/>
  <c r="F96" i="7"/>
  <c r="J16" i="7"/>
  <c r="J128" i="7"/>
  <c r="E7" i="7"/>
  <c r="E120" i="7" s="1"/>
  <c r="J41" i="6"/>
  <c r="J40" i="6"/>
  <c r="AY102" i="1"/>
  <c r="J39" i="6"/>
  <c r="AX102" i="1"/>
  <c r="BI200" i="6"/>
  <c r="BH200" i="6"/>
  <c r="BG200" i="6"/>
  <c r="BE200" i="6"/>
  <c r="T200" i="6"/>
  <c r="T199" i="6"/>
  <c r="R200" i="6"/>
  <c r="R199" i="6"/>
  <c r="P200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3" i="6"/>
  <c r="BH183" i="6"/>
  <c r="BG183" i="6"/>
  <c r="BE183" i="6"/>
  <c r="T183" i="6"/>
  <c r="T182" i="6"/>
  <c r="R183" i="6"/>
  <c r="R182" i="6"/>
  <c r="P183" i="6"/>
  <c r="P182" i="6" s="1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1" i="6"/>
  <c r="BH151" i="6"/>
  <c r="BG151" i="6"/>
  <c r="BE151" i="6"/>
  <c r="T151" i="6"/>
  <c r="T150" i="6"/>
  <c r="R151" i="6"/>
  <c r="R150" i="6" s="1"/>
  <c r="P151" i="6"/>
  <c r="P150" i="6" s="1"/>
  <c r="BI149" i="6"/>
  <c r="BH149" i="6"/>
  <c r="BG149" i="6"/>
  <c r="BE149" i="6"/>
  <c r="T149" i="6"/>
  <c r="T148" i="6" s="1"/>
  <c r="R149" i="6"/>
  <c r="R148" i="6"/>
  <c r="P149" i="6"/>
  <c r="P148" i="6" s="1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J132" i="6"/>
  <c r="F132" i="6"/>
  <c r="F130" i="6"/>
  <c r="E128" i="6"/>
  <c r="J95" i="6"/>
  <c r="F95" i="6"/>
  <c r="F93" i="6"/>
  <c r="E91" i="6"/>
  <c r="J28" i="6"/>
  <c r="E28" i="6"/>
  <c r="J133" i="6" s="1"/>
  <c r="J27" i="6"/>
  <c r="F133" i="6"/>
  <c r="J16" i="6"/>
  <c r="J93" i="6"/>
  <c r="E7" i="6"/>
  <c r="E85" i="6"/>
  <c r="J41" i="5"/>
  <c r="J40" i="5"/>
  <c r="AY100" i="1" s="1"/>
  <c r="J39" i="5"/>
  <c r="AX100" i="1"/>
  <c r="BI208" i="5"/>
  <c r="BH208" i="5"/>
  <c r="BG208" i="5"/>
  <c r="BE208" i="5"/>
  <c r="T208" i="5"/>
  <c r="T207" i="5"/>
  <c r="R208" i="5"/>
  <c r="R207" i="5" s="1"/>
  <c r="P208" i="5"/>
  <c r="P207" i="5" s="1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7" i="5"/>
  <c r="BH177" i="5"/>
  <c r="BG177" i="5"/>
  <c r="BE177" i="5"/>
  <c r="T177" i="5"/>
  <c r="T176" i="5" s="1"/>
  <c r="R177" i="5"/>
  <c r="R176" i="5" s="1"/>
  <c r="P177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68" i="5"/>
  <c r="BH168" i="5"/>
  <c r="BG168" i="5"/>
  <c r="BE168" i="5"/>
  <c r="T168" i="5"/>
  <c r="T167" i="5"/>
  <c r="R168" i="5"/>
  <c r="R167" i="5"/>
  <c r="P168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J136" i="5"/>
  <c r="F136" i="5"/>
  <c r="F134" i="5"/>
  <c r="E132" i="5"/>
  <c r="J95" i="5"/>
  <c r="F95" i="5"/>
  <c r="F93" i="5"/>
  <c r="E91" i="5"/>
  <c r="J28" i="5"/>
  <c r="E28" i="5"/>
  <c r="J96" i="5"/>
  <c r="J27" i="5"/>
  <c r="F137" i="5"/>
  <c r="J16" i="5"/>
  <c r="J93" i="5"/>
  <c r="E7" i="5"/>
  <c r="E126" i="5" s="1"/>
  <c r="J41" i="4"/>
  <c r="J40" i="4"/>
  <c r="AY99" i="1"/>
  <c r="J39" i="4"/>
  <c r="AX99" i="1" s="1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0" i="4"/>
  <c r="BH190" i="4"/>
  <c r="BG190" i="4"/>
  <c r="BE190" i="4"/>
  <c r="T190" i="4"/>
  <c r="T189" i="4" s="1"/>
  <c r="R190" i="4"/>
  <c r="R189" i="4"/>
  <c r="P190" i="4"/>
  <c r="P189" i="4" s="1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4" i="4"/>
  <c r="BH154" i="4"/>
  <c r="BG154" i="4"/>
  <c r="BE154" i="4"/>
  <c r="T154" i="4"/>
  <c r="T153" i="4"/>
  <c r="R154" i="4"/>
  <c r="R153" i="4"/>
  <c r="P154" i="4"/>
  <c r="P153" i="4" s="1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J131" i="4"/>
  <c r="F131" i="4"/>
  <c r="F129" i="4"/>
  <c r="E127" i="4"/>
  <c r="J95" i="4"/>
  <c r="F95" i="4"/>
  <c r="F93" i="4"/>
  <c r="E91" i="4"/>
  <c r="J28" i="4"/>
  <c r="E28" i="4"/>
  <c r="J132" i="4"/>
  <c r="J27" i="4"/>
  <c r="F132" i="4"/>
  <c r="J16" i="4"/>
  <c r="J93" i="4" s="1"/>
  <c r="E7" i="4"/>
  <c r="E121" i="4"/>
  <c r="J41" i="3"/>
  <c r="J40" i="3"/>
  <c r="AY98" i="1"/>
  <c r="J39" i="3"/>
  <c r="AX98" i="1" s="1"/>
  <c r="BI204" i="3"/>
  <c r="BH204" i="3"/>
  <c r="BG204" i="3"/>
  <c r="BE204" i="3"/>
  <c r="T204" i="3"/>
  <c r="T203" i="3" s="1"/>
  <c r="R204" i="3"/>
  <c r="R203" i="3" s="1"/>
  <c r="P204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J129" i="3"/>
  <c r="F129" i="3"/>
  <c r="F127" i="3"/>
  <c r="E125" i="3"/>
  <c r="J95" i="3"/>
  <c r="F95" i="3"/>
  <c r="F93" i="3"/>
  <c r="E91" i="3"/>
  <c r="J28" i="3"/>
  <c r="E28" i="3"/>
  <c r="J130" i="3"/>
  <c r="J27" i="3"/>
  <c r="F96" i="3"/>
  <c r="J16" i="3"/>
  <c r="J127" i="3"/>
  <c r="E7" i="3"/>
  <c r="E119" i="3" s="1"/>
  <c r="J41" i="2"/>
  <c r="J40" i="2"/>
  <c r="AY97" i="1"/>
  <c r="J39" i="2"/>
  <c r="AX97" i="1" s="1"/>
  <c r="BI211" i="2"/>
  <c r="BH211" i="2"/>
  <c r="BG211" i="2"/>
  <c r="BE211" i="2"/>
  <c r="T211" i="2"/>
  <c r="T210" i="2" s="1"/>
  <c r="R211" i="2"/>
  <c r="R210" i="2" s="1"/>
  <c r="P211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6" i="2"/>
  <c r="BH186" i="2"/>
  <c r="BG186" i="2"/>
  <c r="BE186" i="2"/>
  <c r="T186" i="2"/>
  <c r="T185" i="2"/>
  <c r="R186" i="2"/>
  <c r="R185" i="2" s="1"/>
  <c r="P186" i="2"/>
  <c r="P185" i="2" s="1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T149" i="2" s="1"/>
  <c r="R150" i="2"/>
  <c r="R149" i="2"/>
  <c r="P150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J133" i="2"/>
  <c r="F133" i="2"/>
  <c r="F131" i="2"/>
  <c r="E129" i="2"/>
  <c r="J95" i="2"/>
  <c r="F95" i="2"/>
  <c r="F93" i="2"/>
  <c r="E91" i="2"/>
  <c r="J28" i="2"/>
  <c r="E28" i="2"/>
  <c r="J96" i="2" s="1"/>
  <c r="J27" i="2"/>
  <c r="F134" i="2"/>
  <c r="J16" i="2"/>
  <c r="J93" i="2"/>
  <c r="E7" i="2"/>
  <c r="E85" i="2" s="1"/>
  <c r="AM90" i="1"/>
  <c r="AM89" i="1"/>
  <c r="L89" i="1"/>
  <c r="AM87" i="1"/>
  <c r="L87" i="1"/>
  <c r="L85" i="1"/>
  <c r="L84" i="1"/>
  <c r="BK166" i="14"/>
  <c r="J165" i="14"/>
  <c r="J163" i="14"/>
  <c r="J162" i="14"/>
  <c r="BK161" i="14"/>
  <c r="BK160" i="14"/>
  <c r="J159" i="14"/>
  <c r="BK158" i="14"/>
  <c r="BK154" i="14"/>
  <c r="BK153" i="14"/>
  <c r="J151" i="14"/>
  <c r="BK150" i="14"/>
  <c r="J147" i="14"/>
  <c r="J145" i="14"/>
  <c r="BK144" i="14"/>
  <c r="J143" i="14"/>
  <c r="J140" i="14"/>
  <c r="J138" i="14"/>
  <c r="J137" i="14"/>
  <c r="BK136" i="14"/>
  <c r="J132" i="14"/>
  <c r="J130" i="14"/>
  <c r="BK129" i="14"/>
  <c r="BK128" i="14"/>
  <c r="BK149" i="13"/>
  <c r="BK147" i="13"/>
  <c r="J147" i="13"/>
  <c r="BK146" i="13"/>
  <c r="BK145" i="13"/>
  <c r="J145" i="13"/>
  <c r="BK144" i="13"/>
  <c r="J144" i="13"/>
  <c r="BK143" i="13"/>
  <c r="J142" i="13"/>
  <c r="BK141" i="13"/>
  <c r="BK140" i="13"/>
  <c r="J139" i="13"/>
  <c r="J135" i="13"/>
  <c r="J133" i="13"/>
  <c r="J132" i="13"/>
  <c r="J130" i="13"/>
  <c r="BK190" i="11"/>
  <c r="BK187" i="11"/>
  <c r="J186" i="11"/>
  <c r="BK185" i="11"/>
  <c r="J184" i="11"/>
  <c r="BK182" i="11"/>
  <c r="J181" i="11"/>
  <c r="J185" i="8"/>
  <c r="BK182" i="8"/>
  <c r="BK181" i="8"/>
  <c r="J178" i="8"/>
  <c r="J175" i="8"/>
  <c r="J171" i="8"/>
  <c r="J170" i="8"/>
  <c r="J169" i="8"/>
  <c r="BK167" i="8"/>
  <c r="J166" i="8"/>
  <c r="BK162" i="8"/>
  <c r="J159" i="8"/>
  <c r="BK157" i="8"/>
  <c r="J155" i="8"/>
  <c r="BK150" i="8"/>
  <c r="J146" i="8"/>
  <c r="BK143" i="8"/>
  <c r="J140" i="8"/>
  <c r="BK135" i="8"/>
  <c r="BK192" i="7"/>
  <c r="BK191" i="7"/>
  <c r="J190" i="7"/>
  <c r="J184" i="7"/>
  <c r="J182" i="7"/>
  <c r="J181" i="7"/>
  <c r="J178" i="7"/>
  <c r="BK177" i="7"/>
  <c r="BK176" i="7"/>
  <c r="J167" i="7"/>
  <c r="J165" i="7"/>
  <c r="BK160" i="7"/>
  <c r="BK159" i="7"/>
  <c r="J143" i="7"/>
  <c r="BK140" i="7"/>
  <c r="J138" i="7"/>
  <c r="J200" i="6"/>
  <c r="J198" i="6"/>
  <c r="J197" i="6"/>
  <c r="BK191" i="6"/>
  <c r="J183" i="6"/>
  <c r="BK180" i="6"/>
  <c r="BK174" i="6"/>
  <c r="J172" i="6"/>
  <c r="BK171" i="6"/>
  <c r="BK170" i="6"/>
  <c r="BK167" i="6"/>
  <c r="BK163" i="6"/>
  <c r="BK142" i="6"/>
  <c r="J140" i="6"/>
  <c r="BK206" i="5"/>
  <c r="BK195" i="5"/>
  <c r="J189" i="5"/>
  <c r="J184" i="5"/>
  <c r="J180" i="5"/>
  <c r="J179" i="5"/>
  <c r="J177" i="5"/>
  <c r="J175" i="5"/>
  <c r="BK168" i="5"/>
  <c r="J159" i="5"/>
  <c r="BK158" i="5"/>
  <c r="BK157" i="5"/>
  <c r="J156" i="5"/>
  <c r="J153" i="5"/>
  <c r="J152" i="5"/>
  <c r="J151" i="5"/>
  <c r="BK145" i="5"/>
  <c r="BK193" i="4"/>
  <c r="J192" i="4"/>
  <c r="BK190" i="4"/>
  <c r="BK186" i="4"/>
  <c r="BK182" i="4"/>
  <c r="J180" i="4"/>
  <c r="J179" i="4"/>
  <c r="BK173" i="4"/>
  <c r="J170" i="4"/>
  <c r="J166" i="4"/>
  <c r="J162" i="4"/>
  <c r="J157" i="4"/>
  <c r="J152" i="4"/>
  <c r="J151" i="4"/>
  <c r="J150" i="4"/>
  <c r="J148" i="4"/>
  <c r="J147" i="4"/>
  <c r="J146" i="4"/>
  <c r="BK138" i="4"/>
  <c r="J201" i="3"/>
  <c r="BK200" i="3"/>
  <c r="J196" i="3"/>
  <c r="J166" i="14"/>
  <c r="BK165" i="14"/>
  <c r="BK164" i="14"/>
  <c r="BK162" i="14"/>
  <c r="BK159" i="14"/>
  <c r="J158" i="14"/>
  <c r="BK157" i="14"/>
  <c r="BK156" i="14"/>
  <c r="J155" i="14"/>
  <c r="J154" i="14"/>
  <c r="J153" i="14"/>
  <c r="BK152" i="14"/>
  <c r="BK151" i="14"/>
  <c r="BK149" i="14"/>
  <c r="BK148" i="14"/>
  <c r="BK146" i="14"/>
  <c r="BK143" i="14"/>
  <c r="J142" i="14"/>
  <c r="J141" i="14"/>
  <c r="BK140" i="14"/>
  <c r="J129" i="14"/>
  <c r="BK136" i="13"/>
  <c r="BK135" i="13"/>
  <c r="BK132" i="13"/>
  <c r="J131" i="13"/>
  <c r="J128" i="13"/>
  <c r="BK198" i="11"/>
  <c r="J195" i="11"/>
  <c r="BK194" i="11"/>
  <c r="J193" i="11"/>
  <c r="J191" i="11"/>
  <c r="J190" i="11"/>
  <c r="J189" i="11"/>
  <c r="BK186" i="11"/>
  <c r="J185" i="11"/>
  <c r="BK183" i="11"/>
  <c r="BK181" i="11"/>
  <c r="J180" i="11"/>
  <c r="J168" i="8"/>
  <c r="J162" i="8"/>
  <c r="J160" i="8"/>
  <c r="BK149" i="8"/>
  <c r="J145" i="8"/>
  <c r="BK144" i="8"/>
  <c r="J136" i="8"/>
  <c r="J195" i="7"/>
  <c r="BK189" i="7"/>
  <c r="J188" i="7"/>
  <c r="J186" i="7"/>
  <c r="J185" i="7"/>
  <c r="J179" i="7"/>
  <c r="BK172" i="7"/>
  <c r="J170" i="7"/>
  <c r="J168" i="7"/>
  <c r="J162" i="7"/>
  <c r="BK161" i="7"/>
  <c r="J160" i="7"/>
  <c r="J157" i="7"/>
  <c r="BK155" i="7"/>
  <c r="BK152" i="7"/>
  <c r="J147" i="7"/>
  <c r="BK142" i="7"/>
  <c r="J141" i="7"/>
  <c r="J140" i="7"/>
  <c r="J139" i="7"/>
  <c r="BK193" i="6"/>
  <c r="J191" i="6"/>
  <c r="BK189" i="6"/>
  <c r="BK183" i="6"/>
  <c r="J180" i="6"/>
  <c r="BK179" i="6"/>
  <c r="BK177" i="6"/>
  <c r="BK176" i="6"/>
  <c r="J175" i="6"/>
  <c r="BK173" i="6"/>
  <c r="J168" i="6"/>
  <c r="J165" i="6"/>
  <c r="J163" i="6"/>
  <c r="J159" i="6"/>
  <c r="BK158" i="6"/>
  <c r="J155" i="6"/>
  <c r="BK154" i="6"/>
  <c r="BK153" i="6"/>
  <c r="BK151" i="6"/>
  <c r="J141" i="6"/>
  <c r="J203" i="5"/>
  <c r="BK201" i="5"/>
  <c r="J201" i="5"/>
  <c r="J200" i="5"/>
  <c r="BK197" i="5"/>
  <c r="J194" i="5"/>
  <c r="BK193" i="5"/>
  <c r="BK187" i="5"/>
  <c r="J181" i="5"/>
  <c r="J174" i="5"/>
  <c r="J173" i="5"/>
  <c r="J166" i="5"/>
  <c r="J163" i="5"/>
  <c r="BK161" i="5"/>
  <c r="BK160" i="5"/>
  <c r="BK159" i="5"/>
  <c r="J154" i="5"/>
  <c r="BK149" i="5"/>
  <c r="J148" i="5"/>
  <c r="J145" i="5"/>
  <c r="BK143" i="5"/>
  <c r="J188" i="4"/>
  <c r="J185" i="4"/>
  <c r="BK184" i="4"/>
  <c r="J183" i="4"/>
  <c r="J182" i="4"/>
  <c r="BK181" i="4"/>
  <c r="J177" i="4"/>
  <c r="J174" i="4"/>
  <c r="J171" i="4"/>
  <c r="J169" i="4"/>
  <c r="J164" i="4"/>
  <c r="BK161" i="4"/>
  <c r="J160" i="4"/>
  <c r="J154" i="4"/>
  <c r="BK149" i="4"/>
  <c r="BK143" i="4"/>
  <c r="BK142" i="4"/>
  <c r="J138" i="4"/>
  <c r="BK195" i="3"/>
  <c r="J193" i="3"/>
  <c r="J186" i="3"/>
  <c r="BK182" i="3"/>
  <c r="BK177" i="3"/>
  <c r="BK175" i="3"/>
  <c r="BK169" i="3"/>
  <c r="BK168" i="3"/>
  <c r="J167" i="3"/>
  <c r="BK165" i="3"/>
  <c r="BK163" i="3"/>
  <c r="BK159" i="3"/>
  <c r="BK155" i="3"/>
  <c r="J152" i="3"/>
  <c r="BK150" i="3"/>
  <c r="J148" i="3"/>
  <c r="BK146" i="3"/>
  <c r="BK142" i="3"/>
  <c r="J139" i="3"/>
  <c r="J138" i="3"/>
  <c r="BK208" i="2"/>
  <c r="BK203" i="2"/>
  <c r="J202" i="2"/>
  <c r="BK192" i="2"/>
  <c r="J190" i="2"/>
  <c r="J184" i="2"/>
  <c r="J183" i="2"/>
  <c r="J179" i="2"/>
  <c r="BK173" i="2"/>
  <c r="BK169" i="2"/>
  <c r="BK168" i="2"/>
  <c r="BK165" i="2"/>
  <c r="J164" i="2"/>
  <c r="J159" i="2"/>
  <c r="J153" i="2"/>
  <c r="BK146" i="2"/>
  <c r="BK143" i="2"/>
  <c r="J141" i="2"/>
  <c r="BK140" i="2"/>
  <c r="J164" i="14"/>
  <c r="BK163" i="14"/>
  <c r="J161" i="14"/>
  <c r="J160" i="14"/>
  <c r="J157" i="14"/>
  <c r="J156" i="14"/>
  <c r="BK155" i="14"/>
  <c r="J152" i="14"/>
  <c r="J150" i="14"/>
  <c r="J149" i="14"/>
  <c r="J148" i="14"/>
  <c r="BK147" i="14"/>
  <c r="J146" i="14"/>
  <c r="J144" i="14"/>
  <c r="BK139" i="14"/>
  <c r="BK137" i="14"/>
  <c r="J135" i="14"/>
  <c r="BK131" i="14"/>
  <c r="J127" i="14"/>
  <c r="BK148" i="13"/>
  <c r="BK142" i="13"/>
  <c r="J140" i="13"/>
  <c r="J136" i="13"/>
  <c r="J134" i="13"/>
  <c r="BK131" i="13"/>
  <c r="BK128" i="13"/>
  <c r="BK195" i="11"/>
  <c r="BK189" i="11"/>
  <c r="J183" i="11"/>
  <c r="J161" i="4"/>
  <c r="J158" i="4"/>
  <c r="BK157" i="4"/>
  <c r="BK152" i="4"/>
  <c r="BK148" i="4"/>
  <c r="J144" i="4"/>
  <c r="BK141" i="4"/>
  <c r="J139" i="4"/>
  <c r="J204" i="3"/>
  <c r="J202" i="3"/>
  <c r="BK201" i="3"/>
  <c r="J199" i="3"/>
  <c r="J197" i="3"/>
  <c r="J195" i="3"/>
  <c r="BK194" i="3"/>
  <c r="BK192" i="3"/>
  <c r="J191" i="3"/>
  <c r="BK188" i="3"/>
  <c r="J187" i="3"/>
  <c r="BK184" i="3"/>
  <c r="J180" i="3"/>
  <c r="J177" i="3"/>
  <c r="BK173" i="3"/>
  <c r="J168" i="3"/>
  <c r="J165" i="3"/>
  <c r="J162" i="3"/>
  <c r="BK161" i="3"/>
  <c r="BK157" i="3"/>
  <c r="BK151" i="3"/>
  <c r="BK147" i="3"/>
  <c r="BK143" i="3"/>
  <c r="BK141" i="3"/>
  <c r="J140" i="3"/>
  <c r="BK139" i="3"/>
  <c r="J136" i="3"/>
  <c r="J208" i="2"/>
  <c r="BK201" i="2"/>
  <c r="BK200" i="2"/>
  <c r="BK198" i="2"/>
  <c r="J196" i="2"/>
  <c r="BK190" i="2"/>
  <c r="J182" i="2"/>
  <c r="J181" i="2"/>
  <c r="BK180" i="2"/>
  <c r="BK178" i="2"/>
  <c r="J176" i="2"/>
  <c r="J174" i="2"/>
  <c r="J171" i="2"/>
  <c r="BK170" i="2"/>
  <c r="J169" i="2"/>
  <c r="J165" i="2"/>
  <c r="BK164" i="2"/>
  <c r="BK163" i="2"/>
  <c r="J162" i="2"/>
  <c r="J158" i="2"/>
  <c r="BK155" i="2"/>
  <c r="BK150" i="2"/>
  <c r="BK142" i="2"/>
  <c r="BK141" i="2"/>
  <c r="BK145" i="14"/>
  <c r="BK142" i="14"/>
  <c r="BK141" i="14"/>
  <c r="J139" i="14"/>
  <c r="J136" i="14"/>
  <c r="BK132" i="14"/>
  <c r="BK130" i="14"/>
  <c r="J143" i="13"/>
  <c r="BK133" i="13"/>
  <c r="J125" i="12"/>
  <c r="J198" i="11"/>
  <c r="J194" i="11"/>
  <c r="BK193" i="11"/>
  <c r="J192" i="11"/>
  <c r="J188" i="11"/>
  <c r="J187" i="11"/>
  <c r="BK180" i="11"/>
  <c r="BK179" i="11"/>
  <c r="BK178" i="11"/>
  <c r="J177" i="11"/>
  <c r="J176" i="11"/>
  <c r="BK175" i="11"/>
  <c r="J174" i="11"/>
  <c r="J173" i="11"/>
  <c r="J172" i="11"/>
  <c r="J171" i="11"/>
  <c r="J170" i="11"/>
  <c r="J169" i="11"/>
  <c r="J168" i="11"/>
  <c r="J167" i="11"/>
  <c r="J166" i="11"/>
  <c r="J165" i="11"/>
  <c r="BK164" i="11"/>
  <c r="BK163" i="11"/>
  <c r="BK162" i="11"/>
  <c r="J159" i="11"/>
  <c r="J158" i="11"/>
  <c r="BK157" i="11"/>
  <c r="J156" i="11"/>
  <c r="J155" i="11"/>
  <c r="J154" i="11"/>
  <c r="BK153" i="11"/>
  <c r="BK152" i="11"/>
  <c r="J151" i="11"/>
  <c r="J149" i="11"/>
  <c r="BK147" i="11"/>
  <c r="J145" i="11"/>
  <c r="BK144" i="11"/>
  <c r="BK143" i="11"/>
  <c r="BK141" i="11"/>
  <c r="BK137" i="11"/>
  <c r="BK136" i="11"/>
  <c r="J135" i="11"/>
  <c r="J134" i="11"/>
  <c r="J133" i="11"/>
  <c r="BK131" i="11"/>
  <c r="BK129" i="11"/>
  <c r="J130" i="9"/>
  <c r="J180" i="8"/>
  <c r="J176" i="8"/>
  <c r="J172" i="8"/>
  <c r="BK171" i="8"/>
  <c r="BK170" i="8"/>
  <c r="BK168" i="8"/>
  <c r="J167" i="8"/>
  <c r="BK166" i="8"/>
  <c r="BK164" i="8"/>
  <c r="J163" i="8"/>
  <c r="BK161" i="8"/>
  <c r="J158" i="8"/>
  <c r="J157" i="8"/>
  <c r="J154" i="8"/>
  <c r="J150" i="8"/>
  <c r="J148" i="8"/>
  <c r="BK147" i="8"/>
  <c r="BK145" i="8"/>
  <c r="J141" i="8"/>
  <c r="BK140" i="8"/>
  <c r="BK139" i="8"/>
  <c r="J138" i="8"/>
  <c r="J194" i="7"/>
  <c r="J192" i="7"/>
  <c r="BK190" i="7"/>
  <c r="BK188" i="7"/>
  <c r="BK185" i="7"/>
  <c r="BK184" i="7"/>
  <c r="J180" i="7"/>
  <c r="BK179" i="7"/>
  <c r="J176" i="7"/>
  <c r="J171" i="7"/>
  <c r="BK169" i="7"/>
  <c r="BK167" i="7"/>
  <c r="BK165" i="7"/>
  <c r="J164" i="7"/>
  <c r="BK162" i="7"/>
  <c r="J159" i="7"/>
  <c r="BK157" i="7"/>
  <c r="J154" i="7"/>
  <c r="BK153" i="7"/>
  <c r="BK150" i="7"/>
  <c r="BK149" i="7"/>
  <c r="BK200" i="6"/>
  <c r="BK197" i="6"/>
  <c r="J194" i="6"/>
  <c r="BK192" i="6"/>
  <c r="BK188" i="6"/>
  <c r="J187" i="6"/>
  <c r="J186" i="6"/>
  <c r="J176" i="6"/>
  <c r="BK175" i="6"/>
  <c r="J171" i="6"/>
  <c r="J170" i="6"/>
  <c r="BK169" i="6"/>
  <c r="BK168" i="6"/>
  <c r="BK165" i="6"/>
  <c r="J153" i="6"/>
  <c r="J149" i="6"/>
  <c r="BK147" i="6"/>
  <c r="J146" i="6"/>
  <c r="BK139" i="6"/>
  <c r="J208" i="5"/>
  <c r="J206" i="5"/>
  <c r="BK203" i="5"/>
  <c r="J202" i="5"/>
  <c r="BK200" i="5"/>
  <c r="J198" i="5"/>
  <c r="BK194" i="5"/>
  <c r="BK192" i="5"/>
  <c r="J190" i="5"/>
  <c r="BK189" i="5"/>
  <c r="BK188" i="5"/>
  <c r="J186" i="5"/>
  <c r="BK184" i="5"/>
  <c r="J183" i="5"/>
  <c r="J158" i="5"/>
  <c r="J157" i="5"/>
  <c r="J150" i="5"/>
  <c r="BK148" i="5"/>
  <c r="BK146" i="5"/>
  <c r="J144" i="5"/>
  <c r="J190" i="4"/>
  <c r="J186" i="4"/>
  <c r="BK185" i="4"/>
  <c r="BK183" i="4"/>
  <c r="BK177" i="4"/>
  <c r="BK175" i="4"/>
  <c r="BK169" i="4"/>
  <c r="BK167" i="4"/>
  <c r="BK164" i="4"/>
  <c r="BK158" i="4"/>
  <c r="BK154" i="4"/>
  <c r="BK151" i="4"/>
  <c r="J149" i="4"/>
  <c r="BK147" i="4"/>
  <c r="BK145" i="4"/>
  <c r="J143" i="4"/>
  <c r="J142" i="4"/>
  <c r="J141" i="4"/>
  <c r="BK204" i="3"/>
  <c r="BK202" i="3"/>
  <c r="J200" i="3"/>
  <c r="BK196" i="3"/>
  <c r="BK193" i="3"/>
  <c r="BK190" i="3"/>
  <c r="BK189" i="3"/>
  <c r="J188" i="3"/>
  <c r="BK185" i="3"/>
  <c r="BK183" i="3"/>
  <c r="BK180" i="3"/>
  <c r="BK178" i="3"/>
  <c r="J176" i="3"/>
  <c r="J175" i="3"/>
  <c r="J174" i="3"/>
  <c r="BK171" i="3"/>
  <c r="BK164" i="3"/>
  <c r="J163" i="3"/>
  <c r="J160" i="3"/>
  <c r="BK158" i="3"/>
  <c r="J156" i="3"/>
  <c r="BK153" i="3"/>
  <c r="J149" i="3"/>
  <c r="J147" i="3"/>
  <c r="J142" i="3"/>
  <c r="J211" i="2"/>
  <c r="J209" i="2"/>
  <c r="J204" i="2"/>
  <c r="BK202" i="2"/>
  <c r="J200" i="2"/>
  <c r="J197" i="2"/>
  <c r="BK195" i="2"/>
  <c r="J192" i="2"/>
  <c r="J191" i="2"/>
  <c r="J189" i="2"/>
  <c r="BK183" i="2"/>
  <c r="BK181" i="2"/>
  <c r="J180" i="2"/>
  <c r="BK179" i="2"/>
  <c r="BK177" i="2"/>
  <c r="J175" i="2"/>
  <c r="J168" i="2"/>
  <c r="BK166" i="2"/>
  <c r="BK162" i="2"/>
  <c r="BK161" i="2"/>
  <c r="BK153" i="2"/>
  <c r="J148" i="2"/>
  <c r="J147" i="2"/>
  <c r="BK145" i="2"/>
  <c r="BK144" i="2"/>
  <c r="J143" i="2"/>
  <c r="J142" i="2"/>
  <c r="AS96" i="1"/>
  <c r="BK138" i="14"/>
  <c r="BK135" i="14"/>
  <c r="J131" i="14"/>
  <c r="J128" i="14"/>
  <c r="BK127" i="14"/>
  <c r="J149" i="13"/>
  <c r="J148" i="13"/>
  <c r="J146" i="13"/>
  <c r="J141" i="13"/>
  <c r="BK139" i="13"/>
  <c r="BK134" i="13"/>
  <c r="BK130" i="13"/>
  <c r="BK125" i="12"/>
  <c r="BK192" i="11"/>
  <c r="BK191" i="11"/>
  <c r="BK188" i="11"/>
  <c r="BK184" i="11"/>
  <c r="J182" i="11"/>
  <c r="J179" i="11"/>
  <c r="J178" i="11"/>
  <c r="BK177" i="11"/>
  <c r="BK176" i="11"/>
  <c r="J175" i="11"/>
  <c r="BK174" i="11"/>
  <c r="BK173" i="11"/>
  <c r="BK172" i="11"/>
  <c r="BK171" i="11"/>
  <c r="BK170" i="11"/>
  <c r="BK169" i="11"/>
  <c r="BK168" i="11"/>
  <c r="BK166" i="11"/>
  <c r="BK165" i="11"/>
  <c r="J163" i="11"/>
  <c r="J161" i="11"/>
  <c r="J160" i="11"/>
  <c r="BK159" i="11"/>
  <c r="J157" i="11"/>
  <c r="BK155" i="11"/>
  <c r="J153" i="11"/>
  <c r="J152" i="11"/>
  <c r="BK151" i="11"/>
  <c r="J150" i="11"/>
  <c r="BK149" i="11"/>
  <c r="BK145" i="11"/>
  <c r="J142" i="11"/>
  <c r="BK140" i="11"/>
  <c r="BK139" i="11"/>
  <c r="J136" i="11"/>
  <c r="BK134" i="11"/>
  <c r="BK132" i="11"/>
  <c r="J131" i="11"/>
  <c r="J130" i="11"/>
  <c r="J129" i="11"/>
  <c r="BK125" i="10"/>
  <c r="J129" i="9"/>
  <c r="BK184" i="8"/>
  <c r="BK177" i="8"/>
  <c r="J174" i="8"/>
  <c r="BK173" i="8"/>
  <c r="BK172" i="8"/>
  <c r="J165" i="8"/>
  <c r="BK163" i="8"/>
  <c r="J161" i="8"/>
  <c r="BK160" i="8"/>
  <c r="BK159" i="8"/>
  <c r="BK158" i="8"/>
  <c r="BK155" i="8"/>
  <c r="J151" i="8"/>
  <c r="J149" i="8"/>
  <c r="BK146" i="8"/>
  <c r="BK142" i="8"/>
  <c r="J139" i="8"/>
  <c r="BK136" i="8"/>
  <c r="J135" i="8"/>
  <c r="BK198" i="7"/>
  <c r="BK196" i="7"/>
  <c r="BK194" i="7"/>
  <c r="J191" i="7"/>
  <c r="J189" i="7"/>
  <c r="J183" i="7"/>
  <c r="BK182" i="7"/>
  <c r="BK178" i="7"/>
  <c r="J174" i="7"/>
  <c r="BK173" i="7"/>
  <c r="J172" i="7"/>
  <c r="BK171" i="7"/>
  <c r="J169" i="7"/>
  <c r="BK168" i="7"/>
  <c r="BK163" i="7"/>
  <c r="J161" i="7"/>
  <c r="BK158" i="7"/>
  <c r="J155" i="7"/>
  <c r="BK154" i="7"/>
  <c r="J152" i="7"/>
  <c r="BK151" i="7"/>
  <c r="BK148" i="7"/>
  <c r="BK144" i="7"/>
  <c r="BK143" i="7"/>
  <c r="BK138" i="7"/>
  <c r="J137" i="7"/>
  <c r="BK198" i="6"/>
  <c r="BK196" i="6"/>
  <c r="BK194" i="6"/>
  <c r="J193" i="6"/>
  <c r="J192" i="6"/>
  <c r="BK187" i="6"/>
  <c r="BK181" i="6"/>
  <c r="J179" i="6"/>
  <c r="J178" i="6"/>
  <c r="J177" i="6"/>
  <c r="J174" i="6"/>
  <c r="BK172" i="6"/>
  <c r="J167" i="6"/>
  <c r="BK166" i="6"/>
  <c r="J164" i="6"/>
  <c r="BK161" i="6"/>
  <c r="J160" i="6"/>
  <c r="BK159" i="6"/>
  <c r="J158" i="6"/>
  <c r="BK157" i="6"/>
  <c r="BK156" i="6"/>
  <c r="BK155" i="6"/>
  <c r="J145" i="6"/>
  <c r="BK144" i="6"/>
  <c r="J143" i="6"/>
  <c r="J142" i="6"/>
  <c r="BK208" i="5"/>
  <c r="J205" i="5"/>
  <c r="BK198" i="5"/>
  <c r="J193" i="5"/>
  <c r="J188" i="5"/>
  <c r="J187" i="5"/>
  <c r="BK183" i="5"/>
  <c r="BK180" i="5"/>
  <c r="BK179" i="5"/>
  <c r="BK175" i="5"/>
  <c r="J172" i="5"/>
  <c r="BK171" i="5"/>
  <c r="J168" i="5"/>
  <c r="BK166" i="5"/>
  <c r="BK165" i="5"/>
  <c r="J164" i="5"/>
  <c r="BK162" i="5"/>
  <c r="BK152" i="5"/>
  <c r="J149" i="5"/>
  <c r="J146" i="5"/>
  <c r="BK144" i="5"/>
  <c r="J187" i="4"/>
  <c r="J184" i="4"/>
  <c r="BK180" i="4"/>
  <c r="J178" i="4"/>
  <c r="J175" i="4"/>
  <c r="BK174" i="4"/>
  <c r="J172" i="4"/>
  <c r="BK171" i="4"/>
  <c r="BK168" i="4"/>
  <c r="J167" i="4"/>
  <c r="BK166" i="4"/>
  <c r="BK165" i="4"/>
  <c r="BK162" i="4"/>
  <c r="BK160" i="4"/>
  <c r="BK150" i="4"/>
  <c r="BK146" i="4"/>
  <c r="J145" i="4"/>
  <c r="BK144" i="4"/>
  <c r="BK139" i="4"/>
  <c r="BK199" i="3"/>
  <c r="BK197" i="3"/>
  <c r="J194" i="3"/>
  <c r="J192" i="3"/>
  <c r="BK191" i="3"/>
  <c r="J190" i="3"/>
  <c r="J189" i="3"/>
  <c r="BK187" i="3"/>
  <c r="BK186" i="3"/>
  <c r="J183" i="3"/>
  <c r="BK181" i="3"/>
  <c r="J178" i="3"/>
  <c r="BK174" i="3"/>
  <c r="J173" i="3"/>
  <c r="J172" i="3"/>
  <c r="J171" i="3"/>
  <c r="BK170" i="3"/>
  <c r="J170" i="3"/>
  <c r="J169" i="3"/>
  <c r="BK167" i="3"/>
  <c r="J164" i="3"/>
  <c r="BK162" i="3"/>
  <c r="J161" i="3"/>
  <c r="J158" i="3"/>
  <c r="J157" i="3"/>
  <c r="J153" i="3"/>
  <c r="BK152" i="3"/>
  <c r="J151" i="3"/>
  <c r="J150" i="3"/>
  <c r="BK148" i="3"/>
  <c r="BK140" i="3"/>
  <c r="BK138" i="3"/>
  <c r="BK137" i="3"/>
  <c r="BK207" i="2"/>
  <c r="BK205" i="2"/>
  <c r="J203" i="2"/>
  <c r="J198" i="2"/>
  <c r="BK197" i="2"/>
  <c r="J195" i="2"/>
  <c r="BK194" i="2"/>
  <c r="BK189" i="2"/>
  <c r="BK186" i="2"/>
  <c r="BK184" i="2"/>
  <c r="J178" i="2"/>
  <c r="J177" i="2"/>
  <c r="BK176" i="2"/>
  <c r="BK174" i="2"/>
  <c r="J172" i="2"/>
  <c r="J170" i="2"/>
  <c r="J163" i="2"/>
  <c r="J160" i="2"/>
  <c r="BK159" i="2"/>
  <c r="BK157" i="2"/>
  <c r="J156" i="2"/>
  <c r="J152" i="2"/>
  <c r="J150" i="2"/>
  <c r="BK147" i="2"/>
  <c r="J144" i="2"/>
  <c r="J140" i="2"/>
  <c r="BK167" i="11"/>
  <c r="J164" i="11"/>
  <c r="J162" i="11"/>
  <c r="BK161" i="11"/>
  <c r="BK160" i="11"/>
  <c r="BK158" i="11"/>
  <c r="BK156" i="11"/>
  <c r="BK154" i="11"/>
  <c r="BK150" i="11"/>
  <c r="J147" i="11"/>
  <c r="BK146" i="11"/>
  <c r="J146" i="11"/>
  <c r="J144" i="11"/>
  <c r="J143" i="11"/>
  <c r="BK142" i="11"/>
  <c r="J141" i="11"/>
  <c r="J140" i="11"/>
  <c r="J139" i="11"/>
  <c r="J137" i="11"/>
  <c r="BK135" i="11"/>
  <c r="BK133" i="11"/>
  <c r="J132" i="11"/>
  <c r="BK130" i="11"/>
  <c r="J125" i="10"/>
  <c r="BK130" i="9"/>
  <c r="BK129" i="9"/>
  <c r="BK185" i="8"/>
  <c r="J184" i="8"/>
  <c r="J182" i="8"/>
  <c r="J181" i="8"/>
  <c r="BK180" i="8"/>
  <c r="BK178" i="8"/>
  <c r="J177" i="8"/>
  <c r="BK176" i="8"/>
  <c r="BK175" i="8"/>
  <c r="BK174" i="8"/>
  <c r="J173" i="8"/>
  <c r="BK169" i="8"/>
  <c r="BK165" i="8"/>
  <c r="J164" i="8"/>
  <c r="BK154" i="8"/>
  <c r="BK151" i="8"/>
  <c r="BK148" i="8"/>
  <c r="J147" i="8"/>
  <c r="J144" i="8"/>
  <c r="J143" i="8"/>
  <c r="J142" i="8"/>
  <c r="BK141" i="8"/>
  <c r="BK138" i="8"/>
  <c r="J198" i="7"/>
  <c r="J196" i="7"/>
  <c r="BK195" i="7"/>
  <c r="BK186" i="7"/>
  <c r="BK183" i="7"/>
  <c r="BK181" i="7"/>
  <c r="BK180" i="7"/>
  <c r="J177" i="7"/>
  <c r="BK174" i="7"/>
  <c r="J173" i="7"/>
  <c r="BK170" i="7"/>
  <c r="BK164" i="7"/>
  <c r="J163" i="7"/>
  <c r="J158" i="7"/>
  <c r="J153" i="7"/>
  <c r="J151" i="7"/>
  <c r="J150" i="7"/>
  <c r="J149" i="7"/>
  <c r="J148" i="7"/>
  <c r="BK147" i="7"/>
  <c r="J144" i="7"/>
  <c r="J142" i="7"/>
  <c r="BK141" i="7"/>
  <c r="BK139" i="7"/>
  <c r="BK137" i="7"/>
  <c r="J196" i="6"/>
  <c r="J189" i="6"/>
  <c r="J188" i="6"/>
  <c r="BK186" i="6"/>
  <c r="J181" i="6"/>
  <c r="BK178" i="6"/>
  <c r="J173" i="6"/>
  <c r="J169" i="6"/>
  <c r="J166" i="6"/>
  <c r="BK164" i="6"/>
  <c r="J161" i="6"/>
  <c r="BK160" i="6"/>
  <c r="J157" i="6"/>
  <c r="J156" i="6"/>
  <c r="J154" i="6"/>
  <c r="J151" i="6"/>
  <c r="BK149" i="6"/>
  <c r="J147" i="6"/>
  <c r="BK146" i="6"/>
  <c r="BK145" i="6"/>
  <c r="J144" i="6"/>
  <c r="BK143" i="6"/>
  <c r="BK141" i="6"/>
  <c r="BK140" i="6"/>
  <c r="J139" i="6"/>
  <c r="BK205" i="5"/>
  <c r="BK202" i="5"/>
  <c r="J197" i="5"/>
  <c r="J195" i="5"/>
  <c r="J192" i="5"/>
  <c r="BK190" i="5"/>
  <c r="BK186" i="5"/>
  <c r="BK181" i="5"/>
  <c r="BK177" i="5"/>
  <c r="BK174" i="5"/>
  <c r="BK173" i="5"/>
  <c r="BK172" i="5"/>
  <c r="J171" i="5"/>
  <c r="J165" i="5"/>
  <c r="BK164" i="5"/>
  <c r="BK163" i="5"/>
  <c r="J162" i="5"/>
  <c r="J161" i="5"/>
  <c r="J160" i="5"/>
  <c r="BK156" i="5"/>
  <c r="BK154" i="5"/>
  <c r="BK153" i="5"/>
  <c r="BK151" i="5"/>
  <c r="BK150" i="5"/>
  <c r="J143" i="5"/>
  <c r="J193" i="4"/>
  <c r="BK192" i="4"/>
  <c r="BK188" i="4"/>
  <c r="BK187" i="4"/>
  <c r="J181" i="4"/>
  <c r="BK179" i="4"/>
  <c r="BK178" i="4"/>
  <c r="J173" i="4"/>
  <c r="BK172" i="4"/>
  <c r="BK170" i="4"/>
  <c r="J168" i="4"/>
  <c r="J165" i="4"/>
  <c r="J185" i="3"/>
  <c r="J184" i="3"/>
  <c r="J182" i="3"/>
  <c r="J181" i="3"/>
  <c r="BK176" i="3"/>
  <c r="BK172" i="3"/>
  <c r="BK160" i="3"/>
  <c r="J159" i="3"/>
  <c r="BK156" i="3"/>
  <c r="J155" i="3"/>
  <c r="BK149" i="3"/>
  <c r="J146" i="3"/>
  <c r="J143" i="3"/>
  <c r="J141" i="3"/>
  <c r="J137" i="3"/>
  <c r="BK136" i="3"/>
  <c r="BK211" i="2"/>
  <c r="BK209" i="2"/>
  <c r="J207" i="2"/>
  <c r="J205" i="2"/>
  <c r="BK204" i="2"/>
  <c r="J201" i="2"/>
  <c r="BK196" i="2"/>
  <c r="J194" i="2"/>
  <c r="BK191" i="2"/>
  <c r="J186" i="2"/>
  <c r="BK182" i="2"/>
  <c r="BK175" i="2"/>
  <c r="J173" i="2"/>
  <c r="BK172" i="2"/>
  <c r="BK171" i="2"/>
  <c r="J166" i="2"/>
  <c r="J161" i="2"/>
  <c r="BK160" i="2"/>
  <c r="BK158" i="2"/>
  <c r="J157" i="2"/>
  <c r="BK156" i="2"/>
  <c r="J155" i="2"/>
  <c r="BK152" i="2"/>
  <c r="BK148" i="2"/>
  <c r="J146" i="2"/>
  <c r="J145" i="2"/>
  <c r="AS101" i="1"/>
  <c r="F37" i="12"/>
  <c r="BB108" i="1"/>
  <c r="F37" i="10"/>
  <c r="BB106" i="1" s="1"/>
  <c r="F38" i="12"/>
  <c r="BC108" i="1" s="1"/>
  <c r="F39" i="12"/>
  <c r="BD108" i="1" s="1"/>
  <c r="F38" i="10"/>
  <c r="BC106" i="1" s="1"/>
  <c r="J35" i="12"/>
  <c r="AV108" i="1"/>
  <c r="F39" i="10"/>
  <c r="BD106" i="1" s="1"/>
  <c r="T139" i="2" l="1"/>
  <c r="BK154" i="2"/>
  <c r="J154" i="2"/>
  <c r="J105" i="2"/>
  <c r="T167" i="2"/>
  <c r="BK193" i="2"/>
  <c r="J193" i="2" s="1"/>
  <c r="J110" i="2" s="1"/>
  <c r="T193" i="2"/>
  <c r="T206" i="2"/>
  <c r="P137" i="4"/>
  <c r="T140" i="4"/>
  <c r="BK159" i="4"/>
  <c r="J159" i="4"/>
  <c r="J107" i="4"/>
  <c r="P163" i="4"/>
  <c r="P176" i="4"/>
  <c r="P191" i="4"/>
  <c r="R142" i="5"/>
  <c r="P155" i="5"/>
  <c r="R178" i="5"/>
  <c r="T182" i="5"/>
  <c r="BK191" i="5"/>
  <c r="J191" i="5" s="1"/>
  <c r="J112" i="5" s="1"/>
  <c r="P196" i="5"/>
  <c r="R199" i="5"/>
  <c r="R204" i="5"/>
  <c r="BK138" i="6"/>
  <c r="BK162" i="6"/>
  <c r="J162" i="6" s="1"/>
  <c r="J106" i="6" s="1"/>
  <c r="BK185" i="6"/>
  <c r="P190" i="6"/>
  <c r="P184" i="6" s="1"/>
  <c r="P136" i="6" s="1"/>
  <c r="AU102" i="1" s="1"/>
  <c r="T195" i="6"/>
  <c r="BK146" i="7"/>
  <c r="P156" i="7"/>
  <c r="R166" i="7"/>
  <c r="R175" i="7"/>
  <c r="R187" i="7"/>
  <c r="R193" i="7"/>
  <c r="BK134" i="8"/>
  <c r="J134" i="8" s="1"/>
  <c r="J102" i="8" s="1"/>
  <c r="R134" i="8"/>
  <c r="P137" i="8"/>
  <c r="BK156" i="8"/>
  <c r="J156" i="8" s="1"/>
  <c r="J106" i="8" s="1"/>
  <c r="R156" i="8"/>
  <c r="P179" i="8"/>
  <c r="BK183" i="8"/>
  <c r="J183" i="8"/>
  <c r="J108" i="8" s="1"/>
  <c r="P183" i="8"/>
  <c r="R128" i="9"/>
  <c r="R127" i="9"/>
  <c r="R126" i="9"/>
  <c r="P139" i="2"/>
  <c r="P151" i="2"/>
  <c r="R154" i="2"/>
  <c r="T154" i="2"/>
  <c r="R188" i="2"/>
  <c r="T199" i="2"/>
  <c r="P135" i="3"/>
  <c r="P134" i="3" s="1"/>
  <c r="BK145" i="3"/>
  <c r="P154" i="3"/>
  <c r="R179" i="3"/>
  <c r="R198" i="3"/>
  <c r="R137" i="4"/>
  <c r="T137" i="4"/>
  <c r="T136" i="4" s="1"/>
  <c r="P159" i="4"/>
  <c r="R159" i="4"/>
  <c r="T163" i="4"/>
  <c r="R191" i="4"/>
  <c r="P147" i="5"/>
  <c r="T170" i="5"/>
  <c r="P182" i="5"/>
  <c r="P185" i="5"/>
  <c r="R191" i="5"/>
  <c r="R196" i="5"/>
  <c r="P204" i="5"/>
  <c r="P162" i="6"/>
  <c r="P185" i="6"/>
  <c r="R190" i="6"/>
  <c r="P195" i="6"/>
  <c r="T136" i="7"/>
  <c r="T135" i="7" s="1"/>
  <c r="P146" i="7"/>
  <c r="R156" i="7"/>
  <c r="BK175" i="7"/>
  <c r="J175" i="7"/>
  <c r="J107" i="7" s="1"/>
  <c r="P187" i="7"/>
  <c r="P193" i="7"/>
  <c r="P134" i="8"/>
  <c r="P133" i="8"/>
  <c r="T134" i="8"/>
  <c r="T137" i="8"/>
  <c r="BK153" i="8"/>
  <c r="R153" i="8"/>
  <c r="P156" i="8"/>
  <c r="BK179" i="8"/>
  <c r="J179" i="8"/>
  <c r="J107" i="8" s="1"/>
  <c r="T179" i="8"/>
  <c r="R183" i="8"/>
  <c r="BK128" i="9"/>
  <c r="BK127" i="9"/>
  <c r="BK126" i="9"/>
  <c r="J126" i="9" s="1"/>
  <c r="J34" i="9" s="1"/>
  <c r="AG105" i="1" s="1"/>
  <c r="T128" i="9"/>
  <c r="T127" i="9"/>
  <c r="T126" i="9"/>
  <c r="BK128" i="11"/>
  <c r="R148" i="11"/>
  <c r="T129" i="13"/>
  <c r="T126" i="13" s="1"/>
  <c r="T125" i="13" s="1"/>
  <c r="P154" i="2"/>
  <c r="P167" i="2"/>
  <c r="T188" i="2"/>
  <c r="T187" i="2" s="1"/>
  <c r="BK199" i="2"/>
  <c r="J199" i="2"/>
  <c r="J111" i="2"/>
  <c r="BK206" i="2"/>
  <c r="J206" i="2"/>
  <c r="J112" i="2" s="1"/>
  <c r="T135" i="3"/>
  <c r="T134" i="3"/>
  <c r="R145" i="3"/>
  <c r="P166" i="3"/>
  <c r="BK179" i="3"/>
  <c r="J179" i="3" s="1"/>
  <c r="J107" i="3" s="1"/>
  <c r="BK198" i="3"/>
  <c r="J198" i="3"/>
  <c r="J108" i="3"/>
  <c r="P140" i="4"/>
  <c r="P156" i="4"/>
  <c r="P155" i="4" s="1"/>
  <c r="BK163" i="4"/>
  <c r="J163" i="4"/>
  <c r="J108" i="4"/>
  <c r="T176" i="4"/>
  <c r="BK142" i="5"/>
  <c r="J142" i="5" s="1"/>
  <c r="J102" i="5" s="1"/>
  <c r="BK147" i="5"/>
  <c r="J147" i="5"/>
  <c r="J103" i="5"/>
  <c r="BK155" i="5"/>
  <c r="J155" i="5" s="1"/>
  <c r="J104" i="5" s="1"/>
  <c r="R155" i="5"/>
  <c r="T155" i="5"/>
  <c r="BK170" i="5"/>
  <c r="J170" i="5" s="1"/>
  <c r="J107" i="5" s="1"/>
  <c r="P170" i="5"/>
  <c r="R170" i="5"/>
  <c r="P178" i="5"/>
  <c r="R182" i="5"/>
  <c r="T185" i="5"/>
  <c r="BK196" i="5"/>
  <c r="J196" i="5"/>
  <c r="J113" i="5"/>
  <c r="P199" i="5"/>
  <c r="T204" i="5"/>
  <c r="R138" i="6"/>
  <c r="P152" i="6"/>
  <c r="T162" i="6"/>
  <c r="BK190" i="6"/>
  <c r="J190" i="6"/>
  <c r="J110" i="6"/>
  <c r="BK195" i="6"/>
  <c r="J195" i="6" s="1"/>
  <c r="J111" i="6" s="1"/>
  <c r="BK136" i="7"/>
  <c r="J136" i="7"/>
  <c r="J102" i="7"/>
  <c r="BK156" i="7"/>
  <c r="J156" i="7" s="1"/>
  <c r="J105" i="7" s="1"/>
  <c r="P166" i="7"/>
  <c r="T175" i="7"/>
  <c r="T187" i="7"/>
  <c r="BK137" i="8"/>
  <c r="J137" i="8" s="1"/>
  <c r="J103" i="8" s="1"/>
  <c r="R137" i="8"/>
  <c r="P153" i="8"/>
  <c r="P152" i="8"/>
  <c r="T153" i="8"/>
  <c r="T156" i="8"/>
  <c r="R179" i="8"/>
  <c r="T183" i="8"/>
  <c r="P128" i="9"/>
  <c r="P127" i="9"/>
  <c r="P126" i="9" s="1"/>
  <c r="AU105" i="1" s="1"/>
  <c r="R128" i="11"/>
  <c r="P148" i="11"/>
  <c r="T138" i="13"/>
  <c r="T137" i="13"/>
  <c r="BK139" i="2"/>
  <c r="R151" i="2"/>
  <c r="R167" i="2"/>
  <c r="BK188" i="2"/>
  <c r="J188" i="2"/>
  <c r="J109" i="2"/>
  <c r="P193" i="2"/>
  <c r="P199" i="2"/>
  <c r="R206" i="2"/>
  <c r="BK135" i="3"/>
  <c r="J135" i="3"/>
  <c r="J102" i="3"/>
  <c r="BK154" i="3"/>
  <c r="J154" i="3" s="1"/>
  <c r="J105" i="3" s="1"/>
  <c r="R154" i="3"/>
  <c r="P179" i="3"/>
  <c r="T198" i="3"/>
  <c r="BK148" i="11"/>
  <c r="J148" i="11" s="1"/>
  <c r="J102" i="11" s="1"/>
  <c r="P129" i="13"/>
  <c r="P126" i="13"/>
  <c r="BK138" i="13"/>
  <c r="J138" i="13"/>
  <c r="J103" i="13"/>
  <c r="P134" i="14"/>
  <c r="P133" i="14"/>
  <c r="R139" i="2"/>
  <c r="R138" i="2" s="1"/>
  <c r="BK151" i="2"/>
  <c r="J151" i="2"/>
  <c r="J104" i="2"/>
  <c r="T151" i="2"/>
  <c r="BK167" i="2"/>
  <c r="J167" i="2" s="1"/>
  <c r="J106" i="2" s="1"/>
  <c r="P188" i="2"/>
  <c r="R193" i="2"/>
  <c r="R199" i="2"/>
  <c r="P206" i="2"/>
  <c r="T145" i="3"/>
  <c r="BK166" i="3"/>
  <c r="J166" i="3"/>
  <c r="J106" i="3"/>
  <c r="T166" i="3"/>
  <c r="P198" i="3"/>
  <c r="R140" i="4"/>
  <c r="BK156" i="4"/>
  <c r="J156" i="4"/>
  <c r="J106" i="4"/>
  <c r="T156" i="4"/>
  <c r="R163" i="4"/>
  <c r="R176" i="4"/>
  <c r="T191" i="4"/>
  <c r="P142" i="5"/>
  <c r="P141" i="5"/>
  <c r="R147" i="5"/>
  <c r="T178" i="5"/>
  <c r="BK185" i="5"/>
  <c r="J185" i="5"/>
  <c r="J111" i="5"/>
  <c r="P191" i="5"/>
  <c r="T196" i="5"/>
  <c r="T199" i="5"/>
  <c r="P138" i="6"/>
  <c r="P137" i="6"/>
  <c r="R152" i="6"/>
  <c r="R162" i="6"/>
  <c r="T185" i="6"/>
  <c r="R195" i="6"/>
  <c r="P136" i="7"/>
  <c r="P135" i="7"/>
  <c r="R146" i="7"/>
  <c r="R145" i="7" s="1"/>
  <c r="R134" i="7" s="1"/>
  <c r="T156" i="7"/>
  <c r="P175" i="7"/>
  <c r="BK193" i="7"/>
  <c r="J193" i="7"/>
  <c r="J109" i="7"/>
  <c r="T128" i="11"/>
  <c r="T148" i="11"/>
  <c r="R138" i="13"/>
  <c r="R137" i="13"/>
  <c r="P126" i="14"/>
  <c r="P125" i="14"/>
  <c r="P124" i="14" s="1"/>
  <c r="AU110" i="1" s="1"/>
  <c r="BK134" i="14"/>
  <c r="J134" i="14"/>
  <c r="J102" i="14"/>
  <c r="R134" i="14"/>
  <c r="R133" i="14" s="1"/>
  <c r="R135" i="3"/>
  <c r="R134" i="3"/>
  <c r="P145" i="3"/>
  <c r="P144" i="3"/>
  <c r="T154" i="3"/>
  <c r="R166" i="3"/>
  <c r="T179" i="3"/>
  <c r="BK137" i="4"/>
  <c r="BK140" i="4"/>
  <c r="J140" i="4"/>
  <c r="J103" i="4"/>
  <c r="R156" i="4"/>
  <c r="R155" i="4" s="1"/>
  <c r="T159" i="4"/>
  <c r="BK176" i="4"/>
  <c r="J176" i="4"/>
  <c r="J109" i="4"/>
  <c r="BK191" i="4"/>
  <c r="J191" i="4" s="1"/>
  <c r="J111" i="4" s="1"/>
  <c r="T142" i="5"/>
  <c r="T147" i="5"/>
  <c r="BK178" i="5"/>
  <c r="J178" i="5" s="1"/>
  <c r="J109" i="5" s="1"/>
  <c r="BK182" i="5"/>
  <c r="J182" i="5"/>
  <c r="J110" i="5"/>
  <c r="R185" i="5"/>
  <c r="T191" i="5"/>
  <c r="BK199" i="5"/>
  <c r="J199" i="5"/>
  <c r="J114" i="5"/>
  <c r="BK204" i="5"/>
  <c r="J204" i="5"/>
  <c r="J115" i="5" s="1"/>
  <c r="T138" i="6"/>
  <c r="BK152" i="6"/>
  <c r="J152" i="6"/>
  <c r="J105" i="6"/>
  <c r="T152" i="6"/>
  <c r="R185" i="6"/>
  <c r="R184" i="6" s="1"/>
  <c r="T190" i="6"/>
  <c r="R136" i="7"/>
  <c r="R135" i="7"/>
  <c r="T146" i="7"/>
  <c r="BK166" i="7"/>
  <c r="J166" i="7"/>
  <c r="J106" i="7"/>
  <c r="T166" i="7"/>
  <c r="BK187" i="7"/>
  <c r="J187" i="7" s="1"/>
  <c r="J108" i="7" s="1"/>
  <c r="T193" i="7"/>
  <c r="P128" i="11"/>
  <c r="BK138" i="11"/>
  <c r="J138" i="11"/>
  <c r="J101" i="11"/>
  <c r="P138" i="11"/>
  <c r="P127" i="11" s="1"/>
  <c r="P126" i="11" s="1"/>
  <c r="AU107" i="1" s="1"/>
  <c r="R138" i="11"/>
  <c r="T138" i="11"/>
  <c r="BK129" i="13"/>
  <c r="J129" i="13"/>
  <c r="J101" i="13"/>
  <c r="R129" i="13"/>
  <c r="R126" i="13"/>
  <c r="R125" i="13" s="1"/>
  <c r="P138" i="13"/>
  <c r="P137" i="13" s="1"/>
  <c r="P125" i="13" s="1"/>
  <c r="AU109" i="1" s="1"/>
  <c r="BK126" i="14"/>
  <c r="J126" i="14"/>
  <c r="J100" i="14"/>
  <c r="R126" i="14"/>
  <c r="R125" i="14" s="1"/>
  <c r="T126" i="14"/>
  <c r="T125" i="14"/>
  <c r="T134" i="14"/>
  <c r="T133" i="14" s="1"/>
  <c r="E123" i="2"/>
  <c r="J131" i="2"/>
  <c r="J134" i="2"/>
  <c r="BF144" i="2"/>
  <c r="BF157" i="2"/>
  <c r="BF164" i="2"/>
  <c r="BF170" i="2"/>
  <c r="BF180" i="2"/>
  <c r="BF181" i="2"/>
  <c r="BF184" i="2"/>
  <c r="BF195" i="2"/>
  <c r="BF200" i="2"/>
  <c r="BF203" i="2"/>
  <c r="BF208" i="2"/>
  <c r="E85" i="3"/>
  <c r="F130" i="3"/>
  <c r="BF148" i="3"/>
  <c r="BF155" i="3"/>
  <c r="BF159" i="3"/>
  <c r="BF161" i="3"/>
  <c r="BF165" i="3"/>
  <c r="BF171" i="3"/>
  <c r="BF175" i="3"/>
  <c r="BF167" i="4"/>
  <c r="BF169" i="4"/>
  <c r="BF171" i="4"/>
  <c r="BF177" i="4"/>
  <c r="BF186" i="4"/>
  <c r="BF190" i="4"/>
  <c r="F96" i="5"/>
  <c r="J134" i="5"/>
  <c r="BF146" i="5"/>
  <c r="BF149" i="5"/>
  <c r="BF159" i="5"/>
  <c r="BF160" i="5"/>
  <c r="BF161" i="5"/>
  <c r="BF171" i="5"/>
  <c r="BF172" i="5"/>
  <c r="BF177" i="5"/>
  <c r="BF180" i="5"/>
  <c r="BF183" i="5"/>
  <c r="BF189" i="5"/>
  <c r="BF190" i="5"/>
  <c r="BF195" i="5"/>
  <c r="J96" i="6"/>
  <c r="J130" i="6"/>
  <c r="BF139" i="6"/>
  <c r="BF140" i="6"/>
  <c r="BF142" i="6"/>
  <c r="BF144" i="6"/>
  <c r="BF146" i="6"/>
  <c r="BF153" i="6"/>
  <c r="BF154" i="6"/>
  <c r="BF157" i="6"/>
  <c r="BF163" i="6"/>
  <c r="BF172" i="6"/>
  <c r="BF177" i="6"/>
  <c r="BF180" i="6"/>
  <c r="BF187" i="6"/>
  <c r="BF192" i="6"/>
  <c r="BK148" i="6"/>
  <c r="J148" i="6" s="1"/>
  <c r="J103" i="6" s="1"/>
  <c r="J93" i="7"/>
  <c r="J96" i="7"/>
  <c r="F131" i="7"/>
  <c r="BF138" i="7"/>
  <c r="BF139" i="7"/>
  <c r="BF140" i="7"/>
  <c r="BF149" i="7"/>
  <c r="BF150" i="7"/>
  <c r="BF162" i="7"/>
  <c r="BF169" i="7"/>
  <c r="BF173" i="7"/>
  <c r="BF179" i="7"/>
  <c r="BF182" i="7"/>
  <c r="BF185" i="7"/>
  <c r="BF195" i="7"/>
  <c r="E118" i="8"/>
  <c r="J129" i="8"/>
  <c r="BF140" i="8"/>
  <c r="BF147" i="8"/>
  <c r="BF163" i="8"/>
  <c r="BF164" i="8"/>
  <c r="BF167" i="8"/>
  <c r="BF169" i="8"/>
  <c r="BF172" i="8"/>
  <c r="BF174" i="8"/>
  <c r="BF176" i="8"/>
  <c r="BF180" i="8"/>
  <c r="BF185" i="8"/>
  <c r="E112" i="9"/>
  <c r="BF130" i="9"/>
  <c r="E110" i="10"/>
  <c r="F119" i="10"/>
  <c r="BF125" i="10"/>
  <c r="J94" i="11"/>
  <c r="J120" i="11"/>
  <c r="BF133" i="11"/>
  <c r="BF135" i="11"/>
  <c r="BF144" i="11"/>
  <c r="BF145" i="11"/>
  <c r="BF150" i="11"/>
  <c r="BF151" i="11"/>
  <c r="BF152" i="11"/>
  <c r="BF153" i="11"/>
  <c r="BF154" i="11"/>
  <c r="BF158" i="11"/>
  <c r="BF159" i="11"/>
  <c r="BF162" i="11"/>
  <c r="BF164" i="11"/>
  <c r="BF165" i="11"/>
  <c r="BF167" i="11"/>
  <c r="BF168" i="11"/>
  <c r="F96" i="2"/>
  <c r="BF150" i="2"/>
  <c r="BF155" i="2"/>
  <c r="BF156" i="2"/>
  <c r="BF171" i="2"/>
  <c r="BF174" i="2"/>
  <c r="BF175" i="2"/>
  <c r="BF183" i="2"/>
  <c r="BF186" i="2"/>
  <c r="BF192" i="2"/>
  <c r="BF202" i="2"/>
  <c r="BK210" i="2"/>
  <c r="J210" i="2" s="1"/>
  <c r="J113" i="2" s="1"/>
  <c r="J93" i="3"/>
  <c r="BF136" i="3"/>
  <c r="BF139" i="3"/>
  <c r="BF147" i="3"/>
  <c r="BF151" i="3"/>
  <c r="BF157" i="3"/>
  <c r="BF163" i="3"/>
  <c r="BF169" i="3"/>
  <c r="BF170" i="3"/>
  <c r="BF178" i="3"/>
  <c r="BF180" i="3"/>
  <c r="BF182" i="3"/>
  <c r="BF185" i="3"/>
  <c r="BF186" i="3"/>
  <c r="BF189" i="3"/>
  <c r="BF193" i="3"/>
  <c r="BF194" i="3"/>
  <c r="BF196" i="3"/>
  <c r="F96" i="4"/>
  <c r="J129" i="4"/>
  <c r="BF145" i="4"/>
  <c r="BF149" i="4"/>
  <c r="BF161" i="4"/>
  <c r="BF164" i="4"/>
  <c r="BF165" i="4"/>
  <c r="BF170" i="4"/>
  <c r="BF173" i="4"/>
  <c r="BF178" i="4"/>
  <c r="BF184" i="4"/>
  <c r="BF188" i="4"/>
  <c r="BF192" i="4"/>
  <c r="BF193" i="4"/>
  <c r="BK189" i="4"/>
  <c r="J189" i="4" s="1"/>
  <c r="J110" i="4" s="1"/>
  <c r="BF145" i="5"/>
  <c r="BF150" i="5"/>
  <c r="BF153" i="5"/>
  <c r="BF157" i="5"/>
  <c r="BF166" i="5"/>
  <c r="BF168" i="5"/>
  <c r="BF175" i="5"/>
  <c r="BF192" i="5"/>
  <c r="BF194" i="5"/>
  <c r="BF197" i="5"/>
  <c r="BF203" i="5"/>
  <c r="BF205" i="5"/>
  <c r="BF208" i="5"/>
  <c r="F96" i="6"/>
  <c r="BF141" i="6"/>
  <c r="BF145" i="6"/>
  <c r="BF149" i="6"/>
  <c r="BF165" i="6"/>
  <c r="BF171" i="6"/>
  <c r="BF173" i="6"/>
  <c r="BF175" i="6"/>
  <c r="BF178" i="6"/>
  <c r="BF186" i="6"/>
  <c r="BF191" i="6"/>
  <c r="BF193" i="6"/>
  <c r="BF198" i="6"/>
  <c r="BK150" i="6"/>
  <c r="J150" i="6"/>
  <c r="J104" i="6" s="1"/>
  <c r="BK182" i="6"/>
  <c r="J182" i="6" s="1"/>
  <c r="J107" i="6" s="1"/>
  <c r="BF137" i="7"/>
  <c r="BF141" i="7"/>
  <c r="BF142" i="7"/>
  <c r="BF144" i="7"/>
  <c r="BF147" i="7"/>
  <c r="BF157" i="7"/>
  <c r="BF165" i="7"/>
  <c r="BF167" i="7"/>
  <c r="BF170" i="7"/>
  <c r="BF172" i="7"/>
  <c r="BF177" i="7"/>
  <c r="BF181" i="7"/>
  <c r="BF192" i="7"/>
  <c r="BF196" i="7"/>
  <c r="BF198" i="7"/>
  <c r="J126" i="8"/>
  <c r="BF141" i="8"/>
  <c r="BF146" i="8"/>
  <c r="BF150" i="8"/>
  <c r="BF157" i="8"/>
  <c r="BF159" i="8"/>
  <c r="BF171" i="8"/>
  <c r="BF173" i="8"/>
  <c r="BF178" i="8"/>
  <c r="J93" i="9"/>
  <c r="F96" i="9"/>
  <c r="J91" i="10"/>
  <c r="J119" i="10"/>
  <c r="F94" i="11"/>
  <c r="BF129" i="11"/>
  <c r="BF130" i="11"/>
  <c r="BF134" i="11"/>
  <c r="BF137" i="11"/>
  <c r="BF140" i="11"/>
  <c r="BF142" i="11"/>
  <c r="BF143" i="11"/>
  <c r="BF147" i="11"/>
  <c r="BF155" i="11"/>
  <c r="BF156" i="11"/>
  <c r="BF157" i="11"/>
  <c r="BF161" i="11"/>
  <c r="BF163" i="11"/>
  <c r="BF174" i="11"/>
  <c r="BF177" i="11"/>
  <c r="BF182" i="11"/>
  <c r="BF183" i="11"/>
  <c r="BF187" i="11"/>
  <c r="BK124" i="12"/>
  <c r="J124" i="12"/>
  <c r="J100" i="12"/>
  <c r="E85" i="13"/>
  <c r="J93" i="13"/>
  <c r="BF128" i="13"/>
  <c r="BF130" i="13"/>
  <c r="BF136" i="13"/>
  <c r="BF139" i="13"/>
  <c r="BF140" i="13"/>
  <c r="BF141" i="13"/>
  <c r="BF143" i="13"/>
  <c r="BF146" i="13"/>
  <c r="BF147" i="13"/>
  <c r="BF149" i="13"/>
  <c r="E112" i="14"/>
  <c r="BF130" i="14"/>
  <c r="BF132" i="14"/>
  <c r="BF141" i="2"/>
  <c r="BF143" i="2"/>
  <c r="BF146" i="2"/>
  <c r="BF147" i="2"/>
  <c r="BF152" i="2"/>
  <c r="BF159" i="2"/>
  <c r="BF160" i="2"/>
  <c r="BF165" i="2"/>
  <c r="BF166" i="2"/>
  <c r="BF182" i="2"/>
  <c r="BF190" i="2"/>
  <c r="BF194" i="2"/>
  <c r="BF196" i="2"/>
  <c r="BK149" i="2"/>
  <c r="J149" i="2"/>
  <c r="J103" i="2" s="1"/>
  <c r="BK185" i="2"/>
  <c r="J185" i="2" s="1"/>
  <c r="J107" i="2" s="1"/>
  <c r="J96" i="3"/>
  <c r="BF137" i="3"/>
  <c r="BF141" i="3"/>
  <c r="BF146" i="3"/>
  <c r="BF152" i="3"/>
  <c r="BF153" i="3"/>
  <c r="BF173" i="3"/>
  <c r="BF177" i="3"/>
  <c r="BF188" i="3"/>
  <c r="BF204" i="3"/>
  <c r="BK203" i="3"/>
  <c r="J203" i="3"/>
  <c r="J109" i="3"/>
  <c r="E85" i="4"/>
  <c r="BF139" i="4"/>
  <c r="BF143" i="4"/>
  <c r="BF144" i="4"/>
  <c r="BF162" i="4"/>
  <c r="BF166" i="4"/>
  <c r="BF174" i="4"/>
  <c r="BF179" i="4"/>
  <c r="BF182" i="4"/>
  <c r="BK153" i="4"/>
  <c r="J153" i="4"/>
  <c r="J104" i="4"/>
  <c r="E85" i="5"/>
  <c r="J137" i="5"/>
  <c r="BF143" i="5"/>
  <c r="BF184" i="5"/>
  <c r="BF187" i="5"/>
  <c r="BF188" i="5"/>
  <c r="BF198" i="5"/>
  <c r="BF202" i="5"/>
  <c r="BK167" i="5"/>
  <c r="J167" i="5" s="1"/>
  <c r="J105" i="5" s="1"/>
  <c r="BF147" i="6"/>
  <c r="BF151" i="6"/>
  <c r="BF155" i="6"/>
  <c r="BF156" i="6"/>
  <c r="BF164" i="6"/>
  <c r="BF168" i="6"/>
  <c r="BF174" i="6"/>
  <c r="BF196" i="6"/>
  <c r="BF197" i="6"/>
  <c r="BF200" i="6"/>
  <c r="BK199" i="6"/>
  <c r="J199" i="6"/>
  <c r="J112" i="6"/>
  <c r="BF148" i="7"/>
  <c r="BF152" i="7"/>
  <c r="BF153" i="7"/>
  <c r="BF161" i="7"/>
  <c r="BF163" i="7"/>
  <c r="BF164" i="7"/>
  <c r="BF174" i="7"/>
  <c r="BF178" i="7"/>
  <c r="BF183" i="7"/>
  <c r="BF190" i="7"/>
  <c r="BF191" i="7"/>
  <c r="BF138" i="8"/>
  <c r="BF139" i="8"/>
  <c r="BF144" i="8"/>
  <c r="BF151" i="8"/>
  <c r="BF160" i="8"/>
  <c r="BF162" i="8"/>
  <c r="BF168" i="8"/>
  <c r="BF175" i="8"/>
  <c r="BF182" i="8"/>
  <c r="J96" i="9"/>
  <c r="BF129" i="9"/>
  <c r="BK124" i="10"/>
  <c r="J124" i="10"/>
  <c r="J100" i="10"/>
  <c r="E85" i="11"/>
  <c r="BF131" i="11"/>
  <c r="BF132" i="11"/>
  <c r="BF136" i="11"/>
  <c r="BF139" i="11"/>
  <c r="BF141" i="11"/>
  <c r="BF146" i="11"/>
  <c r="BF149" i="11"/>
  <c r="BF160" i="11"/>
  <c r="BF166" i="11"/>
  <c r="BF169" i="11"/>
  <c r="BF170" i="11"/>
  <c r="BF171" i="11"/>
  <c r="BF172" i="11"/>
  <c r="BF173" i="11"/>
  <c r="BF175" i="11"/>
  <c r="BF176" i="11"/>
  <c r="BF178" i="11"/>
  <c r="BF191" i="11"/>
  <c r="BF198" i="11"/>
  <c r="J94" i="12"/>
  <c r="F119" i="12"/>
  <c r="F93" i="13"/>
  <c r="BF145" i="13"/>
  <c r="BF148" i="13"/>
  <c r="F94" i="14"/>
  <c r="BF138" i="14"/>
  <c r="BF140" i="2"/>
  <c r="BF148" i="2"/>
  <c r="BF153" i="2"/>
  <c r="BF161" i="2"/>
  <c r="BF162" i="2"/>
  <c r="BF168" i="2"/>
  <c r="BF169" i="2"/>
  <c r="BF173" i="2"/>
  <c r="BF176" i="2"/>
  <c r="BF177" i="2"/>
  <c r="BF179" i="2"/>
  <c r="BF189" i="2"/>
  <c r="BF197" i="2"/>
  <c r="BF198" i="2"/>
  <c r="BF204" i="2"/>
  <c r="BF205" i="2"/>
  <c r="BF138" i="3"/>
  <c r="BF140" i="3"/>
  <c r="BF150" i="3"/>
  <c r="BF156" i="3"/>
  <c r="BF160" i="3"/>
  <c r="BF167" i="3"/>
  <c r="BF172" i="3"/>
  <c r="BF183" i="3"/>
  <c r="BF187" i="3"/>
  <c r="BF190" i="3"/>
  <c r="BF191" i="3"/>
  <c r="BF192" i="3"/>
  <c r="BF197" i="3"/>
  <c r="BF200" i="3"/>
  <c r="BF138" i="4"/>
  <c r="BF147" i="4"/>
  <c r="BF151" i="4"/>
  <c r="BF185" i="11"/>
  <c r="BF186" i="11"/>
  <c r="BF193" i="11"/>
  <c r="BF195" i="11"/>
  <c r="J91" i="12"/>
  <c r="F94" i="13"/>
  <c r="BF134" i="13"/>
  <c r="BF142" i="13"/>
  <c r="BK127" i="13"/>
  <c r="BK126" i="13"/>
  <c r="J118" i="14"/>
  <c r="J121" i="14"/>
  <c r="BF127" i="14"/>
  <c r="BF129" i="14"/>
  <c r="BF131" i="14"/>
  <c r="BF145" i="14"/>
  <c r="BF148" i="14"/>
  <c r="BF151" i="14"/>
  <c r="BF152" i="14"/>
  <c r="BF153" i="14"/>
  <c r="BF156" i="14"/>
  <c r="BF157" i="14"/>
  <c r="BF158" i="14"/>
  <c r="BF161" i="14"/>
  <c r="BF162" i="14"/>
  <c r="BF142" i="2"/>
  <c r="BF145" i="2"/>
  <c r="BF158" i="2"/>
  <c r="BF163" i="2"/>
  <c r="BF172" i="2"/>
  <c r="BF178" i="2"/>
  <c r="BF191" i="2"/>
  <c r="BF201" i="2"/>
  <c r="BF207" i="2"/>
  <c r="BF209" i="2"/>
  <c r="BF211" i="2"/>
  <c r="BF142" i="3"/>
  <c r="BF143" i="3"/>
  <c r="BF149" i="3"/>
  <c r="BF158" i="3"/>
  <c r="BF162" i="3"/>
  <c r="BF164" i="3"/>
  <c r="BF168" i="3"/>
  <c r="BF174" i="3"/>
  <c r="BF176" i="3"/>
  <c r="BF181" i="3"/>
  <c r="BF184" i="3"/>
  <c r="BF141" i="4"/>
  <c r="BF142" i="4"/>
  <c r="BF148" i="4"/>
  <c r="BF152" i="4"/>
  <c r="BF160" i="4"/>
  <c r="BF168" i="4"/>
  <c r="BF180" i="4"/>
  <c r="BF183" i="4"/>
  <c r="BF187" i="4"/>
  <c r="BF144" i="5"/>
  <c r="BF148" i="5"/>
  <c r="BF162" i="5"/>
  <c r="BF163" i="5"/>
  <c r="BF164" i="5"/>
  <c r="BF165" i="5"/>
  <c r="BF173" i="5"/>
  <c r="BF186" i="5"/>
  <c r="BF200" i="5"/>
  <c r="BF201" i="5"/>
  <c r="BK207" i="5"/>
  <c r="J207" i="5" s="1"/>
  <c r="J116" i="5" s="1"/>
  <c r="E122" i="6"/>
  <c r="BF143" i="6"/>
  <c r="BF161" i="6"/>
  <c r="BF167" i="6"/>
  <c r="BF170" i="6"/>
  <c r="BF176" i="6"/>
  <c r="BF181" i="6"/>
  <c r="BF183" i="6"/>
  <c r="BF188" i="6"/>
  <c r="E85" i="7"/>
  <c r="BF151" i="7"/>
  <c r="BF154" i="7"/>
  <c r="BF159" i="7"/>
  <c r="BF160" i="7"/>
  <c r="BF171" i="7"/>
  <c r="BF176" i="7"/>
  <c r="BF184" i="7"/>
  <c r="BF186" i="7"/>
  <c r="BF188" i="7"/>
  <c r="BF194" i="7"/>
  <c r="BK197" i="7"/>
  <c r="J197" i="7" s="1"/>
  <c r="J110" i="7" s="1"/>
  <c r="F96" i="8"/>
  <c r="BF135" i="8"/>
  <c r="BF136" i="8"/>
  <c r="BF143" i="8"/>
  <c r="BF148" i="8"/>
  <c r="BF155" i="8"/>
  <c r="BF161" i="8"/>
  <c r="BF165" i="8"/>
  <c r="BF180" i="11"/>
  <c r="BF188" i="11"/>
  <c r="BF190" i="11"/>
  <c r="BF194" i="11"/>
  <c r="BF125" i="12"/>
  <c r="J122" i="13"/>
  <c r="BF133" i="13"/>
  <c r="BF135" i="13"/>
  <c r="BF144" i="13"/>
  <c r="BF139" i="14"/>
  <c r="BF140" i="14"/>
  <c r="BF141" i="14"/>
  <c r="BF144" i="14"/>
  <c r="BF149" i="14"/>
  <c r="BF159" i="14"/>
  <c r="BF160" i="14"/>
  <c r="BF165" i="14"/>
  <c r="BF195" i="3"/>
  <c r="BF199" i="3"/>
  <c r="BF201" i="3"/>
  <c r="BF202" i="3"/>
  <c r="J96" i="4"/>
  <c r="BF146" i="4"/>
  <c r="BF150" i="4"/>
  <c r="BF154" i="4"/>
  <c r="BF157" i="4"/>
  <c r="BF158" i="4"/>
  <c r="BF172" i="4"/>
  <c r="BF175" i="4"/>
  <c r="BF181" i="4"/>
  <c r="BF185" i="4"/>
  <c r="BF151" i="5"/>
  <c r="BF152" i="5"/>
  <c r="BF154" i="5"/>
  <c r="BF156" i="5"/>
  <c r="BF158" i="5"/>
  <c r="BF174" i="5"/>
  <c r="BF179" i="5"/>
  <c r="BF181" i="5"/>
  <c r="BF193" i="5"/>
  <c r="BF206" i="5"/>
  <c r="BK176" i="5"/>
  <c r="J176" i="5"/>
  <c r="J108" i="5"/>
  <c r="BF158" i="6"/>
  <c r="BF159" i="6"/>
  <c r="BF160" i="6"/>
  <c r="BF166" i="6"/>
  <c r="BF169" i="6"/>
  <c r="BF179" i="6"/>
  <c r="BF189" i="6"/>
  <c r="BF194" i="6"/>
  <c r="BF143" i="7"/>
  <c r="BF155" i="7"/>
  <c r="BF158" i="7"/>
  <c r="BF168" i="7"/>
  <c r="BF180" i="7"/>
  <c r="BF189" i="7"/>
  <c r="BF142" i="8"/>
  <c r="BF145" i="8"/>
  <c r="BF149" i="8"/>
  <c r="BF154" i="8"/>
  <c r="BF158" i="8"/>
  <c r="BF166" i="8"/>
  <c r="BF170" i="8"/>
  <c r="BF177" i="8"/>
  <c r="BF181" i="8"/>
  <c r="BF184" i="8"/>
  <c r="BF179" i="11"/>
  <c r="BF181" i="11"/>
  <c r="BF184" i="11"/>
  <c r="BF189" i="11"/>
  <c r="BF192" i="11"/>
  <c r="BK197" i="11"/>
  <c r="BK196" i="11" s="1"/>
  <c r="J196" i="11" s="1"/>
  <c r="J103" i="11" s="1"/>
  <c r="E85" i="12"/>
  <c r="J91" i="13"/>
  <c r="BF131" i="13"/>
  <c r="BF132" i="13"/>
  <c r="BF128" i="14"/>
  <c r="BF135" i="14"/>
  <c r="BF136" i="14"/>
  <c r="BF137" i="14"/>
  <c r="BF142" i="14"/>
  <c r="BF143" i="14"/>
  <c r="BF146" i="14"/>
  <c r="BF147" i="14"/>
  <c r="BF150" i="14"/>
  <c r="BF154" i="14"/>
  <c r="BF155" i="14"/>
  <c r="BF163" i="14"/>
  <c r="BF164" i="14"/>
  <c r="BF166" i="14"/>
  <c r="J37" i="6"/>
  <c r="AV102" i="1"/>
  <c r="F37" i="9"/>
  <c r="AZ105" i="1" s="1"/>
  <c r="F37" i="11"/>
  <c r="BB107" i="1" s="1"/>
  <c r="F40" i="5"/>
  <c r="BC100" i="1"/>
  <c r="F40" i="3"/>
  <c r="BC98" i="1" s="1"/>
  <c r="F39" i="7"/>
  <c r="BB103" i="1"/>
  <c r="J35" i="14"/>
  <c r="AV110" i="1" s="1"/>
  <c r="F41" i="4"/>
  <c r="BD99" i="1" s="1"/>
  <c r="F35" i="14"/>
  <c r="AZ110" i="1"/>
  <c r="F38" i="14"/>
  <c r="BC110" i="1" s="1"/>
  <c r="J36" i="10"/>
  <c r="AW106" i="1" s="1"/>
  <c r="AS95" i="1"/>
  <c r="AS94" i="1"/>
  <c r="F41" i="8"/>
  <c r="BD104" i="1" s="1"/>
  <c r="F37" i="3"/>
  <c r="AZ98" i="1" s="1"/>
  <c r="J37" i="9"/>
  <c r="AV105" i="1"/>
  <c r="F35" i="11"/>
  <c r="AZ107" i="1" s="1"/>
  <c r="F37" i="8"/>
  <c r="AZ104" i="1" s="1"/>
  <c r="F40" i="9"/>
  <c r="BC105" i="1"/>
  <c r="F37" i="2"/>
  <c r="AZ97" i="1" s="1"/>
  <c r="F37" i="14"/>
  <c r="BB110" i="1" s="1"/>
  <c r="F37" i="6"/>
  <c r="AZ102" i="1"/>
  <c r="J37" i="7"/>
  <c r="AV103" i="1" s="1"/>
  <c r="F39" i="13"/>
  <c r="BD109" i="1" s="1"/>
  <c r="F40" i="7"/>
  <c r="BC103" i="1"/>
  <c r="F41" i="5"/>
  <c r="BD100" i="1" s="1"/>
  <c r="F39" i="9"/>
  <c r="BB105" i="1" s="1"/>
  <c r="F39" i="2"/>
  <c r="BB97" i="1"/>
  <c r="F40" i="4"/>
  <c r="BC99" i="1" s="1"/>
  <c r="F37" i="7"/>
  <c r="AZ103" i="1" s="1"/>
  <c r="F41" i="3"/>
  <c r="BD98" i="1"/>
  <c r="F39" i="14"/>
  <c r="BD110" i="1" s="1"/>
  <c r="J35" i="13"/>
  <c r="AV109" i="1" s="1"/>
  <c r="F35" i="12"/>
  <c r="AZ108" i="1"/>
  <c r="F41" i="9"/>
  <c r="BD105" i="1" s="1"/>
  <c r="F41" i="2"/>
  <c r="BD97" i="1" s="1"/>
  <c r="F40" i="8"/>
  <c r="BC104" i="1"/>
  <c r="F39" i="8"/>
  <c r="BB104" i="1" s="1"/>
  <c r="F38" i="11"/>
  <c r="BC107" i="1" s="1"/>
  <c r="J35" i="11"/>
  <c r="AV107" i="1"/>
  <c r="F36" i="12"/>
  <c r="BA108" i="1" s="1"/>
  <c r="J37" i="5"/>
  <c r="AV100" i="1" s="1"/>
  <c r="J37" i="2"/>
  <c r="AV97" i="1"/>
  <c r="F39" i="4"/>
  <c r="BB99" i="1" s="1"/>
  <c r="F38" i="13"/>
  <c r="BC109" i="1" s="1"/>
  <c r="J37" i="8"/>
  <c r="AV104" i="1"/>
  <c r="J37" i="3"/>
  <c r="AV98" i="1" s="1"/>
  <c r="J37" i="4"/>
  <c r="AV99" i="1" s="1"/>
  <c r="F37" i="5"/>
  <c r="AZ100" i="1"/>
  <c r="F40" i="6"/>
  <c r="BC102" i="1" s="1"/>
  <c r="F35" i="13"/>
  <c r="AZ109" i="1" s="1"/>
  <c r="F39" i="6"/>
  <c r="BB102" i="1"/>
  <c r="J35" i="10"/>
  <c r="AV106" i="1" s="1"/>
  <c r="F41" i="6"/>
  <c r="BD102" i="1" s="1"/>
  <c r="F39" i="3"/>
  <c r="BB98" i="1"/>
  <c r="F39" i="11"/>
  <c r="BD107" i="1" s="1"/>
  <c r="F37" i="4"/>
  <c r="AZ99" i="1" s="1"/>
  <c r="F40" i="2"/>
  <c r="BC97" i="1"/>
  <c r="F39" i="5"/>
  <c r="BB100" i="1" s="1"/>
  <c r="F41" i="7"/>
  <c r="BD103" i="1" s="1"/>
  <c r="F37" i="13"/>
  <c r="BB109" i="1"/>
  <c r="R124" i="14" l="1"/>
  <c r="T155" i="4"/>
  <c r="P187" i="2"/>
  <c r="R127" i="11"/>
  <c r="R126" i="11"/>
  <c r="T152" i="8"/>
  <c r="P132" i="8"/>
  <c r="AU104" i="1" s="1"/>
  <c r="R141" i="5"/>
  <c r="P136" i="4"/>
  <c r="P135" i="4"/>
  <c r="AU99" i="1" s="1"/>
  <c r="BK138" i="2"/>
  <c r="R144" i="3"/>
  <c r="R133" i="3" s="1"/>
  <c r="P169" i="5"/>
  <c r="T169" i="5"/>
  <c r="T135" i="4"/>
  <c r="T124" i="14"/>
  <c r="T141" i="5"/>
  <c r="BK136" i="4"/>
  <c r="BK127" i="11"/>
  <c r="J127" i="11"/>
  <c r="J99" i="11" s="1"/>
  <c r="R136" i="4"/>
  <c r="R135" i="4" s="1"/>
  <c r="BK144" i="3"/>
  <c r="J144" i="3"/>
  <c r="J103" i="3"/>
  <c r="P133" i="3"/>
  <c r="AU98" i="1"/>
  <c r="R187" i="2"/>
  <c r="R137" i="2" s="1"/>
  <c r="P138" i="2"/>
  <c r="P137" i="2"/>
  <c r="AU97" i="1" s="1"/>
  <c r="R133" i="8"/>
  <c r="T137" i="6"/>
  <c r="T136" i="6" s="1"/>
  <c r="T184" i="6"/>
  <c r="P140" i="5"/>
  <c r="AU100" i="1" s="1"/>
  <c r="T144" i="3"/>
  <c r="T133" i="3" s="1"/>
  <c r="R169" i="5"/>
  <c r="R152" i="8"/>
  <c r="T133" i="8"/>
  <c r="T132" i="8" s="1"/>
  <c r="P145" i="7"/>
  <c r="P134" i="7" s="1"/>
  <c r="AU103" i="1" s="1"/>
  <c r="BK145" i="7"/>
  <c r="J145" i="7"/>
  <c r="J103" i="7" s="1"/>
  <c r="BK184" i="6"/>
  <c r="J184" i="6" s="1"/>
  <c r="J108" i="6" s="1"/>
  <c r="BK137" i="6"/>
  <c r="BK136" i="6"/>
  <c r="J136" i="6" s="1"/>
  <c r="J34" i="6" s="1"/>
  <c r="AG102" i="1" s="1"/>
  <c r="T145" i="7"/>
  <c r="T134" i="7" s="1"/>
  <c r="T127" i="11"/>
  <c r="T126" i="11"/>
  <c r="R137" i="6"/>
  <c r="R136" i="6" s="1"/>
  <c r="BK152" i="8"/>
  <c r="J152" i="8" s="1"/>
  <c r="J104" i="8" s="1"/>
  <c r="T138" i="2"/>
  <c r="T137" i="2"/>
  <c r="BK187" i="2"/>
  <c r="J187" i="2"/>
  <c r="J108" i="2" s="1"/>
  <c r="BK141" i="5"/>
  <c r="J185" i="6"/>
  <c r="J109" i="6"/>
  <c r="BK135" i="7"/>
  <c r="BK134" i="7"/>
  <c r="J134" i="7" s="1"/>
  <c r="J100" i="7" s="1"/>
  <c r="J146" i="7"/>
  <c r="J104" i="7"/>
  <c r="BK133" i="8"/>
  <c r="J133" i="8"/>
  <c r="J101" i="8" s="1"/>
  <c r="J100" i="9"/>
  <c r="J127" i="9"/>
  <c r="J101" i="9"/>
  <c r="J128" i="9"/>
  <c r="J102" i="9"/>
  <c r="BK123" i="10"/>
  <c r="J123" i="10" s="1"/>
  <c r="J99" i="10" s="1"/>
  <c r="BK134" i="3"/>
  <c r="BK133" i="3" s="1"/>
  <c r="J133" i="3" s="1"/>
  <c r="J34" i="3" s="1"/>
  <c r="AG98" i="1" s="1"/>
  <c r="J145" i="3"/>
  <c r="J104" i="3" s="1"/>
  <c r="J137" i="4"/>
  <c r="J102" i="4"/>
  <c r="BK155" i="4"/>
  <c r="J155" i="4"/>
  <c r="J105" i="4" s="1"/>
  <c r="J138" i="6"/>
  <c r="J102" i="6"/>
  <c r="J153" i="8"/>
  <c r="J105" i="8" s="1"/>
  <c r="J128" i="11"/>
  <c r="J100" i="11" s="1"/>
  <c r="BK137" i="13"/>
  <c r="J137" i="13"/>
  <c r="J102" i="13"/>
  <c r="J139" i="2"/>
  <c r="J102" i="2"/>
  <c r="BK169" i="5"/>
  <c r="J169" i="5" s="1"/>
  <c r="J106" i="5" s="1"/>
  <c r="J197" i="11"/>
  <c r="J104" i="11" s="1"/>
  <c r="BK123" i="12"/>
  <c r="J123" i="12" s="1"/>
  <c r="J99" i="12" s="1"/>
  <c r="J127" i="13"/>
  <c r="J100" i="13"/>
  <c r="J126" i="13"/>
  <c r="J99" i="13"/>
  <c r="BK125" i="14"/>
  <c r="J125" i="14" s="1"/>
  <c r="J99" i="14" s="1"/>
  <c r="BK133" i="14"/>
  <c r="J133" i="14" s="1"/>
  <c r="J101" i="14" s="1"/>
  <c r="J36" i="12"/>
  <c r="AW108" i="1"/>
  <c r="AT108" i="1" s="1"/>
  <c r="J38" i="7"/>
  <c r="AW103" i="1" s="1"/>
  <c r="AT103" i="1" s="1"/>
  <c r="J38" i="9"/>
  <c r="AW105" i="1"/>
  <c r="AT105" i="1" s="1"/>
  <c r="J38" i="6"/>
  <c r="AW102" i="1" s="1"/>
  <c r="AT102" i="1" s="1"/>
  <c r="F38" i="9"/>
  <c r="BA105" i="1"/>
  <c r="J36" i="11"/>
  <c r="AW107" i="1"/>
  <c r="AT107" i="1" s="1"/>
  <c r="AZ101" i="1"/>
  <c r="AV101" i="1"/>
  <c r="J36" i="14"/>
  <c r="AW110" i="1" s="1"/>
  <c r="AT110" i="1" s="1"/>
  <c r="J38" i="2"/>
  <c r="AW97" i="1"/>
  <c r="AT97" i="1" s="1"/>
  <c r="F38" i="7"/>
  <c r="BA103" i="1" s="1"/>
  <c r="AZ96" i="1"/>
  <c r="AZ95" i="1"/>
  <c r="AZ94" i="1"/>
  <c r="W29" i="1" s="1"/>
  <c r="BB101" i="1"/>
  <c r="AX101" i="1" s="1"/>
  <c r="F38" i="6"/>
  <c r="BA102" i="1"/>
  <c r="F38" i="3"/>
  <c r="BA98" i="1" s="1"/>
  <c r="AT106" i="1"/>
  <c r="F38" i="2"/>
  <c r="BA97" i="1" s="1"/>
  <c r="J38" i="3"/>
  <c r="AW98" i="1"/>
  <c r="AT98" i="1" s="1"/>
  <c r="F38" i="5"/>
  <c r="BA100" i="1" s="1"/>
  <c r="F36" i="14"/>
  <c r="BA110" i="1"/>
  <c r="F38" i="4"/>
  <c r="BA99" i="1" s="1"/>
  <c r="F36" i="10"/>
  <c r="BA106" i="1" s="1"/>
  <c r="BB96" i="1"/>
  <c r="AX96" i="1"/>
  <c r="F38" i="8"/>
  <c r="BA104" i="1" s="1"/>
  <c r="BD101" i="1"/>
  <c r="J38" i="8"/>
  <c r="AW104" i="1" s="1"/>
  <c r="AT104" i="1" s="1"/>
  <c r="BD96" i="1"/>
  <c r="BD95" i="1" s="1"/>
  <c r="BD94" i="1" s="1"/>
  <c r="W33" i="1" s="1"/>
  <c r="J38" i="5"/>
  <c r="AW100" i="1"/>
  <c r="AT100" i="1"/>
  <c r="F36" i="13"/>
  <c r="BA109" i="1"/>
  <c r="J36" i="13"/>
  <c r="AW109" i="1" s="1"/>
  <c r="AT109" i="1" s="1"/>
  <c r="BC96" i="1"/>
  <c r="AY96" i="1" s="1"/>
  <c r="F36" i="11"/>
  <c r="BA107" i="1" s="1"/>
  <c r="J38" i="4"/>
  <c r="AW99" i="1"/>
  <c r="AT99" i="1"/>
  <c r="BC101" i="1"/>
  <c r="AY101" i="1"/>
  <c r="BK140" i="5" l="1"/>
  <c r="J140" i="5"/>
  <c r="J100" i="5" s="1"/>
  <c r="T140" i="5"/>
  <c r="R132" i="8"/>
  <c r="BK135" i="4"/>
  <c r="J135" i="4" s="1"/>
  <c r="J100" i="4" s="1"/>
  <c r="BK137" i="2"/>
  <c r="J137" i="2"/>
  <c r="R140" i="5"/>
  <c r="J43" i="3"/>
  <c r="J43" i="6"/>
  <c r="BK125" i="13"/>
  <c r="J125" i="13" s="1"/>
  <c r="J32" i="13" s="1"/>
  <c r="AG109" i="1" s="1"/>
  <c r="AN109" i="1" s="1"/>
  <c r="J136" i="4"/>
  <c r="J101" i="4"/>
  <c r="J100" i="6"/>
  <c r="J135" i="7"/>
  <c r="J101" i="7"/>
  <c r="J43" i="9"/>
  <c r="J141" i="5"/>
  <c r="J101" i="5"/>
  <c r="J137" i="6"/>
  <c r="J101" i="6" s="1"/>
  <c r="BK132" i="8"/>
  <c r="J132" i="8" s="1"/>
  <c r="J34" i="8" s="1"/>
  <c r="AG104" i="1" s="1"/>
  <c r="AN104" i="1" s="1"/>
  <c r="BK122" i="10"/>
  <c r="J122" i="10"/>
  <c r="J32" i="10" s="1"/>
  <c r="AG106" i="1" s="1"/>
  <c r="AN106" i="1" s="1"/>
  <c r="J138" i="2"/>
  <c r="J101" i="2" s="1"/>
  <c r="J134" i="3"/>
  <c r="J101" i="3" s="1"/>
  <c r="BK126" i="11"/>
  <c r="J126" i="11"/>
  <c r="J32" i="11" s="1"/>
  <c r="AG107" i="1" s="1"/>
  <c r="AN107" i="1" s="1"/>
  <c r="J100" i="3"/>
  <c r="BK122" i="12"/>
  <c r="J122" i="12"/>
  <c r="J98" i="12" s="1"/>
  <c r="BK124" i="14"/>
  <c r="J124" i="14"/>
  <c r="J98" i="14" s="1"/>
  <c r="AN105" i="1"/>
  <c r="AN102" i="1"/>
  <c r="AN98" i="1"/>
  <c r="AU96" i="1"/>
  <c r="BC95" i="1"/>
  <c r="AY95" i="1" s="1"/>
  <c r="AV94" i="1"/>
  <c r="AK29" i="1"/>
  <c r="BB95" i="1"/>
  <c r="BB94" i="1"/>
  <c r="W31" i="1"/>
  <c r="J34" i="2"/>
  <c r="AG97" i="1" s="1"/>
  <c r="AN97" i="1" s="1"/>
  <c r="BA96" i="1"/>
  <c r="AW96" i="1"/>
  <c r="J34" i="7"/>
  <c r="AG103" i="1" s="1"/>
  <c r="AN103" i="1" s="1"/>
  <c r="AU101" i="1"/>
  <c r="BA101" i="1"/>
  <c r="AW101" i="1" s="1"/>
  <c r="AT101" i="1" s="1"/>
  <c r="AV95" i="1"/>
  <c r="AV96" i="1"/>
  <c r="J100" i="2" l="1"/>
  <c r="J43" i="8"/>
  <c r="J100" i="8"/>
  <c r="J41" i="10"/>
  <c r="J43" i="2"/>
  <c r="J43" i="7"/>
  <c r="J98" i="10"/>
  <c r="J41" i="11"/>
  <c r="J98" i="11"/>
  <c r="J98" i="13"/>
  <c r="J41" i="13"/>
  <c r="AU95" i="1"/>
  <c r="AU94" i="1"/>
  <c r="AX95" i="1"/>
  <c r="BA95" i="1"/>
  <c r="AW95" i="1"/>
  <c r="AT95" i="1"/>
  <c r="J34" i="4"/>
  <c r="AG99" i="1"/>
  <c r="AN99" i="1"/>
  <c r="J34" i="5"/>
  <c r="AG100" i="1"/>
  <c r="AN100" i="1"/>
  <c r="J32" i="12"/>
  <c r="AG108" i="1"/>
  <c r="AN108" i="1"/>
  <c r="AX94" i="1"/>
  <c r="BC94" i="1"/>
  <c r="W32" i="1"/>
  <c r="J32" i="14"/>
  <c r="AG110" i="1"/>
  <c r="AN110" i="1"/>
  <c r="AG101" i="1"/>
  <c r="AN101" i="1"/>
  <c r="AT96" i="1"/>
  <c r="J41" i="12" l="1"/>
  <c r="J41" i="14"/>
  <c r="J43" i="4"/>
  <c r="J43" i="5"/>
  <c r="AG96" i="1"/>
  <c r="AN96" i="1" s="1"/>
  <c r="AY94" i="1"/>
  <c r="BA94" i="1"/>
  <c r="W30" i="1"/>
  <c r="AG95" i="1" l="1"/>
  <c r="AG94" i="1" s="1"/>
  <c r="AK26" i="1" s="1"/>
  <c r="AW94" i="1"/>
  <c r="AK30" i="1" s="1"/>
  <c r="AK35" i="1" l="1"/>
  <c r="AN95" i="1"/>
  <c r="AT94" i="1"/>
  <c r="AN94" i="1" l="1"/>
</calcChain>
</file>

<file path=xl/sharedStrings.xml><?xml version="1.0" encoding="utf-8"?>
<sst xmlns="http://schemas.openxmlformats.org/spreadsheetml/2006/main" count="9685" uniqueCount="1121">
  <si>
    <t>Export Komplet</t>
  </si>
  <si>
    <t/>
  </si>
  <si>
    <t>2.0</t>
  </si>
  <si>
    <t>False</t>
  </si>
  <si>
    <t>{231b1d9f-e6c2-4b04-921e-3ef5b4ae03d8}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</si>
  <si>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</si>
  <si>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</si>
  <si>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</si>
  <si>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</si>
  <si>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</si>
  <si>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</si>
  <si>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</si>
  <si>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</si>
  <si>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R_7519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</si>
  <si>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</si>
  <si>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</si>
  <si>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MSÚ JARKOVÁ 24, PREŠOV - ZNÍŽENIE ENERGETICKEJ NÁROČNOSTI OBJEKTU</t>
  </si>
  <si>
    <t>JKSO:</t>
  </si>
  <si>
    <t>KS:</t>
  </si>
  <si>
    <t>Miesto:</t>
  </si>
  <si>
    <t>Jarková 24, Prešov</t>
  </si>
  <si>
    <t>Dátum:</t>
  </si>
  <si>
    <t>Objednávateľ:</t>
  </si>
  <si>
    <t>IČO:</t>
  </si>
  <si>
    <t>Mesto Prešov, Hlavná 73, Prešov</t>
  </si>
  <si>
    <t>IČ DPH:</t>
  </si>
  <si>
    <t>Zhotoviteľ:</t>
  </si>
  <si>
    <t>Projektant:</t>
  </si>
  <si>
    <t>AIP projekt s.r.o.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</si>
  <si>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</si>
  <si>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</si>
  <si>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</si>
  <si>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</si>
  <si>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</si>
  <si>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</si>
  <si>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</si>
  <si>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</si>
  <si>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</si>
  <si>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</si>
  <si>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</si>
  <si>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</si>
  <si>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</si>
  <si>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</si>
  <si>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</si>
  <si>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</si>
  <si>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</si>
  <si>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</si>
  <si>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</si>
  <si>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</si>
  <si>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</si>
  <si>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</si>
  <si>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</si>
  <si>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</si>
  <si>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</si>
  <si>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</si>
  <si>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</si>
  <si>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</si>
  <si>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</si>
  <si>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</si>
  <si>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</si>
  <si>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</si>
  <si>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</si>
  <si>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</si>
  <si>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</si>
  <si>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</si>
  <si>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</si>
  <si>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</si>
  <si>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</si>
  <si>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</si>
  <si>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</si>
  <si>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</si>
  <si>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</si>
  <si>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</si>
  <si>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</si>
  <si>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</si>
  <si>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</si>
  <si>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</si>
  <si>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</t>
  </si>
  <si>
    <t>Mestský úrad</t>
  </si>
  <si>
    <t>STA</t>
  </si>
  <si>
    <t>1</t>
  </si>
  <si>
    <t>{40c46d51-c69d-4727-8967-12eaafa835b7}</t>
  </si>
  <si>
    <t>ASR A</t>
  </si>
  <si>
    <t>Časť</t>
  </si>
  <si>
    <t>2</t>
  </si>
  <si>
    <t>{36a43a40-6cd9-497b-beff-27c969d9b803}</t>
  </si>
  <si>
    <t>/</t>
  </si>
  <si>
    <t>01</t>
  </si>
  <si>
    <t>OP - Obvodový plášť</t>
  </si>
  <si>
    <t>3</t>
  </si>
  <si>
    <t>{62baa38d-16a4-4154-8e74-34a78592d838}</t>
  </si>
  <si>
    <t>02</t>
  </si>
  <si>
    <t>Strecha</t>
  </si>
  <si>
    <t>{f42a610c-3c80-484b-a690-dc0d4f672eb2}</t>
  </si>
  <si>
    <t>03</t>
  </si>
  <si>
    <t>Okna, dvere, zasklenne steny</t>
  </si>
  <si>
    <t>{0d898160-4f4b-47dd-a2e8-386b74bad413}</t>
  </si>
  <si>
    <t>04</t>
  </si>
  <si>
    <t>Ostatné</t>
  </si>
  <si>
    <t>{a2db820d-ddbe-4b30-b11a-35bda3b24b0c}</t>
  </si>
  <si>
    <t>ASR - B</t>
  </si>
  <si>
    <t>{955aa850-5831-4133-8132-d904ecd3494e}</t>
  </si>
  <si>
    <t>{b1a0836c-ce85-476d-acc0-d5c1894a7094}</t>
  </si>
  <si>
    <t>{a757522e-0933-4e31-b46a-ec79011441bf}</t>
  </si>
  <si>
    <t>Okna, dvere, zasklene steny</t>
  </si>
  <si>
    <t>{f0a5b31f-71c7-4085-8307-5db183fed656}</t>
  </si>
  <si>
    <t>{6b02f5a5-a0b3-4417-bae0-3e62b2643e62}</t>
  </si>
  <si>
    <t>ELI - Ellektroinštalácia</t>
  </si>
  <si>
    <t>{5bccc923-8e5b-4169-8ce7-08c815fe266e}</t>
  </si>
  <si>
    <t>4</t>
  </si>
  <si>
    <t>UK - Ustredné vykurovanie - vyregulovanie</t>
  </si>
  <si>
    <t>{b13cb712-b08c-4a1e-a5f1-ee6e52586307}</t>
  </si>
  <si>
    <t>5</t>
  </si>
  <si>
    <t>Bleskozvod</t>
  </si>
  <si>
    <t>{f780f67b-7808-48c3-9454-1ccee52fda34}</t>
  </si>
  <si>
    <t>6</t>
  </si>
  <si>
    <t>AC - Klimatizácia</t>
  </si>
  <si>
    <t>{3b5f5e05-8d78-49d0-a4e4-4b147680c3ba}</t>
  </si>
  <si>
    <t>7</t>
  </si>
  <si>
    <t>SZT - Spätné ziskavanie tepla s rekuperaciou</t>
  </si>
  <si>
    <t>{e186f7d1-edbf-4b85-b3c1-04f67fe1b799}</t>
  </si>
  <si>
    <t>KRYCÍ LIST ROZPOČTU</t>
  </si>
  <si>
    <t>Objekt:</t>
  </si>
  <si>
    <t>SO 01 - Mestský úrad</t>
  </si>
  <si>
    <t>Časť:</t>
  </si>
  <si>
    <t>1 - ASR A</t>
  </si>
  <si>
    <t>Úroveň 3:</t>
  </si>
  <si>
    <t>01 - OP - Obvodový plášť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</si>
  <si>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</si>
  <si>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</si>
  <si>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</si>
  <si>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</si>
  <si>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</si>
  <si>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</si>
  <si>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</si>
  <si>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</si>
  <si>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</si>
  <si>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</si>
  <si>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</si>
  <si>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</si>
  <si>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</si>
  <si>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</si>
  <si>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</si>
  <si>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764 - Konštrukcie klampiarske</t>
  </si>
  <si>
    <t xml:space="preserve">    767 - Konštrukcie doplnkové kovové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</si>
  <si>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</si>
  <si>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</si>
  <si>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</si>
  <si>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</si>
  <si>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</si>
  <si>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</si>
  <si>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</si>
  <si>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</si>
  <si>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</si>
  <si>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</si>
  <si>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</si>
  <si>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</si>
  <si>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</si>
  <si>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</si>
  <si>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</si>
  <si>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</si>
  <si>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</si>
  <si>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</si>
  <si>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113106121</t>
  </si>
  <si>
    <t>Rozoberanie dlažby, z betónových alebo kamenin. dlaždíc, dosiek alebo tvaroviek,  -0,13800t</t>
  </si>
  <si>
    <t>m2</t>
  </si>
  <si>
    <t>122201101</t>
  </si>
  <si>
    <t>Odkopávka a prekopávka nezapažená v hornine 3, do 100 m3</t>
  </si>
  <si>
    <t>m3</t>
  </si>
  <si>
    <t>122201109</t>
  </si>
  <si>
    <t>Odkopávky a prekopávky nezapažené. Príplatok k cenám za lepivosť horniny 3</t>
  </si>
  <si>
    <t>162201102</t>
  </si>
  <si>
    <t>Vodorovné premiestnenie výkopku z horniny 1-4 nad 20-50m</t>
  </si>
  <si>
    <t>8</t>
  </si>
  <si>
    <t>167101101</t>
  </si>
  <si>
    <t>Nakladanie neuľahnutého výkopku z hornín tr.1-4 do 100 m3</t>
  </si>
  <si>
    <t>10</t>
  </si>
  <si>
    <t>171201201</t>
  </si>
  <si>
    <t>Uloženie sypaniny na skládky do 100 m3</t>
  </si>
  <si>
    <t>12</t>
  </si>
  <si>
    <t>171209002</t>
  </si>
  <si>
    <t>Poplatok za skladovanie - zemina a kamenivo (17 05) ostatné</t>
  </si>
  <si>
    <t>t</t>
  </si>
  <si>
    <t>14</t>
  </si>
  <si>
    <t>174101001</t>
  </si>
  <si>
    <t>Zásyp sypaninou so zhutnením jám, šachiet, rýh, zárezov alebo okolo objektov do 100 m3</t>
  </si>
  <si>
    <t>16</t>
  </si>
  <si>
    <t>9</t>
  </si>
  <si>
    <t>M</t>
  </si>
  <si>
    <t>5833720001</t>
  </si>
  <si>
    <t>Štrkopiesok</t>
  </si>
  <si>
    <t>18</t>
  </si>
  <si>
    <t>Zakladanie</t>
  </si>
  <si>
    <t>216904114</t>
  </si>
  <si>
    <t>Očistenie plôch stien škrabaním a kefovanim prip.tlakovou vodou</t>
  </si>
  <si>
    <t>Zvislé a kompletné konštrukcie</t>
  </si>
  <si>
    <t>11</t>
  </si>
  <si>
    <t>310238211</t>
  </si>
  <si>
    <t>Zamurovanie otvoru s plochou nad 0.25 do 1m2 v murive nadzákladného tehlami na maltu vápennocementovú</t>
  </si>
  <si>
    <t>22</t>
  </si>
  <si>
    <t>319201311</t>
  </si>
  <si>
    <t>Vyrovnanie nerovného povrchu vonk.stien</t>
  </si>
  <si>
    <t>24</t>
  </si>
  <si>
    <t>Úpravy povrchov, podlahy, osadenie</t>
  </si>
  <si>
    <t>13</t>
  </si>
  <si>
    <t>621255040</t>
  </si>
  <si>
    <t>podhľad  prevetrávanej fasády z fasádnych dosiek cementovalknitých , s hliníkovou konštr, s TI MIV  hr. 220 mm + paropriepustná folia  vr.kotv.spoj. a systemových prvkov D+M</t>
  </si>
  <si>
    <t>26</t>
  </si>
  <si>
    <t>621422312</t>
  </si>
  <si>
    <t>Oprava vonkajších omietok podhľadov zo suchých zmesí, hladkých, členitosť I, opravovaná plocha nad 20% do 30%</t>
  </si>
  <si>
    <t>28</t>
  </si>
  <si>
    <t>15</t>
  </si>
  <si>
    <t>622255038</t>
  </si>
  <si>
    <t>prevetrávaná fasáda  z fasádnych dosiek cementovlaknitych , s hliníkovou konštr, TI MIV  hr. 200 mm + paropriepustná fola, vratane kotv spoj.a systemových prvkov  D+M</t>
  </si>
  <si>
    <t>30</t>
  </si>
  <si>
    <t>622255042</t>
  </si>
  <si>
    <t>prevetrávaná fasáda  z fasádnych dosiek cementovlaknitych , s hliníkovou konštr,  bez TI+ paropriepustná fola, vratane kotv spoj.a systemových prvkov  D+M</t>
  </si>
  <si>
    <t>32</t>
  </si>
  <si>
    <t>17</t>
  </si>
  <si>
    <t>622255044</t>
  </si>
  <si>
    <t>prevetrávaná fasáda  z dosiek OSB III hr.20  , s hliníkovou konštr,   TI MIV 180 + paropriepustná fola, vratane kotv spoj.a systemových prvkov  D+M</t>
  </si>
  <si>
    <t>34</t>
  </si>
  <si>
    <t>622422311</t>
  </si>
  <si>
    <t>Oprava vonkajších omietok vápenných a vápenocem. stupeň členitosti Ia II -30% hladkých</t>
  </si>
  <si>
    <t>36</t>
  </si>
  <si>
    <t>19</t>
  </si>
  <si>
    <t>622464230</t>
  </si>
  <si>
    <t>Vonkajšia omietka stien silikónová hladená  hr. 2 mm</t>
  </si>
  <si>
    <t>38</t>
  </si>
  <si>
    <t>622901110</t>
  </si>
  <si>
    <t>Očistenie po opravách vonkajších omietok</t>
  </si>
  <si>
    <t>40</t>
  </si>
  <si>
    <t>21</t>
  </si>
  <si>
    <t>625251359</t>
  </si>
  <si>
    <t>Kontaktný zatepľovací systém hr. 150 mm - minerálne riešenie,vr.líšt</t>
  </si>
  <si>
    <t>42</t>
  </si>
  <si>
    <t>625251456</t>
  </si>
  <si>
    <t>Kontaktný zatepľovací systém podzemných stien hr. 120 mm (EPS-200) vr.líšt</t>
  </si>
  <si>
    <t>44</t>
  </si>
  <si>
    <t>23</t>
  </si>
  <si>
    <t>625251460</t>
  </si>
  <si>
    <t>Kontaktný zatepľovací systém podzemných stien hr. 200 mm (EPS-200),vr.líšt</t>
  </si>
  <si>
    <t>46</t>
  </si>
  <si>
    <t>637121111</t>
  </si>
  <si>
    <t>okapový chodnik zo štrku hr.100 mm</t>
  </si>
  <si>
    <t>48</t>
  </si>
  <si>
    <t>Ostatné konštrukcie a práce-búranie</t>
  </si>
  <si>
    <t>25</t>
  </si>
  <si>
    <t>916531111</t>
  </si>
  <si>
    <t>Osadenie záhonového alebo parkového obrubníka betón., do lôžka z bet. pros. tr. C 12/15 bez bočnej opory</t>
  </si>
  <si>
    <t>m</t>
  </si>
  <si>
    <t>50</t>
  </si>
  <si>
    <t>5921954661</t>
  </si>
  <si>
    <t>obrubník parkový 100x20x5</t>
  </si>
  <si>
    <t>ks</t>
  </si>
  <si>
    <t>52</t>
  </si>
  <si>
    <t>27</t>
  </si>
  <si>
    <t>918101111</t>
  </si>
  <si>
    <t>Lôžko pod obrubníky, krajníky alebo obruby z dlažob. kociek z betónu prostého tr. C 12/15</t>
  </si>
  <si>
    <t>54</t>
  </si>
  <si>
    <t>941941042</t>
  </si>
  <si>
    <t>Montáž lešenia ľahkého pracovného radového s podlahami šírky nad 1,00 do 1,20 m, výšky nad 10 do 30 m</t>
  </si>
  <si>
    <t>56</t>
  </si>
  <si>
    <t>29</t>
  </si>
  <si>
    <t>941941296</t>
  </si>
  <si>
    <t>Príplatok za prvý a každý ďalší týždeň použitia lešenia ľahkého pracovného radového s podlahami šírky nad 1,00 do 1,20 m, výšky nad 10 m do 30 m</t>
  </si>
  <si>
    <t>58</t>
  </si>
  <si>
    <t>941941842</t>
  </si>
  <si>
    <t>Demontáž lešenia ľahkého pracovného radového s podlahami šírky nad 1,00 do 1,20 m, výšky nad 10 do 30 m</t>
  </si>
  <si>
    <t>60</t>
  </si>
  <si>
    <t>31</t>
  </si>
  <si>
    <t>941955001</t>
  </si>
  <si>
    <t>Lešenie ľahké pracovné pomocné, s výškou lešeňovej podlahy do 1,20 m</t>
  </si>
  <si>
    <t>62</t>
  </si>
  <si>
    <t>952901111</t>
  </si>
  <si>
    <t>Vyčistenie budov pri výške podlaží do 4m</t>
  </si>
  <si>
    <t>64</t>
  </si>
  <si>
    <t>33</t>
  </si>
  <si>
    <t>978059231</t>
  </si>
  <si>
    <t>Odsekanie a odobratie stien ker.obkladu ozn.BP A .01  -0,16900t</t>
  </si>
  <si>
    <t>66</t>
  </si>
  <si>
    <t>978HZS01</t>
  </si>
  <si>
    <t>Ostané práce - odtránenie povodných prvkov na fasade</t>
  </si>
  <si>
    <t>hod</t>
  </si>
  <si>
    <t>68</t>
  </si>
  <si>
    <t>35</t>
  </si>
  <si>
    <t>979011111</t>
  </si>
  <si>
    <t>Zvislá doprava sutiny a vybúraných hmôt za prvé podlažie nad alebo pod základným podlažím</t>
  </si>
  <si>
    <t>70</t>
  </si>
  <si>
    <t>979011121</t>
  </si>
  <si>
    <t>Zvislá doprava sutiny a vybúraných hmôt za každé ďalšie podlažie</t>
  </si>
  <si>
    <t>72</t>
  </si>
  <si>
    <t>37</t>
  </si>
  <si>
    <t>979081111</t>
  </si>
  <si>
    <t>Odvoz sutiny a vybúraných hmôt na skládku do 1 km</t>
  </si>
  <si>
    <t>74</t>
  </si>
  <si>
    <t>979081121</t>
  </si>
  <si>
    <t>Odvoz sutiny a vybúraných hmôt na skládku za každý ďalší 1 km</t>
  </si>
  <si>
    <t>76</t>
  </si>
  <si>
    <t>39</t>
  </si>
  <si>
    <t>979082111</t>
  </si>
  <si>
    <t>Vnútrostavenisková doprava sutiny a vybúraných hmôt do 10 m</t>
  </si>
  <si>
    <t>78</t>
  </si>
  <si>
    <t>979082121</t>
  </si>
  <si>
    <t>Vnútrostavenisková doprava sutiny a vybúraných hmôt za každých ďalších 5 m</t>
  </si>
  <si>
    <t>80</t>
  </si>
  <si>
    <t>41</t>
  </si>
  <si>
    <t>979089612</t>
  </si>
  <si>
    <t>Poplatok za skladovanie - iné odpady zo stavieb a demolácií (17 09), ostatné</t>
  </si>
  <si>
    <t>82</t>
  </si>
  <si>
    <t>99</t>
  </si>
  <si>
    <t>Presun hmôt HSV</t>
  </si>
  <si>
    <t>998011004</t>
  </si>
  <si>
    <t>Presun hmôt pre budovy (801, 803, 812), zvislá konštr. z tehál, tvárnic, z kovu výšky do 36 m</t>
  </si>
  <si>
    <t>84</t>
  </si>
  <si>
    <t>PSV</t>
  </si>
  <si>
    <t>Práce a dodávky PSV</t>
  </si>
  <si>
    <t>711</t>
  </si>
  <si>
    <t>Izolácie proti vode a vlhkosti</t>
  </si>
  <si>
    <t>43</t>
  </si>
  <si>
    <t>711470121</t>
  </si>
  <si>
    <t>Izolácia - nopová folia D+M</t>
  </si>
  <si>
    <t>86</t>
  </si>
  <si>
    <t>711491172</t>
  </si>
  <si>
    <t>Zhotovenie ochrannej vrstvy izolácie z textílie na ploche vodorovnej, pre izolácie proti zemnej vlhkosti, podpovrchovej a tlakovej vode</t>
  </si>
  <si>
    <t>88</t>
  </si>
  <si>
    <t>45</t>
  </si>
  <si>
    <t>6936654101</t>
  </si>
  <si>
    <t>Separačná, filtračná a spevňovacia geotextília 300g</t>
  </si>
  <si>
    <t>90</t>
  </si>
  <si>
    <t>998711203</t>
  </si>
  <si>
    <t>Presun hmôt pre izoláciu proti vode v objektoch výšky nad 12 do 60 m</t>
  </si>
  <si>
    <t>%</t>
  </si>
  <si>
    <t>92</t>
  </si>
  <si>
    <t>713</t>
  </si>
  <si>
    <t>Izolácie tepelné</t>
  </si>
  <si>
    <t>47</t>
  </si>
  <si>
    <t>713000014</t>
  </si>
  <si>
    <t>Odstránenie tepelnej izolácie stropov z vláknitých materiálov hr. do 10 cm -0,00492t</t>
  </si>
  <si>
    <t>94</t>
  </si>
  <si>
    <t>713000034</t>
  </si>
  <si>
    <t>Odstránenie tepelnej izolácie stien uchytené pribitím, kotvením z vláknitých materiálov hr. do 10 cm -0,0054t</t>
  </si>
  <si>
    <t>96</t>
  </si>
  <si>
    <t>49</t>
  </si>
  <si>
    <t>713111125</t>
  </si>
  <si>
    <t>Montáž tepelnej izolácie stropov rovných minerálnou vlnou, spodkom prilepením</t>
  </si>
  <si>
    <t>98</t>
  </si>
  <si>
    <t>6314401470</t>
  </si>
  <si>
    <t>doska z kamennej vlny so skos vonk.hranami s povrchovou upravou hr.80 mm</t>
  </si>
  <si>
    <t>100</t>
  </si>
  <si>
    <t>51</t>
  </si>
  <si>
    <t>998713204</t>
  </si>
  <si>
    <t>Presun hmôt pre izolácie tepelné v objektoch výšky nad 24 m do 36 m</t>
  </si>
  <si>
    <t>102</t>
  </si>
  <si>
    <t>764</t>
  </si>
  <si>
    <t>Konštrukcie klampiarske</t>
  </si>
  <si>
    <t>764359412</t>
  </si>
  <si>
    <t>Kotlík kónický z plechu povrch.uprav DN od 100 do 125 mm</t>
  </si>
  <si>
    <t>104</t>
  </si>
  <si>
    <t>53</t>
  </si>
  <si>
    <t>764359810</t>
  </si>
  <si>
    <t>Demontáž kotlíka   -0,00110t</t>
  </si>
  <si>
    <t>106</t>
  </si>
  <si>
    <t>76443401011</t>
  </si>
  <si>
    <t>Oplechovanie z  titanz.plechu hr.0,8 mm , stojata drážka  vr.kotv.a spoj.prvkov D+M</t>
  </si>
  <si>
    <t>108</t>
  </si>
  <si>
    <t>55</t>
  </si>
  <si>
    <t>7644544530</t>
  </si>
  <si>
    <t>Zvodové rúry z plechu povrch uprav , kruhové priemer 100 mm vratanie kolien,objímok</t>
  </si>
  <si>
    <t>110</t>
  </si>
  <si>
    <t>764PC00000</t>
  </si>
  <si>
    <t>Demontáž klampiarskych prvkov ,zvody,kolena,objimky   -0,00337t</t>
  </si>
  <si>
    <t>112</t>
  </si>
  <si>
    <t>57</t>
  </si>
  <si>
    <t>998764204</t>
  </si>
  <si>
    <t>Presun hmôt pre konštrukcie klampiarske v objektoch výšky nad 24 do 36 m</t>
  </si>
  <si>
    <t>114</t>
  </si>
  <si>
    <t>767</t>
  </si>
  <si>
    <t>Konštrukcie doplnkové kovové</t>
  </si>
  <si>
    <t>767135820</t>
  </si>
  <si>
    <t>Demontáž roštu stien    -0,01000t</t>
  </si>
  <si>
    <t>116</t>
  </si>
  <si>
    <t>59</t>
  </si>
  <si>
    <t>767581801</t>
  </si>
  <si>
    <t>Demontáž podhľadov kaziet,  -0,00500t</t>
  </si>
  <si>
    <t>118</t>
  </si>
  <si>
    <t>767582800</t>
  </si>
  <si>
    <t>Demontáž podhľadov roštov  -0,00200t</t>
  </si>
  <si>
    <t>120</t>
  </si>
  <si>
    <t>784</t>
  </si>
  <si>
    <t>Maľby</t>
  </si>
  <si>
    <t>61</t>
  </si>
  <si>
    <t>784483911</t>
  </si>
  <si>
    <t>Oprava stierky stropov v rozsahu 30 % výšky do 3,80 m</t>
  </si>
  <si>
    <t>122</t>
  </si>
  <si>
    <t>02 - Strecha</t>
  </si>
  <si>
    <t xml:space="preserve">    712 - Izolácie striech, povlakové krytiny</t>
  </si>
  <si>
    <t xml:space="preserve">    762 - Konštrukcie tesárske</t>
  </si>
  <si>
    <t xml:space="preserve">    765 - Konštrukcie - krytiny tvrdé</t>
  </si>
  <si>
    <t xml:space="preserve">    783 - Nátery</t>
  </si>
  <si>
    <t>962032231</t>
  </si>
  <si>
    <t>Búranie muriva nadzákladového z tehál pálených, vápenopieskových,cementových na maltu,  -1,90500t</t>
  </si>
  <si>
    <t>712</t>
  </si>
  <si>
    <t>Izolácie striech, povlakové krytiny</t>
  </si>
  <si>
    <t>712300830</t>
  </si>
  <si>
    <t>očistenie  povlakovej krytiny na strechách plochých  -0,00600t</t>
  </si>
  <si>
    <t>712470PC</t>
  </si>
  <si>
    <t>Zhotovenie povlakovej krytiny striech strešná PVC foliou vr.kot.spoj.prvkov a doplnkov a všetkých systemový prvkov ( K A 20,21 a pod)</t>
  </si>
  <si>
    <t>712990040</t>
  </si>
  <si>
    <t>Položenie geotextílie vodorovne alebo zvislo na strechy ploché do 10°</t>
  </si>
  <si>
    <t>6936654900</t>
  </si>
  <si>
    <t>Separačná,polyesterova folia 300 g</t>
  </si>
  <si>
    <t>712990HZS</t>
  </si>
  <si>
    <t>Odstránenie podporných konštukcii na streche</t>
  </si>
  <si>
    <t>712991040</t>
  </si>
  <si>
    <t>Montáž podkladnej konštrukcie z OSB dosiek atike</t>
  </si>
  <si>
    <t>6072628105</t>
  </si>
  <si>
    <t>Doska drevoštiepková OSB  III hr. 22 mm</t>
  </si>
  <si>
    <t>998712202</t>
  </si>
  <si>
    <t>Presun hmôt pre izoláciu povlakovej krytiny v objektoch výšky nad 6 do 12 m</t>
  </si>
  <si>
    <t>713142155</t>
  </si>
  <si>
    <t>Montáž TI striech plochých do 10° polystyrénom, rozloženej v jednej vrstve</t>
  </si>
  <si>
    <t>2837640665</t>
  </si>
  <si>
    <t>polystyrén EPS 150 S, hrúbky 220 mm</t>
  </si>
  <si>
    <t>713144030</t>
  </si>
  <si>
    <t>Montáž tepelnej izolácie na atiku polystyrénom prikotvením</t>
  </si>
  <si>
    <t>2837650220</t>
  </si>
  <si>
    <t>extrudovaný polystyrén - XPS hrúbka 30mm</t>
  </si>
  <si>
    <t>713146020</t>
  </si>
  <si>
    <t>Montáž tepelnej izolácie plochých striech fúkanou celulózou hrúbky do 16 cm</t>
  </si>
  <si>
    <t>6290000102</t>
  </si>
  <si>
    <t>Celulózové vlákna  - fúkaná izolácia hr.15 cm</t>
  </si>
  <si>
    <t>713146410</t>
  </si>
  <si>
    <t>Montáž tepelnej izolácie plochých striech fúkanou celulózou hrúbky do 17 - 22 cm</t>
  </si>
  <si>
    <t>2323900251</t>
  </si>
  <si>
    <t>Celulózové vlákna  - fúkaná izolácia hr.22 cm</t>
  </si>
  <si>
    <t>713161610</t>
  </si>
  <si>
    <t>Montáž tepelnej izolácie striech z minerálnej vlny hr. nad 10 cm</t>
  </si>
  <si>
    <t>6314150320</t>
  </si>
  <si>
    <t>Tepelná izolácia - minerálna izolácia - hr. 180 mm</t>
  </si>
  <si>
    <t>998713202</t>
  </si>
  <si>
    <t>Presun hmôt pre izolácie tepelné v objektoch výšky nad 6 m do 12 m</t>
  </si>
  <si>
    <t>762</t>
  </si>
  <si>
    <t>Konštrukcie tesárske</t>
  </si>
  <si>
    <t>762331810</t>
  </si>
  <si>
    <t>Demontáž viazaných konštrukcií krovov,  -0.01400t</t>
  </si>
  <si>
    <t>762333130</t>
  </si>
  <si>
    <t>Montáž viazaných konštrukcií krovov striech nepravidelného pôdorysu z reziva plochy 224-288 cm2</t>
  </si>
  <si>
    <t>762341004</t>
  </si>
  <si>
    <t>Montáž debnenia jednoduchých striech, na krokvy a kontralaty z dosiek na zraz</t>
  </si>
  <si>
    <t>762341203</t>
  </si>
  <si>
    <t>Montáž latovania jednoduchých striech</t>
  </si>
  <si>
    <t>762341204</t>
  </si>
  <si>
    <t>Montáž kontralát</t>
  </si>
  <si>
    <t>762341811</t>
  </si>
  <si>
    <t>Demontáž debnenia striech rovných,  z dosiek</t>
  </si>
  <si>
    <t>762342811</t>
  </si>
  <si>
    <t>Demontáž latovania striech so sklonom do 60 st., pri osovej vzdialenosti lát  -0.00700t</t>
  </si>
  <si>
    <t>762342812</t>
  </si>
  <si>
    <t>Demontáž latovania striech,  -0.00500t</t>
  </si>
  <si>
    <t>762361114</t>
  </si>
  <si>
    <t>Montáž spádových klinov pre rovné strechy z reziva do 120 cm2</t>
  </si>
  <si>
    <t>762395000</t>
  </si>
  <si>
    <t>Spojovacie prostriedky pre viazané konštrukcie krovov, debnenie a laťovanie, nadstrešné konštr., spádové kliny - svorky, dosky, klince, pásová oceľ, vruty</t>
  </si>
  <si>
    <t>60510800</t>
  </si>
  <si>
    <t>dodávka reziva</t>
  </si>
  <si>
    <t>998762202</t>
  </si>
  <si>
    <t>Presun hmôt pre konštrukcie tesárske v objektoch výšky do 12 m</t>
  </si>
  <si>
    <t>764312822</t>
  </si>
  <si>
    <t>Demontáž  krytiny hladkej strešnej z plechu  -0,00751t</t>
  </si>
  <si>
    <t>764313001</t>
  </si>
  <si>
    <t>Oddeľovacia štruktúrovaná rohož s integrovanou poistnou hydroizoláciou pre krytiny z pozinkovaného farbeného plechu</t>
  </si>
  <si>
    <t>7643132PC</t>
  </si>
  <si>
    <t>Krytiny z plechu povrch.uprav. falcovaný vr.kotv.spojovacích prvkov, všetkých systemových  doplnkov, D+M</t>
  </si>
  <si>
    <t>7643334600</t>
  </si>
  <si>
    <t>ukončenie izol.na zvislej stene z plechu povrch.uprav  rš 125+50</t>
  </si>
  <si>
    <t>764352427</t>
  </si>
  <si>
    <t>Žľaby z plechu povrch.uprav, pododkvapové polkruhové r.š. 330 mmvr.čiel,hakov</t>
  </si>
  <si>
    <t>764352810</t>
  </si>
  <si>
    <t>Demontáž žľabov pododkvapových polkruhových,  -0,00330t</t>
  </si>
  <si>
    <t>7644304310</t>
  </si>
  <si>
    <t>Oplechovanie muriva a atík z plechu povrch uprav, vrátane rohov r.š. 370 mm</t>
  </si>
  <si>
    <t>7644304400</t>
  </si>
  <si>
    <t>Oplechovanie muriva a atík z plechu povrch uprav , vrátane rohov r.š. 470 mm</t>
  </si>
  <si>
    <t>7644304601</t>
  </si>
  <si>
    <t>Oplechovanie muriva a atík z  plechu povrch uprav, vrátane rohov r.š 570mm</t>
  </si>
  <si>
    <t>764430481</t>
  </si>
  <si>
    <t>Oplechovanie murov a atik z plechu povrch.uprav rš.720</t>
  </si>
  <si>
    <t>764430485</t>
  </si>
  <si>
    <t>Oplechovanie muriva  a atik z plechu povrch.uprav rš.620</t>
  </si>
  <si>
    <t>764430486</t>
  </si>
  <si>
    <t>Oplechovanie muriva  a atik z plechu povrch.uprav rš.770</t>
  </si>
  <si>
    <t>764430487</t>
  </si>
  <si>
    <t>Oplechovanie muriva  a atik z plechu povrch.uprav rš.820</t>
  </si>
  <si>
    <t>764430488</t>
  </si>
  <si>
    <t>Oplechovanie muriva  a atik z plechu povrch.uprav rš.870</t>
  </si>
  <si>
    <t>764434007</t>
  </si>
  <si>
    <t>Oplechovanie muriva a atík z titánzinkového plechu rš.640 mm + príponky</t>
  </si>
  <si>
    <t>764434009</t>
  </si>
  <si>
    <t>Oplechovanie muriva a atík z titánzinkového plechu rš.140 mm</t>
  </si>
  <si>
    <t>Demontáž klampiarskych prvkov , atika,žlaby atd   -0,00337t</t>
  </si>
  <si>
    <t>765</t>
  </si>
  <si>
    <t>Konštrukcie - krytiny tvrdé</t>
  </si>
  <si>
    <t>7653311PC</t>
  </si>
  <si>
    <t>Strešná betonová  krytina  vr.doplnkov spoj.kotv.prvkov a systemových doplnkov  D+M</t>
  </si>
  <si>
    <t>765332810</t>
  </si>
  <si>
    <t>Demontáž betónovej krytiny , do sutiny , sklon strechy do 45°, -0,05t</t>
  </si>
  <si>
    <t>765901160</t>
  </si>
  <si>
    <t>Strešná fólia poistná hydroizolácia 140g D+M</t>
  </si>
  <si>
    <t>998765204</t>
  </si>
  <si>
    <t>Presun hmôt pre tvrdé krytiny v objektoch výšky nad 24 do 36 m</t>
  </si>
  <si>
    <t>783</t>
  </si>
  <si>
    <t>Nátery</t>
  </si>
  <si>
    <t>783782203</t>
  </si>
  <si>
    <t>Nátery tesárskych konštrukcií povrchová impregnácia</t>
  </si>
  <si>
    <t>124</t>
  </si>
  <si>
    <t>03 - Okna, dvere, zasklenne steny</t>
  </si>
  <si>
    <t xml:space="preserve">    763 - Konštrukcie - drevostavby</t>
  </si>
  <si>
    <t xml:space="preserve">    766 - Konštrukcie stolárske</t>
  </si>
  <si>
    <t>612409991</t>
  </si>
  <si>
    <t>Začistenie omietok (s dodaním hmoty) okolo okien, dverí,podláh, obkladov atď.</t>
  </si>
  <si>
    <t>612465127</t>
  </si>
  <si>
    <t>Vnútorná omietka stien , sadrová</t>
  </si>
  <si>
    <t>967031132</t>
  </si>
  <si>
    <t>Prikresanie rovných ostení, bez odstupu, po hrubomvybúraní otvorov, v murive tehl. na maltu,  -0,05700t</t>
  </si>
  <si>
    <t>968071112</t>
  </si>
  <si>
    <t>Vyvesenie kovového okenného krídla do suti</t>
  </si>
  <si>
    <t>968071125</t>
  </si>
  <si>
    <t>Vyvesenie kovového dverného krídla do suti plochy</t>
  </si>
  <si>
    <t>968072355</t>
  </si>
  <si>
    <t>Vybúranie hl, kovových rámov okien dvojitých alebo zdvojených,  -0,06100t</t>
  </si>
  <si>
    <t>968072641</t>
  </si>
  <si>
    <t>Vybúranie  hl, kovových stien plných, zasklených alebo výkladných,  -0,02500t</t>
  </si>
  <si>
    <t>763</t>
  </si>
  <si>
    <t>Konštrukcie - drevostavby</t>
  </si>
  <si>
    <t>763147114</t>
  </si>
  <si>
    <t>Obklad steny sadrokartóm vr..konštrukcie doska d+m</t>
  </si>
  <si>
    <t>998763201</t>
  </si>
  <si>
    <t>Presun hmôt pre drevostavby v objektoch výšky do 12 m</t>
  </si>
  <si>
    <t>7644104500</t>
  </si>
  <si>
    <t>Oplechovanie parapetov z plechu povrch uprav , vrátane rohov</t>
  </si>
  <si>
    <t>764410850</t>
  </si>
  <si>
    <t>Demontáž oplechovania parapetov rš od 100 do 330 mm,  -0,00135t</t>
  </si>
  <si>
    <t>766</t>
  </si>
  <si>
    <t>Konštrukcie stolárske</t>
  </si>
  <si>
    <t>766411812</t>
  </si>
  <si>
    <t>Demontáž obloženia stien SDK   -0,02465t</t>
  </si>
  <si>
    <t>766694989</t>
  </si>
  <si>
    <t>Demontáž parapetnej dosky, -0,004t</t>
  </si>
  <si>
    <t>611O00001</t>
  </si>
  <si>
    <t>Hlinikové okno roz.1600x1600 mm vr.vnut.parapetu ext.paropriepustna a int. parotesná paska s osadenim  o1</t>
  </si>
  <si>
    <t>611O00002</t>
  </si>
  <si>
    <t>Hlinikové okno  roz.1600x1600 mm vr.vnut.parapetu ext.paropriepustna a int. parotesná paska s osadenim o2</t>
  </si>
  <si>
    <t>611O00003</t>
  </si>
  <si>
    <t>Hlinikové okno  roz.800x1600 mm vr.vnut.parapetu ext.paropriepustna a int. parotesná paska s osadenim o3</t>
  </si>
  <si>
    <t>611O00004</t>
  </si>
  <si>
    <t>Hlinikové okno  roz.800x1600 mm vr.vnut.parapetu ext.paropriepustna a int. parotesná paska s osadenim  o4</t>
  </si>
  <si>
    <t>611O00005</t>
  </si>
  <si>
    <t>Hlinikové okno  roz.1600x800mm vr.vnut.parapetu ext.paropriepustna a int. parotesná paska s osadenim o5</t>
  </si>
  <si>
    <t>611O00006</t>
  </si>
  <si>
    <t>Hlinikové okno  roz.1500x1600 mm vr.vnut.parapetu ext.paropriepustna a int. parotesná paska s osadenim o6</t>
  </si>
  <si>
    <t>611O00007</t>
  </si>
  <si>
    <t>Hlinikové okno  roz.1500x800 mm vr.vnut.parapetu ext.paropriepustna a int. parotesná paska s osadenim o7</t>
  </si>
  <si>
    <t>611O00008</t>
  </si>
  <si>
    <t>Hlinikové okno  roz.800x800 mm vr.vnut.parapetu ext.paropriepustna a int. parotesná paska s osadenim  o8</t>
  </si>
  <si>
    <t>611D00002</t>
  </si>
  <si>
    <t>Hlinikové 1 kr.dvere 800x2000 mm vr.ext.paropriepustna a int. parotesná paska s osadenim</t>
  </si>
  <si>
    <t>998766204</t>
  </si>
  <si>
    <t>Presun hmot pre konštrukcie stolárske v objektoch výšky nad 24 do 36 m</t>
  </si>
  <si>
    <t>5530000zsA.01.1</t>
  </si>
  <si>
    <t>Hl.stena celozasklená s PTM členená celk.roz.4800+9800x6450 s posuv.dverami mm s osadením zs.A 01.1</t>
  </si>
  <si>
    <t>5530000zsA.01.2</t>
  </si>
  <si>
    <t>Hl.stena celozasklená s PTM členená celk.roz.1535-2500x6450  s osadením zs.A 01.2</t>
  </si>
  <si>
    <t>5530000zsA.02</t>
  </si>
  <si>
    <t>Hl.stena celozasklená s PTM členená celk.roz.12930x6150  s osadením zs.A 02</t>
  </si>
  <si>
    <t>5530000zsA.03 1.2</t>
  </si>
  <si>
    <t>Hl.stena celozasklená s PTM členená celk.roz.1200+13050x3000 mm  s osadením zs.A 03 .1.2</t>
  </si>
  <si>
    <t>5530000zsA.04</t>
  </si>
  <si>
    <t>Hl.stena celozasklená s PTM členená celk.roz.6800x3000 mm  s osadením zs.A 04</t>
  </si>
  <si>
    <t>5530000zsA.05</t>
  </si>
  <si>
    <t>Hl.stena celozasklená s PTM členená celk.roz.16900x2700 mm  s osadením zs.A 05</t>
  </si>
  <si>
    <t>5530000zsA.06</t>
  </si>
  <si>
    <t>Hl.stena celozasklená s PTM členená celk.roz.17350x2700 mm  s 4x 1kr.dverami  s osadením zs.A 06</t>
  </si>
  <si>
    <t>5530000zsA.07</t>
  </si>
  <si>
    <t>Hl.stena celozasklená s PTM členená celk.roz.2500x3000 mm  s 2.kr.dverami  s osadením zs.A 07</t>
  </si>
  <si>
    <t>5530000zsA.08</t>
  </si>
  <si>
    <t>Hl.stena celozasklená s PTM členená celk.roz.1600x13200 mm  s osadením zs.A 08</t>
  </si>
  <si>
    <t>5530000zsA.09</t>
  </si>
  <si>
    <t>Hl.stena celozasklená s PTM členená celk.roz.2500x12100 mm  s osadením zs.A 09</t>
  </si>
  <si>
    <t>5530000D01</t>
  </si>
  <si>
    <t>Hl.stena celozasklená s PTM členená  celk.roz.1100x2500 mm1.kr.  s osadením D01</t>
  </si>
  <si>
    <t>998767204</t>
  </si>
  <si>
    <t>Presun hmôt pre kovové stavebné doplnkové konštrukcie v objektoch výšky nad 24 do 36 m</t>
  </si>
  <si>
    <t>783894622</t>
  </si>
  <si>
    <t>Náter  sadrokartón. stien 2x</t>
  </si>
  <si>
    <t>784410100</t>
  </si>
  <si>
    <t>Penetrovanie jednonásobné</t>
  </si>
  <si>
    <t>784452470</t>
  </si>
  <si>
    <t>Maľby z maliarskych zmesí dvojnásobné</t>
  </si>
  <si>
    <t>04 - Ostatné</t>
  </si>
  <si>
    <t xml:space="preserve">    721 - Zdravotechnika - vnútorná kanalizácia</t>
  </si>
  <si>
    <t xml:space="preserve">    771 - Podlahy z dlaždíc</t>
  </si>
  <si>
    <t xml:space="preserve">    773 - Podlahy z liateho teraca</t>
  </si>
  <si>
    <t xml:space="preserve">    787 - Zasklievanie</t>
  </si>
  <si>
    <t>182911111</t>
  </si>
  <si>
    <t>Vyplnenie otvorov spevňov. prefabrikátov</t>
  </si>
  <si>
    <t>183901115</t>
  </si>
  <si>
    <t>Príprava nádob pre vysadzovanie rastlín pri výške nádoby do 700 mm a ploche nádoby nad 2, 00 do 3,00 m2</t>
  </si>
  <si>
    <t>183901145</t>
  </si>
  <si>
    <t>Doplnenie zeminy do  nádoby</t>
  </si>
  <si>
    <t>1031130000</t>
  </si>
  <si>
    <t>Rašelina záhradnícka a kompostová tr. II.</t>
  </si>
  <si>
    <t>Vnútorná omietka stien  sadrová</t>
  </si>
  <si>
    <t>612481119</t>
  </si>
  <si>
    <t>Potiahnutie vnútorných stien sklotextílnou mriežkou s celoplošným prilepením</t>
  </si>
  <si>
    <t>625250505</t>
  </si>
  <si>
    <t>Systém hydroizolácie zateplenia balkonov a loggi - spádového klinu30-70 mm (XPS ) s hydroizolačným a oddeľovacím pásom</t>
  </si>
  <si>
    <t>625250511</t>
  </si>
  <si>
    <t>hydroizolačná stierka d+m</t>
  </si>
  <si>
    <t>632001052</t>
  </si>
  <si>
    <t>Zhotovenie jednonásobného penetračného náteru pre potery a stierky d+m</t>
  </si>
  <si>
    <t>632451055</t>
  </si>
  <si>
    <t>Poter pieskovocementový hr. nad 40 do 50 mm (krycí nášľapný)</t>
  </si>
  <si>
    <t>632456131</t>
  </si>
  <si>
    <t>Poter pieskovocementový stupňov (600kg cem./m3) hladený dreveným hladidlom hr. 30 mm</t>
  </si>
  <si>
    <t>965043341</t>
  </si>
  <si>
    <t>Búranie podkladov pod dlažby, liatych dlažieb a mazanín,betón s poterom,teracom hr.do 100 mm, plochy nad 4 m2  -2,20000t</t>
  </si>
  <si>
    <t>965081712</t>
  </si>
  <si>
    <t>Búranie dlažieb, bez podklad. lôžka keramických dlaždíc hr. do 10 mm,  -0,02000t</t>
  </si>
  <si>
    <t>976071111</t>
  </si>
  <si>
    <t>Vybúranie kovových madiel a zábradlí,  -0,03700t</t>
  </si>
  <si>
    <t>711471054</t>
  </si>
  <si>
    <t>Zhotovenie izolácie proti tlakovej vode PVC fóliou položenou voľne na vodorovnej ploche s naleptaním spoju</t>
  </si>
  <si>
    <t>2833000201</t>
  </si>
  <si>
    <t>hydroizolačná jazierkova folia</t>
  </si>
  <si>
    <t>721</t>
  </si>
  <si>
    <t>Zdravotechnika - vnútorná kanalizácia</t>
  </si>
  <si>
    <t>721210854</t>
  </si>
  <si>
    <t>Demontáž odtokového žlabu ,  -0,00558t</t>
  </si>
  <si>
    <t>762431315</t>
  </si>
  <si>
    <t>Obloženie stien z dosiek OSB skrutkovaných  hr. dosky 25 mm</t>
  </si>
  <si>
    <t>762495000</t>
  </si>
  <si>
    <t>Spojovacie prostriedky pre olištovanie škár, obloženie stropov, strešných podhľadov a stien - klince, závrtky</t>
  </si>
  <si>
    <t>998762204</t>
  </si>
  <si>
    <t>Presun hmôt pre konštrukcie tesárske v objektoch výšky od 24 do 36 m</t>
  </si>
  <si>
    <t>764446420</t>
  </si>
  <si>
    <t xml:space="preserve">Oplechovanie balkonov z plechu povrch.upravov. dvojitá stojajtá drážka </t>
  </si>
  <si>
    <t>5538180051</t>
  </si>
  <si>
    <t>Čistiace rohože 2900x1900 mm  AL. rám ,rolovacia ,nášlapná plocha rýh.gumav kombinácii s kartáčovými kazetami d+m</t>
  </si>
  <si>
    <t>767661501</t>
  </si>
  <si>
    <t>Interierove žalúzie celotienace ,ovládanie retiazkou  D+M</t>
  </si>
  <si>
    <t>767996805</t>
  </si>
  <si>
    <t>Demontáž ostatných doplnkov stavieb s hmotnosťou jednotlivých dielov konšt. nad 500 kg,  -0,00100t</t>
  </si>
  <si>
    <t>kg</t>
  </si>
  <si>
    <t>5530000z3</t>
  </si>
  <si>
    <t>Oc.zábradlie rampy pre imobilných vr,kotv. a spoj.prvkov a povrch.upravy D+M kg 180,0  ozn. Z A.02</t>
  </si>
  <si>
    <t>771</t>
  </si>
  <si>
    <t>Podlahy z dlaždíc</t>
  </si>
  <si>
    <t>771551032</t>
  </si>
  <si>
    <t>Montáž podláh z dlaždíc betonových do tmelu flexibil.mrazuvydorného vr.soklikov</t>
  </si>
  <si>
    <t>771549900</t>
  </si>
  <si>
    <t>priplatok za  šp.hmotu</t>
  </si>
  <si>
    <t>597D00003</t>
  </si>
  <si>
    <t>Dlaždice betonové  /protišmyk,mrazuvzdor/</t>
  </si>
  <si>
    <t>998771204</t>
  </si>
  <si>
    <t>Presun hmôt pre podlahy z dlaždíc v objektoch výšky nad 24 do 36 m</t>
  </si>
  <si>
    <t>773</t>
  </si>
  <si>
    <t>Podlahy z liateho teraca</t>
  </si>
  <si>
    <t>773510020</t>
  </si>
  <si>
    <t>pokladka kamienkoveho koberca s dodávkov</t>
  </si>
  <si>
    <t>998773204</t>
  </si>
  <si>
    <t>Presun hmôt pre podlahy terazzové v objektoch výšky nad 24 do 36 m</t>
  </si>
  <si>
    <t>783201811</t>
  </si>
  <si>
    <t>Odstránenie starých náterov z kovových stavebných doplnkových konštrukcií oškrabaním</t>
  </si>
  <si>
    <t>783222100</t>
  </si>
  <si>
    <t>Nátery kov.stav.doplnk.konštr. syntetické farby  na vzduchu schnúce dvojnásobné</t>
  </si>
  <si>
    <t>783226100</t>
  </si>
  <si>
    <t>Nátery kov.stav.doplnk.konštr. syntetické na vzduchu schnúce základný</t>
  </si>
  <si>
    <t>783903812</t>
  </si>
  <si>
    <t>Ostatné práce odmastenie chemickými saponátmi</t>
  </si>
  <si>
    <t>787</t>
  </si>
  <si>
    <t>Zasklievanie</t>
  </si>
  <si>
    <t>787200800</t>
  </si>
  <si>
    <t>demontáž cementovláknitých dosiek   schodiskového zábradlia   -0,01000t</t>
  </si>
  <si>
    <t>2 - ASR - B</t>
  </si>
  <si>
    <t>Očistenie plôch tlakovou vodou stien akéhokoľvek muriva</t>
  </si>
  <si>
    <t>622255037</t>
  </si>
  <si>
    <t>prevetrávaná fasáda  z fasádnych dosiek cementovlaknitych , s hliníkovou konštr, TI MIV  hr. 150 mm + paropriepustná fola, vratane kotv spoj.a systemových prvkov  D+M</t>
  </si>
  <si>
    <t>941941041</t>
  </si>
  <si>
    <t>Montáž lešenia ľahkého pracovného radového s podlahami šírky nad 1,00 do 1,20 m, výšky do 10 m</t>
  </si>
  <si>
    <t>941941291</t>
  </si>
  <si>
    <t>Príplatok za prvý a každý ďalší i začatý mesiac použitia lešenia ľahkého pracovného radového s podlahami šírky nad 1,00 do 1,20 m, výšky do 10 m</t>
  </si>
  <si>
    <t>941941841</t>
  </si>
  <si>
    <t>Demontáž lešenia ľahkého pracovného radového s podlahami šírky nad 1,00 do 1,20 m, výšky do 10 m</t>
  </si>
  <si>
    <t>978015341</t>
  </si>
  <si>
    <t>Otlčenie omietok vonkajších priečelí zložitejších, s vyškriabaním škár, očistením muriva,  v rozsahu do 30 %,  -0,01600t</t>
  </si>
  <si>
    <t>Odsekanie a odobratie stien vonk obkladu gres  2 m2,  -0,16900t</t>
  </si>
  <si>
    <t>978065061</t>
  </si>
  <si>
    <t>Odstránenie kontaktného zateplenia vrátane povrchovej úpravy z dosiek z minerálnej vlny hrúbky nad 80 -120 mm -0,03898 t</t>
  </si>
  <si>
    <t>998011002</t>
  </si>
  <si>
    <t>Presun hmôt pre budovy (801, 803, 812), zvislá konštr. z tehál, tvárnic, z kovu výšky do 12 m</t>
  </si>
  <si>
    <t>998711202</t>
  </si>
  <si>
    <t>Presun hmôt pre izoláciu proti vode v objektoch výšky nad 6 do 12 m</t>
  </si>
  <si>
    <t>713000031</t>
  </si>
  <si>
    <t>Odstránenie tepelnej izolácie stien z vláknitých materiálov hr. nad 10 cm -0,0048t</t>
  </si>
  <si>
    <t>Jarková 24, Prešov</t>
  </si>
  <si>
    <t>971052451</t>
  </si>
  <si>
    <t>Vybúranie otvoru v želzobet. priečkach a stenách plochy do 0, 25 m2, do 450 mm,  -0,28000t</t>
  </si>
  <si>
    <t>Zhotovenie povlakovej krytiny striech strešná PVC foliou vr.kot.spoj.prvkov a doplnkov a všetkých systemových prvkov D+M  (K-B14,B26,B.28)</t>
  </si>
  <si>
    <t>6936654501</t>
  </si>
  <si>
    <t>polypropylenová textila zo syntetických vlákien 300g/m2</t>
  </si>
  <si>
    <t>Odstránenie pôvodných prvkov na streche</t>
  </si>
  <si>
    <t>713141151</t>
  </si>
  <si>
    <t>Montáž tepelnej izolácie striech plochých do 10° minerálnou vlnou, jednovrstvová kladenými voľne</t>
  </si>
  <si>
    <t>6314151560</t>
  </si>
  <si>
    <t>Tepelná izolácia pre plochú strechu- minerálna izolácia hr.180 mm</t>
  </si>
  <si>
    <t>2837653447</t>
  </si>
  <si>
    <t>EPS 150S penový polystyrén hrúbka 200 mm</t>
  </si>
  <si>
    <t>Montáž latovania jednoduchých striech pre sklon do 60°</t>
  </si>
  <si>
    <t>764361810</t>
  </si>
  <si>
    <t>Demontáž strešného okna a poklopu na krytine vlnitej a korýt., alebo hlad. a drážk. do 30st,  -0,02000t</t>
  </si>
  <si>
    <t>7644304500</t>
  </si>
  <si>
    <t>Oplechovanie muriva a atík z plechu povrch.uprav  r.š. 670 mm</t>
  </si>
  <si>
    <t>764430482</t>
  </si>
  <si>
    <t>Oplechovanie muriva  a atik z plechu povrch.uprav rš.745</t>
  </si>
  <si>
    <t>764430483</t>
  </si>
  <si>
    <t>Oplechovanie muriva  a atik z plechu povrch.uprav rš.765</t>
  </si>
  <si>
    <t>764430484</t>
  </si>
  <si>
    <t>Oplechovanie muriva  a atik z plechu povrch.uprav rš.840</t>
  </si>
  <si>
    <t>Demontáž klampiarskych prvkov ,zvody, atika,žlaby atd   -0,00337t</t>
  </si>
  <si>
    <t>998764202</t>
  </si>
  <si>
    <t>Presun hmôt pre konštrukcie klampiarske v objektoch výšky nad 6 do 12 m</t>
  </si>
  <si>
    <t>765311815</t>
  </si>
  <si>
    <t>Demontáž keramickej krytiny pálenej, -0,05t</t>
  </si>
  <si>
    <t>7653123PC</t>
  </si>
  <si>
    <t>Keramická krytina pálena vr.kotv.spoj.a systemových prvkov  D+M</t>
  </si>
  <si>
    <t>765313693</t>
  </si>
  <si>
    <t>Prirezanie a uchytenie rezaných škridiel</t>
  </si>
  <si>
    <t>765901421</t>
  </si>
  <si>
    <t>Strešná fólia poistná hydroizoláca 140 g D+M</t>
  </si>
  <si>
    <t>998765202</t>
  </si>
  <si>
    <t>Presun hmôt pre tvrdé krytiny v objektoch výšky nad 6 do 12 m</t>
  </si>
  <si>
    <t>767310100</t>
  </si>
  <si>
    <t>Montáž výlezu</t>
  </si>
  <si>
    <t>611O000018</t>
  </si>
  <si>
    <t>strešný výlez 600x800 mm  ext.paropriepustna a int. parotesná paska s osadenim o18</t>
  </si>
  <si>
    <t>998767202</t>
  </si>
  <si>
    <t>Presun hmôt pre kovové stavebné doplnkové konštrukcie v objektoch výšky nad 6 do 12 m</t>
  </si>
  <si>
    <t>Nátery tesárskych konštrukcií povrchová impregnácia Bochemitom QB</t>
  </si>
  <si>
    <t>03 - Okna, dvere, zasklene steny</t>
  </si>
  <si>
    <t>968062354</t>
  </si>
  <si>
    <t>Vybúranie strešných  okien dvojitých alebo zdvojených,-0,07500t</t>
  </si>
  <si>
    <t>Vybúranie  hl,kovových stien plných, zasklených alebo výkladných,  -0,02500t</t>
  </si>
  <si>
    <t>968072642</t>
  </si>
  <si>
    <t>Vybúranie stien plných, zasklených alebo výkladných,  -0,02500t</t>
  </si>
  <si>
    <t>968081125</t>
  </si>
  <si>
    <t>Vyvesenie  dverného krídla do suti plochy -0,02600t</t>
  </si>
  <si>
    <t>968082355</t>
  </si>
  <si>
    <t>Vybúranie plastových rámov okien dvojitých  -0,06000t</t>
  </si>
  <si>
    <t>968082558</t>
  </si>
  <si>
    <t>Vybúranie vrát plochy do 5 m2,  -0,08000t</t>
  </si>
  <si>
    <t>Plastové okno   roz.1500x2400 mm vr.vnut.parapetu ext.paropriepustna a int. parotesná paska s osadenim o1</t>
  </si>
  <si>
    <t>Plastové okno  roz.1200x1500 mm vr.vnut.parapetu ext.paropriepustna a int. parotesná paska s osadenim   o2</t>
  </si>
  <si>
    <t>okno strešné  roz.1140x1035  mm vr.vnut.parapetu ext.paropriepustna a int. parotesná paska s osadenim o3</t>
  </si>
  <si>
    <t>Plastové okno  roz.1500x1200 mm vr.vnut.parapetu ext.paropriepustna a int. parotesná paska s osadenim  o4</t>
  </si>
  <si>
    <t>Plastové okno  roz.900x600 mm vr.vnut.parapetu ext.paropriepustna a int. parotesná paska s osadenim o5</t>
  </si>
  <si>
    <t>Plastové okno  roz.1200x600 mm vr.vnut.parapetu ext.paropriepustna a int. parotesná paska s osadenim o6</t>
  </si>
  <si>
    <t>Plastové okno  roz.2000x1200 mm vr.vnut.parapetu ext.paropriepustna a int. parotesná paska s osadenim o7</t>
  </si>
  <si>
    <t>Plastové okno  roz.1650x700 mm vr.vnut.parapetu ext.paropriepustna a int. parotesná paska s osadenim  o8</t>
  </si>
  <si>
    <t>611O00009</t>
  </si>
  <si>
    <t>Plastové okno  roz.1450x700 mm vr.vnut.parapetu ext.paropriepustna a int. parotesná paska s osadenim o9</t>
  </si>
  <si>
    <t>611O000010</t>
  </si>
  <si>
    <t>Plastové okno roz.600x1200 mm vr.vnut.parapetu ext.paropriepustna a int. parotesná paska s osadenim o10</t>
  </si>
  <si>
    <t>611O000011</t>
  </si>
  <si>
    <t>Plastové okno roz.2400x600 mm vr.vnut.parapetu ext.paropriepustna a int. parotesná paska s osadenim o11</t>
  </si>
  <si>
    <t>611O000012</t>
  </si>
  <si>
    <t>Plastové okno roz.900x600 mm vr.vnut.parapetu ext.paropriepustna a int. parotesná paska s osadenim o12</t>
  </si>
  <si>
    <t>611O000013</t>
  </si>
  <si>
    <t>Plastové okno roz.1000x600 mm vr.vnut.parapetu ext.paropriepustna a int. parotesná paska s osadenim o13</t>
  </si>
  <si>
    <t>611O000014</t>
  </si>
  <si>
    <t>Plastové okno roz.1500x2100 mm vr.vnut.parapetu ext.paropriepustna a int. parotesná paska s osadenim o14</t>
  </si>
  <si>
    <t>611O000015</t>
  </si>
  <si>
    <t>Plastové okno roz.1800x2100 mm vr.vnut.parapetu ext.paropriepustna a int. parotesná paska s osadenim o15</t>
  </si>
  <si>
    <t>611O000016</t>
  </si>
  <si>
    <t>Plastové okno roz.1200x1250+650 mm vr.vnut.parapetu ext.paropriepustna a int. parotesná paska s osadenim o16</t>
  </si>
  <si>
    <t>611O000017</t>
  </si>
  <si>
    <t>Plastové okno roz.1200x2100 mm vr.vnut.parapetu ext.paropriepustna a int. parotesná paska s osadenim o17</t>
  </si>
  <si>
    <t>611D00001</t>
  </si>
  <si>
    <t>Plastové dvere preskl.  roz.1000x2200 mm  vr. ext.paropriepustna a int. parotesná paska s osadenim  d01</t>
  </si>
  <si>
    <t>Plastove dvere plne roz.1000x2200 mm vr.ext.paropriepustna a int. parotesná paska s osadenim d02</t>
  </si>
  <si>
    <t>611D00003</t>
  </si>
  <si>
    <t>Garážové dvere plastové 2 kr  roz.2400 x2150 mm s osadenim d03</t>
  </si>
  <si>
    <t>998766202</t>
  </si>
  <si>
    <t>Presun hmot pre konštrukcie stolárske v objektoch výšky nad 6 do 12 m</t>
  </si>
  <si>
    <t>5530000zs01</t>
  </si>
  <si>
    <t>Hl.stena celozasklená s PTM členená celk.roz.14670x2450 mm s osadením zs.01</t>
  </si>
  <si>
    <t>5530000zs02</t>
  </si>
  <si>
    <t>Hl.stena celozasklená s PTM členená celk.roz.9000-11390x2450 mm s osadením zs.02</t>
  </si>
  <si>
    <t>3 - ELI - Ellektroinštalácia</t>
  </si>
  <si>
    <t>M - Práce a dodávky M</t>
  </si>
  <si>
    <t xml:space="preserve">    21-M - Elektromontáže</t>
  </si>
  <si>
    <t>Práce a dodávky M</t>
  </si>
  <si>
    <t>21-M</t>
  </si>
  <si>
    <t>Elektromontáže</t>
  </si>
  <si>
    <t>210010016</t>
  </si>
  <si>
    <t>Elektroinštalácia podľa samostatného rozpočtu</t>
  </si>
  <si>
    <t>kpl</t>
  </si>
  <si>
    <t>2075881488</t>
  </si>
  <si>
    <t>4 - UK - Ustredné vykurovanie - vyregulovanie</t>
  </si>
  <si>
    <t>Prešov, Jarková 24</t>
  </si>
  <si>
    <t xml:space="preserve"> Mesto Prešov, Hlavná 73, Prešov</t>
  </si>
  <si>
    <t xml:space="preserve">    733 - Ústredné kúrenie - rozvodné potrubie</t>
  </si>
  <si>
    <t xml:space="preserve">    734 - Ústredné kúrenie - armatúry</t>
  </si>
  <si>
    <t xml:space="preserve">    46-M - Zemné práce vykonávané pri externých montážnych prácach</t>
  </si>
  <si>
    <t>713482111x</t>
  </si>
  <si>
    <t>Montáž trubíc z PE, hr.do 30mm (v prípade menších prekládok a presunov potrubia)</t>
  </si>
  <si>
    <t>2837741521</t>
  </si>
  <si>
    <t>Izolácia  Trubice, pre ocel. potrubie DN10,  hr.izolácie 10mm</t>
  </si>
  <si>
    <t>2837741522</t>
  </si>
  <si>
    <t>Izolácia  Trubice, pre ocel. potrubie DN15,  hr.izolácie 13mm</t>
  </si>
  <si>
    <t>2837741523</t>
  </si>
  <si>
    <t>Izolácia  Trubice, pre ocel. potrubie DN20,  hr.izolácie 19mm</t>
  </si>
  <si>
    <t>2837741524</t>
  </si>
  <si>
    <t>Izolácia  Trubice, pre ocel. potrubie DN25,  hr.izolácie 25mm</t>
  </si>
  <si>
    <t>2837741525</t>
  </si>
  <si>
    <t>Izolácia  Trubice, pre ocel. potrubie DN32,  hr.izolácie 30mm</t>
  </si>
  <si>
    <t>2837741526</t>
  </si>
  <si>
    <t>Izolácia  Trubice, pre ocel. potrubie DN40,  hr.izolácie 35mm</t>
  </si>
  <si>
    <t>998713101</t>
  </si>
  <si>
    <t>Presun hmôt pre izolácie tepelné v objektoch výšky do 6 m</t>
  </si>
  <si>
    <t>998713194</t>
  </si>
  <si>
    <t>Izolácie tepelné, prípl.za presun nad vymedz. najväčšiu dopravnú vzdial. do 1000 m</t>
  </si>
  <si>
    <t>733</t>
  </si>
  <si>
    <t>Ústredné kúrenie - rozvodné potrubie</t>
  </si>
  <si>
    <t>723120202</t>
  </si>
  <si>
    <t>Potrubie z oceľových rúrok bezšvíkové, spájané zvarovaním - DN 15</t>
  </si>
  <si>
    <t>723120204</t>
  </si>
  <si>
    <t>Potrubie z oceľových rúrok bezšvíkové, spájané zvarovaním - DN 20</t>
  </si>
  <si>
    <t>723120204.1</t>
  </si>
  <si>
    <t>Potrubie z oceľových rúrok bezšvíkové, spájané zvarovaním - DN 25</t>
  </si>
  <si>
    <t>723120205</t>
  </si>
  <si>
    <t>Potrubie z oceľových rúrok bezšvíkové, spájané zvarovaním - DN 32</t>
  </si>
  <si>
    <t>723120206</t>
  </si>
  <si>
    <t>Potrubie z oceľových rúrok bezšvíkové, spájané zvarovaním - DN 40</t>
  </si>
  <si>
    <t>733191301</t>
  </si>
  <si>
    <t>Tlaková skúška  potrubia - jestvujúce rozvody</t>
  </si>
  <si>
    <t>733191302</t>
  </si>
  <si>
    <t>Chemické prečistenie a preplach vykurovacieho systému - jestvujúce rozvody</t>
  </si>
  <si>
    <t>998733101</t>
  </si>
  <si>
    <t>Presun hmôt pre rozvody potrubia v objektoch výšky do 6 m</t>
  </si>
  <si>
    <t>998733194</t>
  </si>
  <si>
    <t>Rozvody potrubia, prípl.za presun nad vymedz. najväčšiu dopravnú vzdial. do1000 m</t>
  </si>
  <si>
    <t>734</t>
  </si>
  <si>
    <t>Ústredné kúrenie - armatúry</t>
  </si>
  <si>
    <t>734209112</t>
  </si>
  <si>
    <t>Montáž závitovej armatúry s 2 závitmi</t>
  </si>
  <si>
    <t>9572844</t>
  </si>
  <si>
    <t>Prechodky / šrúbenia - pripojenie na radiátory</t>
  </si>
  <si>
    <t>734209112.1</t>
  </si>
  <si>
    <t>Montáž závitovej armatúry s 1 závitom</t>
  </si>
  <si>
    <t>5517400250</t>
  </si>
  <si>
    <t>Armatúry a príslušenstvo automatický odvzdušňovací ventil  1/2".                               Umiestniť na každú stupačku na posledné podlažie ak sa bude osadiŤ!!!!</t>
  </si>
  <si>
    <t>734209104</t>
  </si>
  <si>
    <t>Montáž závitovej armatúry s 1 závitom G 3/4</t>
  </si>
  <si>
    <t>4849211006r</t>
  </si>
  <si>
    <t>Termostatická hlavica ,,xy,, 8-28°C, (obj.č. 1 9861 40),  (možno znížiť zvonka o 4 K bez zmeny skrytého základného nastavenia.) - masívne prevedenie odolné voči poškodeniu a manipulácii deťmi.</t>
  </si>
  <si>
    <t>734209101</t>
  </si>
  <si>
    <t>Montáž regulačnej armatúry na vykurovacie teleso</t>
  </si>
  <si>
    <t>4228461120</t>
  </si>
  <si>
    <t>Ventil k vykurovaciemu telesu,  ,,xy,,  TS 90, DN10, priamy, bez Prednastavenia</t>
  </si>
  <si>
    <t>4228461121</t>
  </si>
  <si>
    <t>Ventil k vykurovaciemu telesu,  ,,xy,,  TS 90, DN15, priamy, bez Prednastavenia</t>
  </si>
  <si>
    <t>4228461123</t>
  </si>
  <si>
    <t>Ventil k vykurovaciemu telesu,  ,,xy,,  TS 90, DN20, priamy, bez Prednastavenia</t>
  </si>
  <si>
    <t>4228461124</t>
  </si>
  <si>
    <t>Ventil k vykurovaciemu telesu,  ,,xy,,  TS 90, DN25, priamy, bez Prednastavenia</t>
  </si>
  <si>
    <t>4228461124.1</t>
  </si>
  <si>
    <t>Ventil k vykurovaciemu telesu, ,,xy,,  TS 90, DN10, rohový, bez Prednastavenia</t>
  </si>
  <si>
    <t>4228461125</t>
  </si>
  <si>
    <t>Ventil k vykurovaciemu telesu,  ,,xy,,  TS 90, DN15, rohový, bez Prednastavenia</t>
  </si>
  <si>
    <t>4228461091</t>
  </si>
  <si>
    <t>Regulačné šrúbenie pre vykurovacie teleso  ,,xy,,  RL 5, DN10, priame, s prednastavením</t>
  </si>
  <si>
    <t>4228461092</t>
  </si>
  <si>
    <t>Regulačné šrúbenie pre vykurovacie teleso  ,,xy,,  RL 5, DN15, priame, s prednastavením</t>
  </si>
  <si>
    <t>4228461093</t>
  </si>
  <si>
    <t>Regulačné šrúbenie pre vykurovacie teleso  ,,xy,,  RL 5, DN20, priame, s prednastavením</t>
  </si>
  <si>
    <t>4228461094</t>
  </si>
  <si>
    <t>Regulačné šrúbenie pre vykurovacie teleso  ,,xy,,  RL 5, DN10, rohový, s prednastavením</t>
  </si>
  <si>
    <t>4228461095</t>
  </si>
  <si>
    <t>Regulačné šrúbenie pre vykurovacie teleso  ,,xy,,  RL 5, DN15, rohový, s prednastavením</t>
  </si>
  <si>
    <t>4228461096</t>
  </si>
  <si>
    <t>Regulačné šrúbenie pre vykurovacie teleso  ,,xy,,  RL 5, DN20, rohový, s prednastavením</t>
  </si>
  <si>
    <t>4228461097</t>
  </si>
  <si>
    <t>Manuálny regulačný ventil  ,,xy,,  GP, priamy, DN10</t>
  </si>
  <si>
    <t>734209105</t>
  </si>
  <si>
    <t>Montáž regulačnej armatúry/vyvyžovací ventil na stúpačku</t>
  </si>
  <si>
    <t>4228461098a</t>
  </si>
  <si>
    <t>Vyvažovací stúpačkový ventil  ,,xy,,  Stromax GM-2013, DN15/1-MF</t>
  </si>
  <si>
    <t>4228461098b</t>
  </si>
  <si>
    <t>Vyvažovací stúpačkový ventil  ,,xy,,  Stromax GM-2013, DN15/1-LF</t>
  </si>
  <si>
    <t>4228461100</t>
  </si>
  <si>
    <t>Vyvažovací stúpačkový ventil  ,,xy,,  Stromax GM-2013, DN20</t>
  </si>
  <si>
    <t>4228461101</t>
  </si>
  <si>
    <t>Vyvažovací stúpačkový ventil  ,,xy,,  Stromax GM-2013, DN25</t>
  </si>
  <si>
    <t>4228461102</t>
  </si>
  <si>
    <t>Vyvažovací stúpačkový ventil  ,,xy,,  Stromax GM-2013, DN32</t>
  </si>
  <si>
    <t>4228461103</t>
  </si>
  <si>
    <t>Regulátor diferenčného tlaku,  ,,xy,,  4007, DN15</t>
  </si>
  <si>
    <t>4228461104</t>
  </si>
  <si>
    <t>Regulátor diferenčného tlaku,  ,,xy,,  4007, DN20</t>
  </si>
  <si>
    <t>4228461105</t>
  </si>
  <si>
    <t>Regulátor diferenčného tlaku,  ,,xy,,  4007, DN25</t>
  </si>
  <si>
    <t>4228461106</t>
  </si>
  <si>
    <t>Regulátor diferenčného tlaku,  ,,xy,,  4007, DN40</t>
  </si>
  <si>
    <t>734209119</t>
  </si>
  <si>
    <t>4228461107</t>
  </si>
  <si>
    <t>Gulový ventil  ,,xy,, , DN15</t>
  </si>
  <si>
    <t>4228461108</t>
  </si>
  <si>
    <t>Gulový ventil  ,,xy,, , DN20</t>
  </si>
  <si>
    <t>4228461109</t>
  </si>
  <si>
    <t>Gulový ventil  ,,xy,, , DN25</t>
  </si>
  <si>
    <t>4228461110</t>
  </si>
  <si>
    <t>Gulový ventil  ,,xy,, , DN32</t>
  </si>
  <si>
    <t>4228461111</t>
  </si>
  <si>
    <t>Gulový ventil  ,,xy,, , DN40</t>
  </si>
  <si>
    <t>4228461125.1</t>
  </si>
  <si>
    <t>Filter DN15</t>
  </si>
  <si>
    <t>4228461126</t>
  </si>
  <si>
    <t>Filter DN20</t>
  </si>
  <si>
    <t>4228461127</t>
  </si>
  <si>
    <t>Filter DN25</t>
  </si>
  <si>
    <t>4228461128</t>
  </si>
  <si>
    <t>Filter DN32</t>
  </si>
  <si>
    <t>4228461129</t>
  </si>
  <si>
    <t>Filter DN40</t>
  </si>
  <si>
    <t>734209119.1</t>
  </si>
  <si>
    <t>4228461112</t>
  </si>
  <si>
    <t>Vypúšťací ventil, DN15</t>
  </si>
  <si>
    <t>998734101</t>
  </si>
  <si>
    <t>Presun hmôt pre armatúry v objektoch výšky nad do 6 m</t>
  </si>
  <si>
    <t>998734194</t>
  </si>
  <si>
    <t>Armatúry, prípl.za presun nad vymedz. najväčšiu dopravnú vzdialenosť do 1000m</t>
  </si>
  <si>
    <t>126</t>
  </si>
  <si>
    <t>998735101</t>
  </si>
  <si>
    <t>Presun hmôt  v objektoch výšky do 6 m</t>
  </si>
  <si>
    <t>128</t>
  </si>
  <si>
    <t>998735194</t>
  </si>
  <si>
    <t>Prípl.za presun nad vymedz. najväčšiu dopr. vzdial. do 1000 m</t>
  </si>
  <si>
    <t>130</t>
  </si>
  <si>
    <t>46-M</t>
  </si>
  <si>
    <t>Zemné práce vykonávané pri externých montážnych prácach</t>
  </si>
  <si>
    <t>Sekanie drážok a vŕtanie otvorov pre UK potrubie do muriva 90% / betón 10%</t>
  </si>
  <si>
    <t>132</t>
  </si>
  <si>
    <t>5 - Bleskozvod</t>
  </si>
  <si>
    <t>210010017</t>
  </si>
  <si>
    <t>Bleskozvod podľa samostatného rozpočtu</t>
  </si>
  <si>
    <t>-1579945957</t>
  </si>
  <si>
    <t>6 - AC - Klimatizácia</t>
  </si>
  <si>
    <t xml:space="preserve">    725 - Zdravotechnika - zariaďovacie predmety</t>
  </si>
  <si>
    <t xml:space="preserve">    24-M - Montáže vzduchotechnických zariadení</t>
  </si>
  <si>
    <t>713482146</t>
  </si>
  <si>
    <t>Príplatok za predizolovanie potrubia</t>
  </si>
  <si>
    <t>725</t>
  </si>
  <si>
    <t>Zdravotechnika - zariaďovacie predmety</t>
  </si>
  <si>
    <t>721221101</t>
  </si>
  <si>
    <t>Montáž odtokového lievika-odvod kondenzu</t>
  </si>
  <si>
    <t>5516292100</t>
  </si>
  <si>
    <t>Lievik so sifónom a prídavná uzávierka protizápachová uzávierka (sifón pre VZT jednotku)</t>
  </si>
  <si>
    <t>Aspen 1</t>
  </si>
  <si>
    <t>Montáž čerpadielka kondenzátu</t>
  </si>
  <si>
    <t>Čerpadielko kondenzátu Aspen MiniBlue Aqua pre jednotku SZTsR</t>
  </si>
  <si>
    <t>721171503</t>
  </si>
  <si>
    <t>Potrubie plastové, kanalizačné d50_vnútro (materiál+montáž), v stene pod stropom</t>
  </si>
  <si>
    <t>998721101</t>
  </si>
  <si>
    <t>Presun hmôt pre vnútornú kanalizáciu v objektoch výšky do 6 m</t>
  </si>
  <si>
    <t>998721194</t>
  </si>
  <si>
    <t>Vnútorná kanalizácia, prípl.za presun nad vymedz. najväč. dopr. vzdial. do 1000m</t>
  </si>
  <si>
    <t>24-M</t>
  </si>
  <si>
    <t>Montáže vzduchotechnických zariadení</t>
  </si>
  <si>
    <t>731249127</t>
  </si>
  <si>
    <t>Montáž vnútornej klimatizačnej jednotky</t>
  </si>
  <si>
    <t>731249129</t>
  </si>
  <si>
    <t>Montáž vonkajšej klimatizačnej jednotky</t>
  </si>
  <si>
    <t>731249128</t>
  </si>
  <si>
    <t>Montážne práce s prepojovacím materiálom (montáž+potrubie+izolácia), medené potrubie d6x1 a d10x1 - predizolované, plus dátové riadiace káble medzi vonk a vnut jednotkou.</t>
  </si>
  <si>
    <t>74415861</t>
  </si>
  <si>
    <t>Kondenzačná jednotka LG - LG-MU5M40 UO2</t>
  </si>
  <si>
    <t>74415862</t>
  </si>
  <si>
    <t>Nástenná klimatizačná jednotka, LG-MS05SQ NW0 s príslušenstvom (dátoví káble)</t>
  </si>
  <si>
    <t>74415863</t>
  </si>
  <si>
    <t>Nástenná klimatizačná jednotka, LG-MS07AQ NB0 s príslušenstvom</t>
  </si>
  <si>
    <t>74415864</t>
  </si>
  <si>
    <t>Nástenná klimatizačná jednotka, LG-MS12AQ NB0 s príslušenstvom</t>
  </si>
  <si>
    <t>240080031r</t>
  </si>
  <si>
    <t>Kompletizácia jednotiek a spustenie do prevádzky, zaškolenie</t>
  </si>
  <si>
    <t>Sekanie otvorov a vŕtanie otvorov</t>
  </si>
  <si>
    <t>Presun hmôt v objektoch výšky do 6 m</t>
  </si>
  <si>
    <t>Príplatok za presun nad vymedz. najväčšiu dopr. vzdial. do 1000 m</t>
  </si>
  <si>
    <t>7 - SZT - Spätné ziskavanie tepla s rekuperaciou</t>
  </si>
  <si>
    <t xml:space="preserve">    24-M - Montáže vzduchotechnických zariadení (jednotky SZTsR)</t>
  </si>
  <si>
    <t>Montáž odtokového lievika-odvod kondenzu pre jednotku SZTsR - pod strop</t>
  </si>
  <si>
    <t>Lievik so sifónom a prídavná uzávierka protizápachová uzávierka (sifón) pre jednotku SZTsR.</t>
  </si>
  <si>
    <t>Montáže vzduchotechnických zariadení (jednotky SZTsR)</t>
  </si>
  <si>
    <t>240040001r1</t>
  </si>
  <si>
    <t>Montáž VZT jednotky (zapojenie a spustenie do prevádzky)</t>
  </si>
  <si>
    <t>4290051005r1</t>
  </si>
  <si>
    <t>VZT jednotka, Atrea Duplex 570 EC5.RD5.CF - podstropné prevedenie. Regulácia CP Touch (1 kus) + čidlo vonkaj. teploty ADS100 (štandard vstavane)+vstavaný el. predhrievač 1,3kW + vstavaný el. dohrievač 0,5kW + 1x čidlo koncentrávie CO2 (ADS CO2-24) + prísl</t>
  </si>
  <si>
    <t>240071276</t>
  </si>
  <si>
    <t>Montáž hranatých výustiek do potrubia.</t>
  </si>
  <si>
    <t>4297504665r</t>
  </si>
  <si>
    <t>Prívodná výustka Imos NOVA - A - 1 - 2 - 300x150 - regulačná R1 - UR - H povrchová úprava-upresní investor (hliníková)</t>
  </si>
  <si>
    <t>4297504665r.1</t>
  </si>
  <si>
    <t>Odvodná výustka Imos NOVA - A - 1 - 2 - 300x150 - regulačná R1 - UR - H povrchová úprava-upresní investor (hliníková)</t>
  </si>
  <si>
    <t>4297504666r</t>
  </si>
  <si>
    <t>Pretlaková komora, pozinkovaná - box pre osadenie výustky, rozmer 300x150, výška cca 100mm (prispôsobiť skutočnosti). Zhotoviť otvor pre napojenie potrubia o priemere 100mm.</t>
  </si>
  <si>
    <t>I-DM</t>
  </si>
  <si>
    <t>Dverná mriežka Imos - 600x150</t>
  </si>
  <si>
    <t>Kompletizácia a montáž potrubia</t>
  </si>
  <si>
    <t>1000SON25</t>
  </si>
  <si>
    <t>Predizolované akustické hliníkové flexo potrubie ,,xy,,SONOVAC 25, priemer 100mm</t>
  </si>
  <si>
    <t>2000SON25</t>
  </si>
  <si>
    <t>Predizolované akustické hliníkové flexo potrubie ,,xy,,SONOVAC 25, priemer 160mm</t>
  </si>
  <si>
    <t>3000SON25</t>
  </si>
  <si>
    <t>Predizolované akustické hliníkové flexo potrubie ,,xy,,SONOVAC 25, priemer 200mm</t>
  </si>
  <si>
    <t>4000SON25</t>
  </si>
  <si>
    <t>Predizolované akustické hliníkové flexo potrubie ,,xy,,SONOVAC 25, priemer 250mm</t>
  </si>
  <si>
    <t>2000SON50</t>
  </si>
  <si>
    <t>Predizolované akustické hliníkové flexo potrubie ,,xy,,SONOVAC 50, priemer 250mm</t>
  </si>
  <si>
    <t>100000S250</t>
  </si>
  <si>
    <t>Spiro potrubie, priemer 250mm</t>
  </si>
  <si>
    <t>I_PZ</t>
  </si>
  <si>
    <t>Protidažďová žalúzia  280x280 so sitom</t>
  </si>
  <si>
    <t>SH250</t>
  </si>
  <si>
    <t>Strešna hlavica d250 (nasávanie a prívod vzduchu) alternatívne skosený výfukový kus so sitom d250</t>
  </si>
  <si>
    <t>Atrea1</t>
  </si>
  <si>
    <t>Samotiažne klapky Ø250</t>
  </si>
  <si>
    <t>Atrea2</t>
  </si>
  <si>
    <t>Uzatváracia klapka so servopohonom na prívode nasávaného vzduchu do jednotky, Atrea KEL LF24 Ø250</t>
  </si>
  <si>
    <t>Tvarovka 1</t>
  </si>
  <si>
    <t>Spiro Oblúk OL-15°, priemer Ø250</t>
  </si>
  <si>
    <t>Tvarovka 2</t>
  </si>
  <si>
    <t>Spiro Oblúk OL-90°, priemer Ø250</t>
  </si>
  <si>
    <t>Tvarovka 4</t>
  </si>
  <si>
    <t>Tkus Ø160-Ø100-Ø160</t>
  </si>
  <si>
    <t>Tvarovka 5</t>
  </si>
  <si>
    <t>Tkus Ø200-Ø100-Ø200</t>
  </si>
  <si>
    <t>Tvarovka 6</t>
  </si>
  <si>
    <t>Tkus Ø250-Ø100-Ø250</t>
  </si>
  <si>
    <t>Tvarovka 9</t>
  </si>
  <si>
    <t>Prechod Ø160/Ø200</t>
  </si>
  <si>
    <t>Tvarovka 10</t>
  </si>
  <si>
    <t>Prechod Ø200/Ø250</t>
  </si>
  <si>
    <t>izo</t>
  </si>
  <si>
    <t>Technická izolácia pre Spiro VZT potrubie, hr. 50mm s AL foliou</t>
  </si>
  <si>
    <t>240090740r</t>
  </si>
  <si>
    <t>Závesný mechanizmus, závitové tyče, sťahovacie SK pásky, hliníková lepiaca páska a ostatné montážne prvky pre uchytenie potrubia</t>
  </si>
  <si>
    <t>Montáž dátového káblovania</t>
  </si>
  <si>
    <t>SYKFY 2-2-05</t>
  </si>
  <si>
    <t>Dátové káblovanie SYKFY 2x2x0,5mm2</t>
  </si>
  <si>
    <t>998735194.1</t>
  </si>
  <si>
    <t>11_2019</t>
  </si>
  <si>
    <t>MsU Prešov</t>
  </si>
  <si>
    <t>Elektroinštalácia</t>
  </si>
  <si>
    <t>Názov</t>
  </si>
  <si>
    <t>Mj</t>
  </si>
  <si>
    <t>Materiál</t>
  </si>
  <si>
    <t>Materiál celkom</t>
  </si>
  <si>
    <t>Montáž</t>
  </si>
  <si>
    <t>Montáž celkom</t>
  </si>
  <si>
    <t>Cena Celkom</t>
  </si>
  <si>
    <t>Elektomontáže</t>
  </si>
  <si>
    <t>Demontáž guľového svietidla 22W</t>
  </si>
  <si>
    <t>Demontáž žiarivkového svietidla 1x trubica 1x36W</t>
  </si>
  <si>
    <t>Demontáž žiarivkového svietidla 2x trubica 2x36W</t>
  </si>
  <si>
    <t>Demontáž žiarivkového svietidla 4x trubica 4x18W</t>
  </si>
  <si>
    <t>Demontáž bodového svietidla 1x50W</t>
  </si>
  <si>
    <t xml:space="preserve">Svietidlo LED panel min.1000lm </t>
  </si>
  <si>
    <t>Svietidlo lineárne led panel (1,2x0,3) min.1800lm</t>
  </si>
  <si>
    <t>Svietidlo lineárne led panel (1,2x0,3) min. 3800lm</t>
  </si>
  <si>
    <t>Svietidlo lineárne led panel (0,6x0,6) min. 3800lm</t>
  </si>
  <si>
    <t xml:space="preserve">Svietidlo LED bodové min.1000lm </t>
  </si>
  <si>
    <t>Úprava rozvádzača HR</t>
  </si>
  <si>
    <t>Demontáž a spätná montáž elekrovrátnika</t>
  </si>
  <si>
    <t>Demontáž a spätná montáž svietidla</t>
  </si>
  <si>
    <t>Demontáž a spätná montáž svetelnej reklamy</t>
  </si>
  <si>
    <t>Demontáž a spätná montáž zásuviek</t>
  </si>
  <si>
    <t>Demontáž a spätná montáž kamery</t>
  </si>
  <si>
    <t>Demontáž a spätná montáž rozvodnice na fasáde</t>
  </si>
  <si>
    <t xml:space="preserve">Presun rozvodnice do úrovne fasády po zateplení </t>
  </si>
  <si>
    <t>Napojenie VZT</t>
  </si>
  <si>
    <t>Kábel silový CYKY-J 3x2,5mm2</t>
  </si>
  <si>
    <t>Vývod pre napojenie zariadení</t>
  </si>
  <si>
    <t>úprava pôvodného rozvádzača</t>
  </si>
  <si>
    <t>Revízia zariadenia</t>
  </si>
  <si>
    <t xml:space="preserve">Drobné stavebné úpravy                                                          </t>
  </si>
  <si>
    <t>240</t>
  </si>
  <si>
    <t xml:space="preserve">Zapojenie inšt. a ukončenie káblov                                              </t>
  </si>
  <si>
    <t>Prepojenie inštalácie</t>
  </si>
  <si>
    <t>Pomocné a nevyšpecifikované práce</t>
  </si>
  <si>
    <t>220</t>
  </si>
  <si>
    <t xml:space="preserve">Pripojenie vodičov pospájania a uzemnenia                                       </t>
  </si>
  <si>
    <t>Elektromontáže celkom</t>
  </si>
  <si>
    <t>Podpera vedenia HR PV</t>
  </si>
  <si>
    <t>360</t>
  </si>
  <si>
    <t>Okapová svorka HR SO</t>
  </si>
  <si>
    <t>Vodič FeZn 8 /1m=0,4kg</t>
  </si>
  <si>
    <t>280</t>
  </si>
  <si>
    <t>Vodič FeZn 30/4 /1m=0,952kg</t>
  </si>
  <si>
    <t>Odbočná spojovacia svorka HR SR</t>
  </si>
  <si>
    <t>Skúšobná svorka HR SZ</t>
  </si>
  <si>
    <t>Uzemňovacia svorka HR SR03</t>
  </si>
  <si>
    <t>Uzemňovacia tyč</t>
  </si>
  <si>
    <t>Pripájacia svorka kovových súčastí HR SP1</t>
  </si>
  <si>
    <t>Spojovacia svorka HR SS</t>
  </si>
  <si>
    <t>Inštalačná kmrabica KO 125</t>
  </si>
  <si>
    <t>Trubka netrieštivá samozhášavá FXP 25</t>
  </si>
  <si>
    <t>200</t>
  </si>
  <si>
    <t>Prepojenie inštalácie súvisiace so stavebnými úpravami</t>
  </si>
  <si>
    <t>Demontáže a montáže existujúcich eli zariadení</t>
  </si>
  <si>
    <t>160</t>
  </si>
  <si>
    <t xml:space="preserve">Bleskozvod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</si>
</sst>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4" fillId="0" borderId="0" applyNumberFormat="0" applyFill="0" applyBorder="0" applyAlignment="0" applyProtection="0"/>
    <xf numFmtId="0" fontId="35" fillId="0" borderId="0"/>
  </cellStyleXfs>
  <cellXfs count="26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7" fillId="0" borderId="0" xfId="1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6" fillId="0" borderId="0" xfId="2" applyFont="1" applyAlignment="1">
      <alignment horizontal="left" wrapText="1"/>
    </xf>
    <xf numFmtId="0" fontId="37" fillId="0" borderId="0" xfId="2" applyFont="1" applyAlignment="1">
      <alignment horizontal="center" wrapText="1"/>
    </xf>
    <xf numFmtId="49" fontId="37" fillId="0" borderId="0" xfId="2" applyNumberFormat="1" applyFont="1" applyAlignment="1">
      <alignment horizontal="center" wrapText="1"/>
    </xf>
    <xf numFmtId="4" fontId="37" fillId="0" borderId="0" xfId="2" applyNumberFormat="1" applyFont="1" applyAlignment="1">
      <alignment horizontal="center" wrapText="1"/>
    </xf>
    <xf numFmtId="0" fontId="37" fillId="0" borderId="0" xfId="2" applyFont="1" applyAlignment="1">
      <alignment wrapText="1"/>
    </xf>
    <xf numFmtId="0" fontId="37" fillId="0" borderId="23" xfId="2" applyFont="1" applyBorder="1" applyAlignment="1">
      <alignment horizontal="center" vertical="center" wrapText="1"/>
    </xf>
    <xf numFmtId="49" fontId="37" fillId="0" borderId="23" xfId="2" applyNumberFormat="1" applyFont="1" applyBorder="1" applyAlignment="1">
      <alignment horizontal="center" vertical="center" wrapText="1"/>
    </xf>
    <xf numFmtId="4" fontId="37" fillId="0" borderId="23" xfId="2" applyNumberFormat="1" applyFont="1" applyBorder="1" applyAlignment="1">
      <alignment horizontal="center" vertical="center" wrapText="1"/>
    </xf>
    <xf numFmtId="0" fontId="37" fillId="0" borderId="0" xfId="2" applyFont="1" applyAlignment="1">
      <alignment horizontal="left" wrapText="1"/>
    </xf>
    <xf numFmtId="4" fontId="37" fillId="0" borderId="0" xfId="2" applyNumberFormat="1" applyFont="1" applyAlignment="1">
      <alignment wrapText="1"/>
    </xf>
    <xf numFmtId="0" fontId="36" fillId="0" borderId="0" xfId="2" applyFont="1" applyAlignment="1">
      <alignment horizontal="left" vertical="center" wrapText="1"/>
    </xf>
    <xf numFmtId="0" fontId="36" fillId="0" borderId="0" xfId="2" applyFont="1" applyAlignment="1">
      <alignment horizontal="center" vertical="center" wrapText="1"/>
    </xf>
    <xf numFmtId="4" fontId="36" fillId="0" borderId="0" xfId="2" applyNumberFormat="1" applyFont="1" applyAlignment="1">
      <alignment horizontal="center" vertical="center" wrapText="1"/>
    </xf>
    <xf numFmtId="0" fontId="38" fillId="0" borderId="0" xfId="2" applyFont="1" applyAlignment="1">
      <alignment horizontal="center" vertical="center" wrapText="1"/>
    </xf>
    <xf numFmtId="2" fontId="37" fillId="0" borderId="0" xfId="2" applyNumberFormat="1" applyFont="1" applyAlignment="1">
      <alignment wrapText="1"/>
    </xf>
    <xf numFmtId="4" fontId="38" fillId="0" borderId="0" xfId="2" applyNumberFormat="1" applyFont="1" applyAlignment="1">
      <alignment wrapText="1"/>
    </xf>
    <xf numFmtId="0" fontId="38" fillId="0" borderId="0" xfId="2" applyFont="1" applyAlignment="1">
      <alignment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9" fillId="5" borderId="7" xfId="0" applyFont="1" applyFill="1" applyBorder="1" applyAlignment="1">
      <alignment horizontal="right" vertical="center"/>
    </xf>
    <xf numFmtId="0" fontId="19" fillId="5" borderId="7" xfId="0" applyFont="1" applyFill="1" applyBorder="1" applyAlignment="1">
      <alignment horizontal="left" vertical="center"/>
    </xf>
    <xf numFmtId="4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3">
    <cellStyle name="Hypertextové prepojenie" xfId="1" builtinId="8"/>
    <cellStyle name="Normálna" xfId="0" builtinId="0" customBuiltin="1"/>
    <cellStyle name="Normálna 2" xfId="2" xr:uid="{603A4F79-F28A-42E2-B37D-F7EF0E05345D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2"/>
  <sheetViews>
    <sheetView showGridLines="0" workbookViewId="0">
      <selection activeCell="AN9" sqref="AN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26" t="s">
        <v>5</v>
      </c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241" t="s">
        <v>13</v>
      </c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R5" s="17"/>
      <c r="BE5" s="238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242" t="s">
        <v>16</v>
      </c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R6" s="17"/>
      <c r="BE6" s="239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39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1060</v>
      </c>
      <c r="AR8" s="17"/>
      <c r="BE8" s="239"/>
      <c r="BS8" s="14" t="s">
        <v>6</v>
      </c>
    </row>
    <row r="9" spans="1:74" s="1" customFormat="1" ht="14.45" customHeight="1">
      <c r="B9" s="17"/>
      <c r="AR9" s="17"/>
      <c r="BE9" s="239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239"/>
      <c r="BS10" s="14" t="s">
        <v>6</v>
      </c>
    </row>
    <row r="11" spans="1:74" s="1" customFormat="1" ht="18.399999999999999" customHeight="1">
      <c r="B11" s="17"/>
      <c r="E11" s="22" t="s">
        <v>24</v>
      </c>
      <c r="AK11" s="24" t="s">
        <v>25</v>
      </c>
      <c r="AN11" s="22" t="s">
        <v>1</v>
      </c>
      <c r="AR11" s="17"/>
      <c r="BE11" s="239"/>
      <c r="BS11" s="14" t="s">
        <v>6</v>
      </c>
    </row>
    <row r="12" spans="1:74" s="1" customFormat="1" ht="6.95" customHeight="1">
      <c r="B12" s="17"/>
      <c r="AR12" s="17"/>
      <c r="BE12" s="239"/>
      <c r="BS12" s="14" t="s">
        <v>6</v>
      </c>
    </row>
    <row r="13" spans="1:74" s="1" customFormat="1" ht="12" customHeight="1">
      <c r="B13" s="17"/>
      <c r="D13" s="24" t="s">
        <v>26</v>
      </c>
      <c r="AK13" s="24" t="s">
        <v>23</v>
      </c>
      <c r="AN13" s="26"/>
      <c r="AR13" s="17"/>
      <c r="BE13" s="239"/>
      <c r="BS13" s="14" t="s">
        <v>6</v>
      </c>
    </row>
    <row r="14" spans="1:74" ht="12.75">
      <c r="B14" s="17"/>
      <c r="E14" s="243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" t="s">
        <v>25</v>
      </c>
      <c r="AN14" s="26"/>
      <c r="AR14" s="17"/>
      <c r="BE14" s="239"/>
      <c r="BS14" s="14" t="s">
        <v>6</v>
      </c>
    </row>
    <row r="15" spans="1:74" s="1" customFormat="1" ht="6.95" customHeight="1">
      <c r="B15" s="17"/>
      <c r="AR15" s="17"/>
      <c r="BE15" s="239"/>
      <c r="BS15" s="14" t="s">
        <v>3</v>
      </c>
    </row>
    <row r="16" spans="1:74" s="1" customFormat="1" ht="12" customHeight="1">
      <c r="B16" s="17"/>
      <c r="D16" s="24" t="s">
        <v>27</v>
      </c>
      <c r="AK16" s="24" t="s">
        <v>23</v>
      </c>
      <c r="AN16" s="22" t="s">
        <v>1</v>
      </c>
      <c r="AR16" s="17"/>
      <c r="BE16" s="239"/>
      <c r="BS16" s="14" t="s">
        <v>3</v>
      </c>
    </row>
    <row r="17" spans="1:71" s="1" customFormat="1" ht="18.399999999999999" customHeight="1">
      <c r="B17" s="17"/>
      <c r="E17" s="22" t="s">
        <v>28</v>
      </c>
      <c r="AK17" s="24" t="s">
        <v>25</v>
      </c>
      <c r="AN17" s="22" t="s">
        <v>1</v>
      </c>
      <c r="AR17" s="17"/>
      <c r="BE17" s="239"/>
      <c r="BS17" s="14" t="s">
        <v>29</v>
      </c>
    </row>
    <row r="18" spans="1:71" s="1" customFormat="1" ht="6.95" customHeight="1">
      <c r="B18" s="17"/>
      <c r="AR18" s="17"/>
      <c r="BE18" s="239"/>
      <c r="BS18" s="14" t="s">
        <v>6</v>
      </c>
    </row>
    <row r="19" spans="1:71" s="1" customFormat="1" ht="12" customHeight="1">
      <c r="B19" s="17"/>
      <c r="D19" s="24" t="s">
        <v>30</v>
      </c>
      <c r="AK19" s="24" t="s">
        <v>23</v>
      </c>
      <c r="AN19" s="22" t="s">
        <v>1</v>
      </c>
      <c r="AR19" s="17"/>
      <c r="BE19" s="239"/>
      <c r="BS19" s="14" t="s">
        <v>6</v>
      </c>
    </row>
    <row r="20" spans="1:71" s="1" customFormat="1" ht="18.399999999999999" customHeight="1">
      <c r="B20" s="17"/>
      <c r="E20" s="22" t="s">
        <v>31</v>
      </c>
      <c r="AK20" s="24" t="s">
        <v>25</v>
      </c>
      <c r="AN20" s="22" t="s">
        <v>1</v>
      </c>
      <c r="AR20" s="17"/>
      <c r="BE20" s="239"/>
      <c r="BS20" s="14" t="s">
        <v>29</v>
      </c>
    </row>
    <row r="21" spans="1:71" s="1" customFormat="1" ht="6.95" customHeight="1">
      <c r="B21" s="17"/>
      <c r="AR21" s="17"/>
      <c r="BE21" s="239"/>
    </row>
    <row r="22" spans="1:71" s="1" customFormat="1" ht="12" customHeight="1">
      <c r="B22" s="17"/>
      <c r="D22" s="24" t="s">
        <v>32</v>
      </c>
      <c r="AR22" s="17"/>
      <c r="BE22" s="239"/>
    </row>
    <row r="23" spans="1:71" s="1" customFormat="1" ht="16.5" customHeight="1">
      <c r="B23" s="17"/>
      <c r="E23" s="245" t="s">
        <v>1</v>
      </c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5"/>
      <c r="AN23" s="245"/>
      <c r="AR23" s="17"/>
      <c r="BE23" s="239"/>
    </row>
    <row r="24" spans="1:71" s="1" customFormat="1" ht="6.95" customHeight="1">
      <c r="B24" s="17"/>
      <c r="AR24" s="17"/>
      <c r="BE24" s="239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39"/>
    </row>
    <row r="26" spans="1:71" s="2" customFormat="1" ht="25.9" customHeight="1">
      <c r="A26" s="29"/>
      <c r="B26" s="30"/>
      <c r="C26" s="29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46">
        <f>ROUND(AG94,2)</f>
        <v>0</v>
      </c>
      <c r="AL26" s="247"/>
      <c r="AM26" s="247"/>
      <c r="AN26" s="247"/>
      <c r="AO26" s="247"/>
      <c r="AP26" s="29"/>
      <c r="AQ26" s="29"/>
      <c r="AR26" s="30"/>
      <c r="BE26" s="239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39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48" t="s">
        <v>34</v>
      </c>
      <c r="M28" s="248"/>
      <c r="N28" s="248"/>
      <c r="O28" s="248"/>
      <c r="P28" s="248"/>
      <c r="Q28" s="29"/>
      <c r="R28" s="29"/>
      <c r="S28" s="29"/>
      <c r="T28" s="29"/>
      <c r="U28" s="29"/>
      <c r="V28" s="29"/>
      <c r="W28" s="248" t="s">
        <v>35</v>
      </c>
      <c r="X28" s="248"/>
      <c r="Y28" s="248"/>
      <c r="Z28" s="248"/>
      <c r="AA28" s="248"/>
      <c r="AB28" s="248"/>
      <c r="AC28" s="248"/>
      <c r="AD28" s="248"/>
      <c r="AE28" s="248"/>
      <c r="AF28" s="29"/>
      <c r="AG28" s="29"/>
      <c r="AH28" s="29"/>
      <c r="AI28" s="29"/>
      <c r="AJ28" s="29"/>
      <c r="AK28" s="248" t="s">
        <v>36</v>
      </c>
      <c r="AL28" s="248"/>
      <c r="AM28" s="248"/>
      <c r="AN28" s="248"/>
      <c r="AO28" s="248"/>
      <c r="AP28" s="29"/>
      <c r="AQ28" s="29"/>
      <c r="AR28" s="30"/>
      <c r="BE28" s="239"/>
    </row>
    <row r="29" spans="1:71" s="3" customFormat="1" ht="14.45" customHeight="1">
      <c r="B29" s="34"/>
      <c r="D29" s="24" t="s">
        <v>37</v>
      </c>
      <c r="F29" s="24" t="s">
        <v>38</v>
      </c>
      <c r="L29" s="221">
        <v>0.2</v>
      </c>
      <c r="M29" s="220"/>
      <c r="N29" s="220"/>
      <c r="O29" s="220"/>
      <c r="P29" s="220"/>
      <c r="W29" s="219">
        <f>ROUND(AZ94, 2)</f>
        <v>0</v>
      </c>
      <c r="X29" s="220"/>
      <c r="Y29" s="220"/>
      <c r="Z29" s="220"/>
      <c r="AA29" s="220"/>
      <c r="AB29" s="220"/>
      <c r="AC29" s="220"/>
      <c r="AD29" s="220"/>
      <c r="AE29" s="220"/>
      <c r="AK29" s="219">
        <f>ROUND(AV94, 2)</f>
        <v>0</v>
      </c>
      <c r="AL29" s="220"/>
      <c r="AM29" s="220"/>
      <c r="AN29" s="220"/>
      <c r="AO29" s="220"/>
      <c r="AR29" s="34"/>
      <c r="BE29" s="240"/>
    </row>
    <row r="30" spans="1:71" s="3" customFormat="1" ht="14.45" customHeight="1">
      <c r="B30" s="34"/>
      <c r="F30" s="24" t="s">
        <v>39</v>
      </c>
      <c r="L30" s="221">
        <v>0.2</v>
      </c>
      <c r="M30" s="220"/>
      <c r="N30" s="220"/>
      <c r="O30" s="220"/>
      <c r="P30" s="220"/>
      <c r="W30" s="219">
        <f>ROUND(BA94, 2)</f>
        <v>0</v>
      </c>
      <c r="X30" s="220"/>
      <c r="Y30" s="220"/>
      <c r="Z30" s="220"/>
      <c r="AA30" s="220"/>
      <c r="AB30" s="220"/>
      <c r="AC30" s="220"/>
      <c r="AD30" s="220"/>
      <c r="AE30" s="220"/>
      <c r="AK30" s="219">
        <f>ROUND(AW94, 2)</f>
        <v>0</v>
      </c>
      <c r="AL30" s="220"/>
      <c r="AM30" s="220"/>
      <c r="AN30" s="220"/>
      <c r="AO30" s="220"/>
      <c r="AR30" s="34"/>
      <c r="BE30" s="240"/>
    </row>
    <row r="31" spans="1:71" s="3" customFormat="1" ht="14.45" hidden="1" customHeight="1">
      <c r="B31" s="34"/>
      <c r="F31" s="24" t="s">
        <v>40</v>
      </c>
      <c r="L31" s="221">
        <v>0.2</v>
      </c>
      <c r="M31" s="220"/>
      <c r="N31" s="220"/>
      <c r="O31" s="220"/>
      <c r="P31" s="220"/>
      <c r="W31" s="219">
        <f>ROUND(BB94, 2)</f>
        <v>0</v>
      </c>
      <c r="X31" s="220"/>
      <c r="Y31" s="220"/>
      <c r="Z31" s="220"/>
      <c r="AA31" s="220"/>
      <c r="AB31" s="220"/>
      <c r="AC31" s="220"/>
      <c r="AD31" s="220"/>
      <c r="AE31" s="220"/>
      <c r="AK31" s="219">
        <v>0</v>
      </c>
      <c r="AL31" s="220"/>
      <c r="AM31" s="220"/>
      <c r="AN31" s="220"/>
      <c r="AO31" s="220"/>
      <c r="AR31" s="34"/>
      <c r="BE31" s="240"/>
    </row>
    <row r="32" spans="1:71" s="3" customFormat="1" ht="14.45" hidden="1" customHeight="1">
      <c r="B32" s="34"/>
      <c r="F32" s="24" t="s">
        <v>41</v>
      </c>
      <c r="L32" s="221">
        <v>0.2</v>
      </c>
      <c r="M32" s="220"/>
      <c r="N32" s="220"/>
      <c r="O32" s="220"/>
      <c r="P32" s="220"/>
      <c r="W32" s="219">
        <f>ROUND(BC94, 2)</f>
        <v>0</v>
      </c>
      <c r="X32" s="220"/>
      <c r="Y32" s="220"/>
      <c r="Z32" s="220"/>
      <c r="AA32" s="220"/>
      <c r="AB32" s="220"/>
      <c r="AC32" s="220"/>
      <c r="AD32" s="220"/>
      <c r="AE32" s="220"/>
      <c r="AK32" s="219">
        <v>0</v>
      </c>
      <c r="AL32" s="220"/>
      <c r="AM32" s="220"/>
      <c r="AN32" s="220"/>
      <c r="AO32" s="220"/>
      <c r="AR32" s="34"/>
      <c r="BE32" s="240"/>
    </row>
    <row r="33" spans="1:57" s="3" customFormat="1" ht="14.45" hidden="1" customHeight="1">
      <c r="B33" s="34"/>
      <c r="F33" s="24" t="s">
        <v>42</v>
      </c>
      <c r="L33" s="221">
        <v>0</v>
      </c>
      <c r="M33" s="220"/>
      <c r="N33" s="220"/>
      <c r="O33" s="220"/>
      <c r="P33" s="220"/>
      <c r="W33" s="219">
        <f>ROUND(BD94, 2)</f>
        <v>0</v>
      </c>
      <c r="X33" s="220"/>
      <c r="Y33" s="220"/>
      <c r="Z33" s="220"/>
      <c r="AA33" s="220"/>
      <c r="AB33" s="220"/>
      <c r="AC33" s="220"/>
      <c r="AD33" s="220"/>
      <c r="AE33" s="220"/>
      <c r="AK33" s="219">
        <v>0</v>
      </c>
      <c r="AL33" s="220"/>
      <c r="AM33" s="220"/>
      <c r="AN33" s="220"/>
      <c r="AO33" s="220"/>
      <c r="AR33" s="34"/>
      <c r="BE33" s="240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39"/>
    </row>
    <row r="35" spans="1:57" s="2" customFormat="1" ht="25.9" customHeight="1">
      <c r="A35" s="29"/>
      <c r="B35" s="30"/>
      <c r="C35" s="35"/>
      <c r="D35" s="36" t="s">
        <v>43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44</v>
      </c>
      <c r="U35" s="37"/>
      <c r="V35" s="37"/>
      <c r="W35" s="37"/>
      <c r="X35" s="225" t="s">
        <v>45</v>
      </c>
      <c r="Y35" s="223"/>
      <c r="Z35" s="223"/>
      <c r="AA35" s="223"/>
      <c r="AB35" s="223"/>
      <c r="AC35" s="37"/>
      <c r="AD35" s="37"/>
      <c r="AE35" s="37"/>
      <c r="AF35" s="37"/>
      <c r="AG35" s="37"/>
      <c r="AH35" s="37"/>
      <c r="AI35" s="37"/>
      <c r="AJ35" s="37"/>
      <c r="AK35" s="222">
        <f>SUM(AK26:AK33)</f>
        <v>0</v>
      </c>
      <c r="AL35" s="223"/>
      <c r="AM35" s="223"/>
      <c r="AN35" s="223"/>
      <c r="AO35" s="224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2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48</v>
      </c>
      <c r="AI60" s="32"/>
      <c r="AJ60" s="32"/>
      <c r="AK60" s="32"/>
      <c r="AL60" s="32"/>
      <c r="AM60" s="42" t="s">
        <v>49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0" t="s">
        <v>50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51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2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48</v>
      </c>
      <c r="AI75" s="32"/>
      <c r="AJ75" s="32"/>
      <c r="AK75" s="32"/>
      <c r="AL75" s="32"/>
      <c r="AM75" s="42" t="s">
        <v>49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52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12</v>
      </c>
      <c r="L84" s="4" t="str">
        <f>K5</f>
        <v>R_7519</v>
      </c>
      <c r="AR84" s="48"/>
    </row>
    <row r="85" spans="1:91" s="5" customFormat="1" ht="36.950000000000003" customHeight="1">
      <c r="B85" s="49"/>
      <c r="C85" s="50" t="s">
        <v>15</v>
      </c>
      <c r="L85" s="249" t="str">
        <f>K6</f>
        <v>MSÚ JARKOVÁ 24, PREŠOV - ZNÍŽENIE ENERGETICKEJ NÁROČNOSTI OBJEKTU</v>
      </c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50"/>
      <c r="AA85" s="250"/>
      <c r="AB85" s="250"/>
      <c r="AC85" s="250"/>
      <c r="AD85" s="250"/>
      <c r="AE85" s="250"/>
      <c r="AF85" s="250"/>
      <c r="AG85" s="250"/>
      <c r="AH85" s="250"/>
      <c r="AI85" s="250"/>
      <c r="AJ85" s="250"/>
      <c r="AK85" s="250"/>
      <c r="AL85" s="250"/>
      <c r="AM85" s="250"/>
      <c r="AN85" s="250"/>
      <c r="AO85" s="250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>Jarková 24, Prešov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235" t="str">
        <f>IF(AN8= "","",AN8)</f>
        <v>11_2019</v>
      </c>
      <c r="AN87" s="235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Prešov, Hlavná 73, Prešov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27</v>
      </c>
      <c r="AJ89" s="29"/>
      <c r="AK89" s="29"/>
      <c r="AL89" s="29"/>
      <c r="AM89" s="233" t="str">
        <f>IF(E17="","",E17)</f>
        <v>AIP projekt s.r.o.</v>
      </c>
      <c r="AN89" s="234"/>
      <c r="AO89" s="234"/>
      <c r="AP89" s="234"/>
      <c r="AQ89" s="29"/>
      <c r="AR89" s="30"/>
      <c r="AS89" s="215" t="s">
        <v>53</v>
      </c>
      <c r="AT89" s="216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30</v>
      </c>
      <c r="AJ90" s="29"/>
      <c r="AK90" s="29"/>
      <c r="AL90" s="29"/>
      <c r="AM90" s="233" t="str">
        <f>IF(E20="","",E20)</f>
        <v xml:space="preserve"> </v>
      </c>
      <c r="AN90" s="234"/>
      <c r="AO90" s="234"/>
      <c r="AP90" s="234"/>
      <c r="AQ90" s="29"/>
      <c r="AR90" s="30"/>
      <c r="AS90" s="217"/>
      <c r="AT90" s="218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17"/>
      <c r="AT91" s="218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254" t="s">
        <v>54</v>
      </c>
      <c r="D92" s="229"/>
      <c r="E92" s="229"/>
      <c r="F92" s="229"/>
      <c r="G92" s="229"/>
      <c r="H92" s="57"/>
      <c r="I92" s="251" t="s">
        <v>55</v>
      </c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8" t="s">
        <v>56</v>
      </c>
      <c r="AH92" s="229"/>
      <c r="AI92" s="229"/>
      <c r="AJ92" s="229"/>
      <c r="AK92" s="229"/>
      <c r="AL92" s="229"/>
      <c r="AM92" s="229"/>
      <c r="AN92" s="251" t="s">
        <v>57</v>
      </c>
      <c r="AO92" s="229"/>
      <c r="AP92" s="252"/>
      <c r="AQ92" s="58" t="s">
        <v>58</v>
      </c>
      <c r="AR92" s="30"/>
      <c r="AS92" s="59" t="s">
        <v>59</v>
      </c>
      <c r="AT92" s="60" t="s">
        <v>60</v>
      </c>
      <c r="AU92" s="60" t="s">
        <v>61</v>
      </c>
      <c r="AV92" s="60" t="s">
        <v>62</v>
      </c>
      <c r="AW92" s="60" t="s">
        <v>63</v>
      </c>
      <c r="AX92" s="60" t="s">
        <v>64</v>
      </c>
      <c r="AY92" s="60" t="s">
        <v>65</v>
      </c>
      <c r="AZ92" s="60" t="s">
        <v>66</v>
      </c>
      <c r="BA92" s="60" t="s">
        <v>67</v>
      </c>
      <c r="BB92" s="60" t="s">
        <v>68</v>
      </c>
      <c r="BC92" s="60" t="s">
        <v>69</v>
      </c>
      <c r="BD92" s="61" t="s">
        <v>70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71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37">
        <f>ROUND(AG95,2)</f>
        <v>0</v>
      </c>
      <c r="AH94" s="237"/>
      <c r="AI94" s="237"/>
      <c r="AJ94" s="237"/>
      <c r="AK94" s="237"/>
      <c r="AL94" s="237"/>
      <c r="AM94" s="237"/>
      <c r="AN94" s="214">
        <f t="shared" ref="AN94:AN110" si="0">SUM(AG94,AT94)</f>
        <v>0</v>
      </c>
      <c r="AO94" s="214"/>
      <c r="AP94" s="214"/>
      <c r="AQ94" s="69" t="s">
        <v>1</v>
      </c>
      <c r="AR94" s="65"/>
      <c r="AS94" s="70">
        <f>ROUND(AS95,2)</f>
        <v>0</v>
      </c>
      <c r="AT94" s="71">
        <f t="shared" ref="AT94:AT110" si="1">ROUND(SUM(AV94:AW94),2)</f>
        <v>0</v>
      </c>
      <c r="AU94" s="72">
        <f>ROUND(AU95,5)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72</v>
      </c>
      <c r="BT94" s="74" t="s">
        <v>73</v>
      </c>
      <c r="BU94" s="75" t="s">
        <v>74</v>
      </c>
      <c r="BV94" s="74" t="s">
        <v>75</v>
      </c>
      <c r="BW94" s="74" t="s">
        <v>4</v>
      </c>
      <c r="BX94" s="74" t="s">
        <v>76</v>
      </c>
      <c r="CL94" s="74" t="s">
        <v>1</v>
      </c>
    </row>
    <row r="95" spans="1:91" s="7" customFormat="1" ht="16.5" customHeight="1">
      <c r="B95" s="76"/>
      <c r="C95" s="77"/>
      <c r="D95" s="255" t="s">
        <v>77</v>
      </c>
      <c r="E95" s="255"/>
      <c r="F95" s="255"/>
      <c r="G95" s="255"/>
      <c r="H95" s="255"/>
      <c r="I95" s="78"/>
      <c r="J95" s="255" t="s">
        <v>78</v>
      </c>
      <c r="K95" s="255"/>
      <c r="L95" s="255"/>
      <c r="M95" s="255"/>
      <c r="N95" s="255"/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30">
        <f>ROUND(AG96+AG101+SUM(AG106:AG110),2)</f>
        <v>0</v>
      </c>
      <c r="AH95" s="231"/>
      <c r="AI95" s="231"/>
      <c r="AJ95" s="231"/>
      <c r="AK95" s="231"/>
      <c r="AL95" s="231"/>
      <c r="AM95" s="231"/>
      <c r="AN95" s="253">
        <f t="shared" si="0"/>
        <v>0</v>
      </c>
      <c r="AO95" s="231"/>
      <c r="AP95" s="231"/>
      <c r="AQ95" s="79" t="s">
        <v>79</v>
      </c>
      <c r="AR95" s="76"/>
      <c r="AS95" s="80">
        <f>ROUND(AS96+AS101+SUM(AS106:AS110),2)</f>
        <v>0</v>
      </c>
      <c r="AT95" s="81">
        <f t="shared" si="1"/>
        <v>0</v>
      </c>
      <c r="AU95" s="82">
        <f>ROUND(AU96+AU101+SUM(AU106:AU110),5)</f>
        <v>0</v>
      </c>
      <c r="AV95" s="81">
        <f>ROUND(AZ95*L29,2)</f>
        <v>0</v>
      </c>
      <c r="AW95" s="81">
        <f>ROUND(BA95*L30,2)</f>
        <v>0</v>
      </c>
      <c r="AX95" s="81">
        <f>ROUND(BB95*L29,2)</f>
        <v>0</v>
      </c>
      <c r="AY95" s="81">
        <f>ROUND(BC95*L30,2)</f>
        <v>0</v>
      </c>
      <c r="AZ95" s="81">
        <f>ROUND(AZ96+AZ101+SUM(AZ106:AZ110),2)</f>
        <v>0</v>
      </c>
      <c r="BA95" s="81">
        <f>ROUND(BA96+BA101+SUM(BA106:BA110),2)</f>
        <v>0</v>
      </c>
      <c r="BB95" s="81">
        <f>ROUND(BB96+BB101+SUM(BB106:BB110),2)</f>
        <v>0</v>
      </c>
      <c r="BC95" s="81">
        <f>ROUND(BC96+BC101+SUM(BC106:BC110),2)</f>
        <v>0</v>
      </c>
      <c r="BD95" s="83">
        <f>ROUND(BD96+BD101+SUM(BD106:BD110),2)</f>
        <v>0</v>
      </c>
      <c r="BS95" s="84" t="s">
        <v>72</v>
      </c>
      <c r="BT95" s="84" t="s">
        <v>80</v>
      </c>
      <c r="BU95" s="84" t="s">
        <v>74</v>
      </c>
      <c r="BV95" s="84" t="s">
        <v>75</v>
      </c>
      <c r="BW95" s="84" t="s">
        <v>81</v>
      </c>
      <c r="BX95" s="84" t="s">
        <v>4</v>
      </c>
      <c r="CL95" s="84" t="s">
        <v>1</v>
      </c>
      <c r="CM95" s="84" t="s">
        <v>73</v>
      </c>
    </row>
    <row r="96" spans="1:91" s="4" customFormat="1" ht="16.5" customHeight="1">
      <c r="B96" s="48"/>
      <c r="C96" s="10"/>
      <c r="D96" s="10"/>
      <c r="E96" s="236" t="s">
        <v>80</v>
      </c>
      <c r="F96" s="236"/>
      <c r="G96" s="236"/>
      <c r="H96" s="236"/>
      <c r="I96" s="236"/>
      <c r="J96" s="10"/>
      <c r="K96" s="236" t="s">
        <v>82</v>
      </c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2">
        <f>ROUND(SUM(AG97:AG100),2)</f>
        <v>0</v>
      </c>
      <c r="AH96" s="213"/>
      <c r="AI96" s="213"/>
      <c r="AJ96" s="213"/>
      <c r="AK96" s="213"/>
      <c r="AL96" s="213"/>
      <c r="AM96" s="213"/>
      <c r="AN96" s="212">
        <f t="shared" si="0"/>
        <v>0</v>
      </c>
      <c r="AO96" s="213"/>
      <c r="AP96" s="213"/>
      <c r="AQ96" s="85" t="s">
        <v>83</v>
      </c>
      <c r="AR96" s="48"/>
      <c r="AS96" s="86">
        <f>ROUND(SUM(AS97:AS100),2)</f>
        <v>0</v>
      </c>
      <c r="AT96" s="87">
        <f t="shared" si="1"/>
        <v>0</v>
      </c>
      <c r="AU96" s="88">
        <f>ROUND(SUM(AU97:AU100),5)</f>
        <v>0</v>
      </c>
      <c r="AV96" s="87">
        <f>ROUND(AZ96*L29,2)</f>
        <v>0</v>
      </c>
      <c r="AW96" s="87">
        <f>ROUND(BA96*L30,2)</f>
        <v>0</v>
      </c>
      <c r="AX96" s="87">
        <f>ROUND(BB96*L29,2)</f>
        <v>0</v>
      </c>
      <c r="AY96" s="87">
        <f>ROUND(BC96*L30,2)</f>
        <v>0</v>
      </c>
      <c r="AZ96" s="87">
        <f>ROUND(SUM(AZ97:AZ100),2)</f>
        <v>0</v>
      </c>
      <c r="BA96" s="87">
        <f>ROUND(SUM(BA97:BA100),2)</f>
        <v>0</v>
      </c>
      <c r="BB96" s="87">
        <f>ROUND(SUM(BB97:BB100),2)</f>
        <v>0</v>
      </c>
      <c r="BC96" s="87">
        <f>ROUND(SUM(BC97:BC100),2)</f>
        <v>0</v>
      </c>
      <c r="BD96" s="89">
        <f>ROUND(SUM(BD97:BD100),2)</f>
        <v>0</v>
      </c>
      <c r="BS96" s="22" t="s">
        <v>72</v>
      </c>
      <c r="BT96" s="22" t="s">
        <v>84</v>
      </c>
      <c r="BU96" s="22" t="s">
        <v>74</v>
      </c>
      <c r="BV96" s="22" t="s">
        <v>75</v>
      </c>
      <c r="BW96" s="22" t="s">
        <v>85</v>
      </c>
      <c r="BX96" s="22" t="s">
        <v>81</v>
      </c>
      <c r="CL96" s="22" t="s">
        <v>1</v>
      </c>
    </row>
    <row r="97" spans="1:90" s="4" customFormat="1" ht="16.5" customHeight="1">
      <c r="A97" s="90" t="s">
        <v>86</v>
      </c>
      <c r="B97" s="48"/>
      <c r="C97" s="10"/>
      <c r="D97" s="10"/>
      <c r="E97" s="10"/>
      <c r="F97" s="236" t="s">
        <v>87</v>
      </c>
      <c r="G97" s="236"/>
      <c r="H97" s="236"/>
      <c r="I97" s="236"/>
      <c r="J97" s="236"/>
      <c r="K97" s="10"/>
      <c r="L97" s="236" t="s">
        <v>88</v>
      </c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12">
        <f>'01 - OP - Obvodový plášť'!J34</f>
        <v>0</v>
      </c>
      <c r="AH97" s="213"/>
      <c r="AI97" s="213"/>
      <c r="AJ97" s="213"/>
      <c r="AK97" s="213"/>
      <c r="AL97" s="213"/>
      <c r="AM97" s="213"/>
      <c r="AN97" s="212">
        <f t="shared" si="0"/>
        <v>0</v>
      </c>
      <c r="AO97" s="213"/>
      <c r="AP97" s="213"/>
      <c r="AQ97" s="85" t="s">
        <v>83</v>
      </c>
      <c r="AR97" s="48"/>
      <c r="AS97" s="86">
        <v>0</v>
      </c>
      <c r="AT97" s="87">
        <f t="shared" si="1"/>
        <v>0</v>
      </c>
      <c r="AU97" s="88">
        <f>'01 - OP - Obvodový plášť'!P137</f>
        <v>0</v>
      </c>
      <c r="AV97" s="87">
        <f>'01 - OP - Obvodový plášť'!J37</f>
        <v>0</v>
      </c>
      <c r="AW97" s="87">
        <f>'01 - OP - Obvodový plášť'!J38</f>
        <v>0</v>
      </c>
      <c r="AX97" s="87">
        <f>'01 - OP - Obvodový plášť'!J39</f>
        <v>0</v>
      </c>
      <c r="AY97" s="87">
        <f>'01 - OP - Obvodový plášť'!J40</f>
        <v>0</v>
      </c>
      <c r="AZ97" s="87">
        <f>'01 - OP - Obvodový plášť'!F37</f>
        <v>0</v>
      </c>
      <c r="BA97" s="87">
        <f>'01 - OP - Obvodový plášť'!F38</f>
        <v>0</v>
      </c>
      <c r="BB97" s="87">
        <f>'01 - OP - Obvodový plášť'!F39</f>
        <v>0</v>
      </c>
      <c r="BC97" s="87">
        <f>'01 - OP - Obvodový plášť'!F40</f>
        <v>0</v>
      </c>
      <c r="BD97" s="89">
        <f>'01 - OP - Obvodový plášť'!F41</f>
        <v>0</v>
      </c>
      <c r="BT97" s="22" t="s">
        <v>89</v>
      </c>
      <c r="BV97" s="22" t="s">
        <v>75</v>
      </c>
      <c r="BW97" s="22" t="s">
        <v>90</v>
      </c>
      <c r="BX97" s="22" t="s">
        <v>85</v>
      </c>
      <c r="CL97" s="22" t="s">
        <v>1</v>
      </c>
    </row>
    <row r="98" spans="1:90" s="4" customFormat="1" ht="16.5" customHeight="1">
      <c r="A98" s="90" t="s">
        <v>86</v>
      </c>
      <c r="B98" s="48"/>
      <c r="C98" s="10"/>
      <c r="D98" s="10"/>
      <c r="E98" s="10"/>
      <c r="F98" s="236" t="s">
        <v>91</v>
      </c>
      <c r="G98" s="236"/>
      <c r="H98" s="236"/>
      <c r="I98" s="236"/>
      <c r="J98" s="236"/>
      <c r="K98" s="10"/>
      <c r="L98" s="236" t="s">
        <v>92</v>
      </c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12">
        <f>'02 - Strecha'!J34</f>
        <v>0</v>
      </c>
      <c r="AH98" s="213"/>
      <c r="AI98" s="213"/>
      <c r="AJ98" s="213"/>
      <c r="AK98" s="213"/>
      <c r="AL98" s="213"/>
      <c r="AM98" s="213"/>
      <c r="AN98" s="212">
        <f t="shared" si="0"/>
        <v>0</v>
      </c>
      <c r="AO98" s="213"/>
      <c r="AP98" s="213"/>
      <c r="AQ98" s="85" t="s">
        <v>83</v>
      </c>
      <c r="AR98" s="48"/>
      <c r="AS98" s="86">
        <v>0</v>
      </c>
      <c r="AT98" s="87">
        <f t="shared" si="1"/>
        <v>0</v>
      </c>
      <c r="AU98" s="88">
        <f>'02 - Strecha'!P133</f>
        <v>0</v>
      </c>
      <c r="AV98" s="87">
        <f>'02 - Strecha'!J37</f>
        <v>0</v>
      </c>
      <c r="AW98" s="87">
        <f>'02 - Strecha'!J38</f>
        <v>0</v>
      </c>
      <c r="AX98" s="87">
        <f>'02 - Strecha'!J39</f>
        <v>0</v>
      </c>
      <c r="AY98" s="87">
        <f>'02 - Strecha'!J40</f>
        <v>0</v>
      </c>
      <c r="AZ98" s="87">
        <f>'02 - Strecha'!F37</f>
        <v>0</v>
      </c>
      <c r="BA98" s="87">
        <f>'02 - Strecha'!F38</f>
        <v>0</v>
      </c>
      <c r="BB98" s="87">
        <f>'02 - Strecha'!F39</f>
        <v>0</v>
      </c>
      <c r="BC98" s="87">
        <f>'02 - Strecha'!F40</f>
        <v>0</v>
      </c>
      <c r="BD98" s="89">
        <f>'02 - Strecha'!F41</f>
        <v>0</v>
      </c>
      <c r="BT98" s="22" t="s">
        <v>89</v>
      </c>
      <c r="BV98" s="22" t="s">
        <v>75</v>
      </c>
      <c r="BW98" s="22" t="s">
        <v>93</v>
      </c>
      <c r="BX98" s="22" t="s">
        <v>85</v>
      </c>
      <c r="CL98" s="22" t="s">
        <v>1</v>
      </c>
    </row>
    <row r="99" spans="1:90" s="4" customFormat="1" ht="16.5" customHeight="1">
      <c r="A99" s="90" t="s">
        <v>86</v>
      </c>
      <c r="B99" s="48"/>
      <c r="C99" s="10"/>
      <c r="D99" s="10"/>
      <c r="E99" s="10"/>
      <c r="F99" s="236" t="s">
        <v>94</v>
      </c>
      <c r="G99" s="236"/>
      <c r="H99" s="236"/>
      <c r="I99" s="236"/>
      <c r="J99" s="236"/>
      <c r="K99" s="10"/>
      <c r="L99" s="236" t="s">
        <v>95</v>
      </c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12">
        <f>'03 - Okna, dvere, zasklen...'!J34</f>
        <v>0</v>
      </c>
      <c r="AH99" s="213"/>
      <c r="AI99" s="213"/>
      <c r="AJ99" s="213"/>
      <c r="AK99" s="213"/>
      <c r="AL99" s="213"/>
      <c r="AM99" s="213"/>
      <c r="AN99" s="212">
        <f t="shared" si="0"/>
        <v>0</v>
      </c>
      <c r="AO99" s="213"/>
      <c r="AP99" s="213"/>
      <c r="AQ99" s="85" t="s">
        <v>83</v>
      </c>
      <c r="AR99" s="48"/>
      <c r="AS99" s="86">
        <v>0</v>
      </c>
      <c r="AT99" s="87">
        <f t="shared" si="1"/>
        <v>0</v>
      </c>
      <c r="AU99" s="88">
        <f>'03 - Okna, dvere, zasklen...'!P135</f>
        <v>0</v>
      </c>
      <c r="AV99" s="87">
        <f>'03 - Okna, dvere, zasklen...'!J37</f>
        <v>0</v>
      </c>
      <c r="AW99" s="87">
        <f>'03 - Okna, dvere, zasklen...'!J38</f>
        <v>0</v>
      </c>
      <c r="AX99" s="87">
        <f>'03 - Okna, dvere, zasklen...'!J39</f>
        <v>0</v>
      </c>
      <c r="AY99" s="87">
        <f>'03 - Okna, dvere, zasklen...'!J40</f>
        <v>0</v>
      </c>
      <c r="AZ99" s="87">
        <f>'03 - Okna, dvere, zasklen...'!F37</f>
        <v>0</v>
      </c>
      <c r="BA99" s="87">
        <f>'03 - Okna, dvere, zasklen...'!F38</f>
        <v>0</v>
      </c>
      <c r="BB99" s="87">
        <f>'03 - Okna, dvere, zasklen...'!F39</f>
        <v>0</v>
      </c>
      <c r="BC99" s="87">
        <f>'03 - Okna, dvere, zasklen...'!F40</f>
        <v>0</v>
      </c>
      <c r="BD99" s="89">
        <f>'03 - Okna, dvere, zasklen...'!F41</f>
        <v>0</v>
      </c>
      <c r="BT99" s="22" t="s">
        <v>89</v>
      </c>
      <c r="BV99" s="22" t="s">
        <v>75</v>
      </c>
      <c r="BW99" s="22" t="s">
        <v>96</v>
      </c>
      <c r="BX99" s="22" t="s">
        <v>85</v>
      </c>
      <c r="CL99" s="22" t="s">
        <v>1</v>
      </c>
    </row>
    <row r="100" spans="1:90" s="4" customFormat="1" ht="16.5" customHeight="1">
      <c r="A100" s="90" t="s">
        <v>86</v>
      </c>
      <c r="B100" s="48"/>
      <c r="C100" s="10"/>
      <c r="D100" s="10"/>
      <c r="E100" s="10"/>
      <c r="F100" s="236" t="s">
        <v>97</v>
      </c>
      <c r="G100" s="236"/>
      <c r="H100" s="236"/>
      <c r="I100" s="236"/>
      <c r="J100" s="236"/>
      <c r="K100" s="10"/>
      <c r="L100" s="236" t="s">
        <v>98</v>
      </c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212">
        <f>'04 - Ostatné'!J34</f>
        <v>0</v>
      </c>
      <c r="AH100" s="213"/>
      <c r="AI100" s="213"/>
      <c r="AJ100" s="213"/>
      <c r="AK100" s="213"/>
      <c r="AL100" s="213"/>
      <c r="AM100" s="213"/>
      <c r="AN100" s="212">
        <f t="shared" si="0"/>
        <v>0</v>
      </c>
      <c r="AO100" s="213"/>
      <c r="AP100" s="213"/>
      <c r="AQ100" s="85" t="s">
        <v>83</v>
      </c>
      <c r="AR100" s="48"/>
      <c r="AS100" s="86">
        <v>0</v>
      </c>
      <c r="AT100" s="87">
        <f t="shared" si="1"/>
        <v>0</v>
      </c>
      <c r="AU100" s="88">
        <f>'04 - Ostatné'!P140</f>
        <v>0</v>
      </c>
      <c r="AV100" s="87">
        <f>'04 - Ostatné'!J37</f>
        <v>0</v>
      </c>
      <c r="AW100" s="87">
        <f>'04 - Ostatné'!J38</f>
        <v>0</v>
      </c>
      <c r="AX100" s="87">
        <f>'04 - Ostatné'!J39</f>
        <v>0</v>
      </c>
      <c r="AY100" s="87">
        <f>'04 - Ostatné'!J40</f>
        <v>0</v>
      </c>
      <c r="AZ100" s="87">
        <f>'04 - Ostatné'!F37</f>
        <v>0</v>
      </c>
      <c r="BA100" s="87">
        <f>'04 - Ostatné'!F38</f>
        <v>0</v>
      </c>
      <c r="BB100" s="87">
        <f>'04 - Ostatné'!F39</f>
        <v>0</v>
      </c>
      <c r="BC100" s="87">
        <f>'04 - Ostatné'!F40</f>
        <v>0</v>
      </c>
      <c r="BD100" s="89">
        <f>'04 - Ostatné'!F41</f>
        <v>0</v>
      </c>
      <c r="BT100" s="22" t="s">
        <v>89</v>
      </c>
      <c r="BV100" s="22" t="s">
        <v>75</v>
      </c>
      <c r="BW100" s="22" t="s">
        <v>99</v>
      </c>
      <c r="BX100" s="22" t="s">
        <v>85</v>
      </c>
      <c r="CL100" s="22" t="s">
        <v>1</v>
      </c>
    </row>
    <row r="101" spans="1:90" s="4" customFormat="1" ht="16.5" customHeight="1">
      <c r="B101" s="48"/>
      <c r="C101" s="10"/>
      <c r="D101" s="10"/>
      <c r="E101" s="236" t="s">
        <v>84</v>
      </c>
      <c r="F101" s="236"/>
      <c r="G101" s="236"/>
      <c r="H101" s="236"/>
      <c r="I101" s="236"/>
      <c r="J101" s="10"/>
      <c r="K101" s="236" t="s">
        <v>100</v>
      </c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  <c r="AA101" s="236"/>
      <c r="AB101" s="236"/>
      <c r="AC101" s="236"/>
      <c r="AD101" s="236"/>
      <c r="AE101" s="236"/>
      <c r="AF101" s="236"/>
      <c r="AG101" s="232">
        <f>ROUND(SUM(AG102:AG105),2)</f>
        <v>0</v>
      </c>
      <c r="AH101" s="213"/>
      <c r="AI101" s="213"/>
      <c r="AJ101" s="213"/>
      <c r="AK101" s="213"/>
      <c r="AL101" s="213"/>
      <c r="AM101" s="213"/>
      <c r="AN101" s="212">
        <f t="shared" si="0"/>
        <v>0</v>
      </c>
      <c r="AO101" s="213"/>
      <c r="AP101" s="213"/>
      <c r="AQ101" s="85" t="s">
        <v>83</v>
      </c>
      <c r="AR101" s="48"/>
      <c r="AS101" s="86">
        <f>ROUND(SUM(AS102:AS105),2)</f>
        <v>0</v>
      </c>
      <c r="AT101" s="87">
        <f t="shared" si="1"/>
        <v>0</v>
      </c>
      <c r="AU101" s="88">
        <f>ROUND(SUM(AU102:AU105),5)</f>
        <v>0</v>
      </c>
      <c r="AV101" s="87">
        <f>ROUND(AZ101*L29,2)</f>
        <v>0</v>
      </c>
      <c r="AW101" s="87">
        <f>ROUND(BA101*L30,2)</f>
        <v>0</v>
      </c>
      <c r="AX101" s="87">
        <f>ROUND(BB101*L29,2)</f>
        <v>0</v>
      </c>
      <c r="AY101" s="87">
        <f>ROUND(BC101*L30,2)</f>
        <v>0</v>
      </c>
      <c r="AZ101" s="87">
        <f>ROUND(SUM(AZ102:AZ105),2)</f>
        <v>0</v>
      </c>
      <c r="BA101" s="87">
        <f>ROUND(SUM(BA102:BA105),2)</f>
        <v>0</v>
      </c>
      <c r="BB101" s="87">
        <f>ROUND(SUM(BB102:BB105),2)</f>
        <v>0</v>
      </c>
      <c r="BC101" s="87">
        <f>ROUND(SUM(BC102:BC105),2)</f>
        <v>0</v>
      </c>
      <c r="BD101" s="89">
        <f>ROUND(SUM(BD102:BD105),2)</f>
        <v>0</v>
      </c>
      <c r="BS101" s="22" t="s">
        <v>72</v>
      </c>
      <c r="BT101" s="22" t="s">
        <v>84</v>
      </c>
      <c r="BU101" s="22" t="s">
        <v>74</v>
      </c>
      <c r="BV101" s="22" t="s">
        <v>75</v>
      </c>
      <c r="BW101" s="22" t="s">
        <v>101</v>
      </c>
      <c r="BX101" s="22" t="s">
        <v>81</v>
      </c>
      <c r="CL101" s="22" t="s">
        <v>1</v>
      </c>
    </row>
    <row r="102" spans="1:90" s="4" customFormat="1" ht="16.5" customHeight="1">
      <c r="A102" s="90" t="s">
        <v>86</v>
      </c>
      <c r="B102" s="48"/>
      <c r="C102" s="10"/>
      <c r="D102" s="10"/>
      <c r="E102" s="10"/>
      <c r="F102" s="236" t="s">
        <v>87</v>
      </c>
      <c r="G102" s="236"/>
      <c r="H102" s="236"/>
      <c r="I102" s="236"/>
      <c r="J102" s="236"/>
      <c r="K102" s="10"/>
      <c r="L102" s="236" t="s">
        <v>88</v>
      </c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  <c r="AA102" s="236"/>
      <c r="AB102" s="236"/>
      <c r="AC102" s="236"/>
      <c r="AD102" s="236"/>
      <c r="AE102" s="236"/>
      <c r="AF102" s="236"/>
      <c r="AG102" s="212">
        <f>'01 - OP - Obvodový plášť_01'!J34</f>
        <v>0</v>
      </c>
      <c r="AH102" s="213"/>
      <c r="AI102" s="213"/>
      <c r="AJ102" s="213"/>
      <c r="AK102" s="213"/>
      <c r="AL102" s="213"/>
      <c r="AM102" s="213"/>
      <c r="AN102" s="212">
        <f t="shared" si="0"/>
        <v>0</v>
      </c>
      <c r="AO102" s="213"/>
      <c r="AP102" s="213"/>
      <c r="AQ102" s="85" t="s">
        <v>83</v>
      </c>
      <c r="AR102" s="48"/>
      <c r="AS102" s="86">
        <v>0</v>
      </c>
      <c r="AT102" s="87">
        <f t="shared" si="1"/>
        <v>0</v>
      </c>
      <c r="AU102" s="88">
        <f>'01 - OP - Obvodový plášť_01'!P136</f>
        <v>0</v>
      </c>
      <c r="AV102" s="87">
        <f>'01 - OP - Obvodový plášť_01'!J37</f>
        <v>0</v>
      </c>
      <c r="AW102" s="87">
        <f>'01 - OP - Obvodový plášť_01'!J38</f>
        <v>0</v>
      </c>
      <c r="AX102" s="87">
        <f>'01 - OP - Obvodový plášť_01'!J39</f>
        <v>0</v>
      </c>
      <c r="AY102" s="87">
        <f>'01 - OP - Obvodový plášť_01'!J40</f>
        <v>0</v>
      </c>
      <c r="AZ102" s="87">
        <f>'01 - OP - Obvodový plášť_01'!F37</f>
        <v>0</v>
      </c>
      <c r="BA102" s="87">
        <f>'01 - OP - Obvodový plášť_01'!F38</f>
        <v>0</v>
      </c>
      <c r="BB102" s="87">
        <f>'01 - OP - Obvodový plášť_01'!F39</f>
        <v>0</v>
      </c>
      <c r="BC102" s="87">
        <f>'01 - OP - Obvodový plášť_01'!F40</f>
        <v>0</v>
      </c>
      <c r="BD102" s="89">
        <f>'01 - OP - Obvodový plášť_01'!F41</f>
        <v>0</v>
      </c>
      <c r="BT102" s="22" t="s">
        <v>89</v>
      </c>
      <c r="BV102" s="22" t="s">
        <v>75</v>
      </c>
      <c r="BW102" s="22" t="s">
        <v>102</v>
      </c>
      <c r="BX102" s="22" t="s">
        <v>101</v>
      </c>
      <c r="CL102" s="22" t="s">
        <v>1</v>
      </c>
    </row>
    <row r="103" spans="1:90" s="4" customFormat="1" ht="16.5" customHeight="1">
      <c r="A103" s="90" t="s">
        <v>86</v>
      </c>
      <c r="B103" s="48"/>
      <c r="C103" s="10"/>
      <c r="D103" s="10"/>
      <c r="E103" s="10"/>
      <c r="F103" s="236" t="s">
        <v>91</v>
      </c>
      <c r="G103" s="236"/>
      <c r="H103" s="236"/>
      <c r="I103" s="236"/>
      <c r="J103" s="236"/>
      <c r="K103" s="10"/>
      <c r="L103" s="236" t="s">
        <v>92</v>
      </c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  <c r="AA103" s="236"/>
      <c r="AB103" s="236"/>
      <c r="AC103" s="236"/>
      <c r="AD103" s="236"/>
      <c r="AE103" s="236"/>
      <c r="AF103" s="236"/>
      <c r="AG103" s="212">
        <f>'02 - Strecha_01'!J34</f>
        <v>0</v>
      </c>
      <c r="AH103" s="213"/>
      <c r="AI103" s="213"/>
      <c r="AJ103" s="213"/>
      <c r="AK103" s="213"/>
      <c r="AL103" s="213"/>
      <c r="AM103" s="213"/>
      <c r="AN103" s="212">
        <f t="shared" si="0"/>
        <v>0</v>
      </c>
      <c r="AO103" s="213"/>
      <c r="AP103" s="213"/>
      <c r="AQ103" s="85" t="s">
        <v>83</v>
      </c>
      <c r="AR103" s="48"/>
      <c r="AS103" s="86">
        <v>0</v>
      </c>
      <c r="AT103" s="87">
        <f t="shared" si="1"/>
        <v>0</v>
      </c>
      <c r="AU103" s="88">
        <f>'02 - Strecha_01'!P134</f>
        <v>0</v>
      </c>
      <c r="AV103" s="87">
        <f>'02 - Strecha_01'!J37</f>
        <v>0</v>
      </c>
      <c r="AW103" s="87">
        <f>'02 - Strecha_01'!J38</f>
        <v>0</v>
      </c>
      <c r="AX103" s="87">
        <f>'02 - Strecha_01'!J39</f>
        <v>0</v>
      </c>
      <c r="AY103" s="87">
        <f>'02 - Strecha_01'!J40</f>
        <v>0</v>
      </c>
      <c r="AZ103" s="87">
        <f>'02 - Strecha_01'!F37</f>
        <v>0</v>
      </c>
      <c r="BA103" s="87">
        <f>'02 - Strecha_01'!F38</f>
        <v>0</v>
      </c>
      <c r="BB103" s="87">
        <f>'02 - Strecha_01'!F39</f>
        <v>0</v>
      </c>
      <c r="BC103" s="87">
        <f>'02 - Strecha_01'!F40</f>
        <v>0</v>
      </c>
      <c r="BD103" s="89">
        <f>'02 - Strecha_01'!F41</f>
        <v>0</v>
      </c>
      <c r="BT103" s="22" t="s">
        <v>89</v>
      </c>
      <c r="BV103" s="22" t="s">
        <v>75</v>
      </c>
      <c r="BW103" s="22" t="s">
        <v>103</v>
      </c>
      <c r="BX103" s="22" t="s">
        <v>101</v>
      </c>
      <c r="CL103" s="22" t="s">
        <v>1</v>
      </c>
    </row>
    <row r="104" spans="1:90" s="4" customFormat="1" ht="16.5" customHeight="1">
      <c r="A104" s="90" t="s">
        <v>86</v>
      </c>
      <c r="B104" s="48"/>
      <c r="C104" s="10"/>
      <c r="D104" s="10"/>
      <c r="E104" s="10"/>
      <c r="F104" s="236" t="s">
        <v>94</v>
      </c>
      <c r="G104" s="236"/>
      <c r="H104" s="236"/>
      <c r="I104" s="236"/>
      <c r="J104" s="236"/>
      <c r="K104" s="10"/>
      <c r="L104" s="236" t="s">
        <v>104</v>
      </c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  <c r="AA104" s="236"/>
      <c r="AB104" s="236"/>
      <c r="AC104" s="236"/>
      <c r="AD104" s="236"/>
      <c r="AE104" s="236"/>
      <c r="AF104" s="236"/>
      <c r="AG104" s="212">
        <f>'03 - Okna, dvere, zasklen..._01'!J34</f>
        <v>0</v>
      </c>
      <c r="AH104" s="213"/>
      <c r="AI104" s="213"/>
      <c r="AJ104" s="213"/>
      <c r="AK104" s="213"/>
      <c r="AL104" s="213"/>
      <c r="AM104" s="213"/>
      <c r="AN104" s="212">
        <f t="shared" si="0"/>
        <v>0</v>
      </c>
      <c r="AO104" s="213"/>
      <c r="AP104" s="213"/>
      <c r="AQ104" s="85" t="s">
        <v>83</v>
      </c>
      <c r="AR104" s="48"/>
      <c r="AS104" s="86">
        <v>0</v>
      </c>
      <c r="AT104" s="87">
        <f t="shared" si="1"/>
        <v>0</v>
      </c>
      <c r="AU104" s="88">
        <f>'03 - Okna, dvere, zasklen..._01'!P132</f>
        <v>0</v>
      </c>
      <c r="AV104" s="87">
        <f>'03 - Okna, dvere, zasklen..._01'!J37</f>
        <v>0</v>
      </c>
      <c r="AW104" s="87">
        <f>'03 - Okna, dvere, zasklen..._01'!J38</f>
        <v>0</v>
      </c>
      <c r="AX104" s="87">
        <f>'03 - Okna, dvere, zasklen..._01'!J39</f>
        <v>0</v>
      </c>
      <c r="AY104" s="87">
        <f>'03 - Okna, dvere, zasklen..._01'!J40</f>
        <v>0</v>
      </c>
      <c r="AZ104" s="87">
        <f>'03 - Okna, dvere, zasklen..._01'!F37</f>
        <v>0</v>
      </c>
      <c r="BA104" s="87">
        <f>'03 - Okna, dvere, zasklen..._01'!F38</f>
        <v>0</v>
      </c>
      <c r="BB104" s="87">
        <f>'03 - Okna, dvere, zasklen..._01'!F39</f>
        <v>0</v>
      </c>
      <c r="BC104" s="87">
        <f>'03 - Okna, dvere, zasklen..._01'!F40</f>
        <v>0</v>
      </c>
      <c r="BD104" s="89">
        <f>'03 - Okna, dvere, zasklen..._01'!F41</f>
        <v>0</v>
      </c>
      <c r="BT104" s="22" t="s">
        <v>89</v>
      </c>
      <c r="BV104" s="22" t="s">
        <v>75</v>
      </c>
      <c r="BW104" s="22" t="s">
        <v>105</v>
      </c>
      <c r="BX104" s="22" t="s">
        <v>101</v>
      </c>
      <c r="CL104" s="22" t="s">
        <v>1</v>
      </c>
    </row>
    <row r="105" spans="1:90" s="4" customFormat="1" ht="16.5" customHeight="1">
      <c r="A105" s="90" t="s">
        <v>86</v>
      </c>
      <c r="B105" s="48"/>
      <c r="C105" s="10"/>
      <c r="D105" s="10"/>
      <c r="E105" s="10"/>
      <c r="F105" s="236" t="s">
        <v>97</v>
      </c>
      <c r="G105" s="236"/>
      <c r="H105" s="236"/>
      <c r="I105" s="236"/>
      <c r="J105" s="236"/>
      <c r="K105" s="10"/>
      <c r="L105" s="236" t="s">
        <v>98</v>
      </c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  <c r="AA105" s="236"/>
      <c r="AB105" s="236"/>
      <c r="AC105" s="236"/>
      <c r="AD105" s="236"/>
      <c r="AE105" s="236"/>
      <c r="AF105" s="236"/>
      <c r="AG105" s="212">
        <f>'04 - Ostatné_01'!J34</f>
        <v>0</v>
      </c>
      <c r="AH105" s="213"/>
      <c r="AI105" s="213"/>
      <c r="AJ105" s="213"/>
      <c r="AK105" s="213"/>
      <c r="AL105" s="213"/>
      <c r="AM105" s="213"/>
      <c r="AN105" s="212">
        <f t="shared" si="0"/>
        <v>0</v>
      </c>
      <c r="AO105" s="213"/>
      <c r="AP105" s="213"/>
      <c r="AQ105" s="85" t="s">
        <v>83</v>
      </c>
      <c r="AR105" s="48"/>
      <c r="AS105" s="86">
        <v>0</v>
      </c>
      <c r="AT105" s="87">
        <f t="shared" si="1"/>
        <v>0</v>
      </c>
      <c r="AU105" s="88">
        <f>'04 - Ostatné_01'!P126</f>
        <v>0</v>
      </c>
      <c r="AV105" s="87">
        <f>'04 - Ostatné_01'!J37</f>
        <v>0</v>
      </c>
      <c r="AW105" s="87">
        <f>'04 - Ostatné_01'!J38</f>
        <v>0</v>
      </c>
      <c r="AX105" s="87">
        <f>'04 - Ostatné_01'!J39</f>
        <v>0</v>
      </c>
      <c r="AY105" s="87">
        <f>'04 - Ostatné_01'!J40</f>
        <v>0</v>
      </c>
      <c r="AZ105" s="87">
        <f>'04 - Ostatné_01'!F37</f>
        <v>0</v>
      </c>
      <c r="BA105" s="87">
        <f>'04 - Ostatné_01'!F38</f>
        <v>0</v>
      </c>
      <c r="BB105" s="87">
        <f>'04 - Ostatné_01'!F39</f>
        <v>0</v>
      </c>
      <c r="BC105" s="87">
        <f>'04 - Ostatné_01'!F40</f>
        <v>0</v>
      </c>
      <c r="BD105" s="89">
        <f>'04 - Ostatné_01'!F41</f>
        <v>0</v>
      </c>
      <c r="BT105" s="22" t="s">
        <v>89</v>
      </c>
      <c r="BV105" s="22" t="s">
        <v>75</v>
      </c>
      <c r="BW105" s="22" t="s">
        <v>106</v>
      </c>
      <c r="BX105" s="22" t="s">
        <v>101</v>
      </c>
      <c r="CL105" s="22" t="s">
        <v>1</v>
      </c>
    </row>
    <row r="106" spans="1:90" s="4" customFormat="1" ht="16.5" customHeight="1">
      <c r="A106" s="90" t="s">
        <v>86</v>
      </c>
      <c r="B106" s="48"/>
      <c r="C106" s="10"/>
      <c r="D106" s="10"/>
      <c r="E106" s="236" t="s">
        <v>89</v>
      </c>
      <c r="F106" s="236"/>
      <c r="G106" s="236"/>
      <c r="H106" s="236"/>
      <c r="I106" s="236"/>
      <c r="J106" s="10"/>
      <c r="K106" s="236" t="s">
        <v>107</v>
      </c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  <c r="AA106" s="236"/>
      <c r="AB106" s="236"/>
      <c r="AC106" s="236"/>
      <c r="AD106" s="236"/>
      <c r="AE106" s="236"/>
      <c r="AF106" s="236"/>
      <c r="AG106" s="212">
        <f>'3 - ELI - Ellektroinštalácia'!J32</f>
        <v>0</v>
      </c>
      <c r="AH106" s="213"/>
      <c r="AI106" s="213"/>
      <c r="AJ106" s="213"/>
      <c r="AK106" s="213"/>
      <c r="AL106" s="213"/>
      <c r="AM106" s="213"/>
      <c r="AN106" s="212">
        <f t="shared" si="0"/>
        <v>0</v>
      </c>
      <c r="AO106" s="213"/>
      <c r="AP106" s="213"/>
      <c r="AQ106" s="85" t="s">
        <v>83</v>
      </c>
      <c r="AR106" s="48"/>
      <c r="AS106" s="86">
        <v>0</v>
      </c>
      <c r="AT106" s="87">
        <f t="shared" si="1"/>
        <v>0</v>
      </c>
      <c r="AU106" s="88">
        <f>'3 - ELI - Ellektroinštalácia'!P122</f>
        <v>0</v>
      </c>
      <c r="AV106" s="87">
        <f>'3 - ELI - Ellektroinštalácia'!J35</f>
        <v>0</v>
      </c>
      <c r="AW106" s="87">
        <f>'3 - ELI - Ellektroinštalácia'!J36</f>
        <v>0</v>
      </c>
      <c r="AX106" s="87">
        <f>'3 - ELI - Ellektroinštalácia'!J37</f>
        <v>0</v>
      </c>
      <c r="AY106" s="87">
        <f>'3 - ELI - Ellektroinštalácia'!J38</f>
        <v>0</v>
      </c>
      <c r="AZ106" s="87">
        <f>'3 - ELI - Ellektroinštalácia'!F35</f>
        <v>0</v>
      </c>
      <c r="BA106" s="87">
        <f>'3 - ELI - Ellektroinštalácia'!F36</f>
        <v>0</v>
      </c>
      <c r="BB106" s="87">
        <f>'3 - ELI - Ellektroinštalácia'!F37</f>
        <v>0</v>
      </c>
      <c r="BC106" s="87">
        <f>'3 - ELI - Ellektroinštalácia'!F38</f>
        <v>0</v>
      </c>
      <c r="BD106" s="89">
        <f>'3 - ELI - Ellektroinštalácia'!F39</f>
        <v>0</v>
      </c>
      <c r="BT106" s="22" t="s">
        <v>84</v>
      </c>
      <c r="BV106" s="22" t="s">
        <v>75</v>
      </c>
      <c r="BW106" s="22" t="s">
        <v>108</v>
      </c>
      <c r="BX106" s="22" t="s">
        <v>81</v>
      </c>
      <c r="CL106" s="22" t="s">
        <v>1</v>
      </c>
    </row>
    <row r="107" spans="1:90" s="4" customFormat="1" ht="16.5" customHeight="1">
      <c r="A107" s="90" t="s">
        <v>86</v>
      </c>
      <c r="B107" s="48"/>
      <c r="C107" s="10"/>
      <c r="D107" s="10"/>
      <c r="E107" s="236" t="s">
        <v>109</v>
      </c>
      <c r="F107" s="236"/>
      <c r="G107" s="236"/>
      <c r="H107" s="236"/>
      <c r="I107" s="236"/>
      <c r="J107" s="10"/>
      <c r="K107" s="236" t="s">
        <v>110</v>
      </c>
      <c r="L107" s="236"/>
      <c r="M107" s="236"/>
      <c r="N107" s="236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  <c r="AA107" s="236"/>
      <c r="AB107" s="236"/>
      <c r="AC107" s="236"/>
      <c r="AD107" s="236"/>
      <c r="AE107" s="236"/>
      <c r="AF107" s="236"/>
      <c r="AG107" s="212">
        <f>'4 - UK - Ustredné vykurov...'!J32</f>
        <v>0</v>
      </c>
      <c r="AH107" s="213"/>
      <c r="AI107" s="213"/>
      <c r="AJ107" s="213"/>
      <c r="AK107" s="213"/>
      <c r="AL107" s="213"/>
      <c r="AM107" s="213"/>
      <c r="AN107" s="212">
        <f t="shared" si="0"/>
        <v>0</v>
      </c>
      <c r="AO107" s="213"/>
      <c r="AP107" s="213"/>
      <c r="AQ107" s="85" t="s">
        <v>83</v>
      </c>
      <c r="AR107" s="48"/>
      <c r="AS107" s="86">
        <v>0</v>
      </c>
      <c r="AT107" s="87">
        <f t="shared" si="1"/>
        <v>0</v>
      </c>
      <c r="AU107" s="88">
        <f>'4 - UK - Ustredné vykurov...'!P126</f>
        <v>0</v>
      </c>
      <c r="AV107" s="87">
        <f>'4 - UK - Ustredné vykurov...'!J35</f>
        <v>0</v>
      </c>
      <c r="AW107" s="87">
        <f>'4 - UK - Ustredné vykurov...'!J36</f>
        <v>0</v>
      </c>
      <c r="AX107" s="87">
        <f>'4 - UK - Ustredné vykurov...'!J37</f>
        <v>0</v>
      </c>
      <c r="AY107" s="87">
        <f>'4 - UK - Ustredné vykurov...'!J38</f>
        <v>0</v>
      </c>
      <c r="AZ107" s="87">
        <f>'4 - UK - Ustredné vykurov...'!F35</f>
        <v>0</v>
      </c>
      <c r="BA107" s="87">
        <f>'4 - UK - Ustredné vykurov...'!F36</f>
        <v>0</v>
      </c>
      <c r="BB107" s="87">
        <f>'4 - UK - Ustredné vykurov...'!F37</f>
        <v>0</v>
      </c>
      <c r="BC107" s="87">
        <f>'4 - UK - Ustredné vykurov...'!F38</f>
        <v>0</v>
      </c>
      <c r="BD107" s="89">
        <f>'4 - UK - Ustredné vykurov...'!F39</f>
        <v>0</v>
      </c>
      <c r="BT107" s="22" t="s">
        <v>84</v>
      </c>
      <c r="BV107" s="22" t="s">
        <v>75</v>
      </c>
      <c r="BW107" s="22" t="s">
        <v>111</v>
      </c>
      <c r="BX107" s="22" t="s">
        <v>81</v>
      </c>
      <c r="CL107" s="22" t="s">
        <v>31</v>
      </c>
    </row>
    <row r="108" spans="1:90" s="4" customFormat="1" ht="16.5" customHeight="1">
      <c r="A108" s="90" t="s">
        <v>86</v>
      </c>
      <c r="B108" s="48"/>
      <c r="C108" s="10"/>
      <c r="D108" s="10"/>
      <c r="E108" s="236" t="s">
        <v>112</v>
      </c>
      <c r="F108" s="236"/>
      <c r="G108" s="236"/>
      <c r="H108" s="236"/>
      <c r="I108" s="236"/>
      <c r="J108" s="10"/>
      <c r="K108" s="236" t="s">
        <v>113</v>
      </c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6"/>
      <c r="AA108" s="236"/>
      <c r="AB108" s="236"/>
      <c r="AC108" s="236"/>
      <c r="AD108" s="236"/>
      <c r="AE108" s="236"/>
      <c r="AF108" s="236"/>
      <c r="AG108" s="212">
        <f>'5 - Bleskozvod'!J32</f>
        <v>0</v>
      </c>
      <c r="AH108" s="213"/>
      <c r="AI108" s="213"/>
      <c r="AJ108" s="213"/>
      <c r="AK108" s="213"/>
      <c r="AL108" s="213"/>
      <c r="AM108" s="213"/>
      <c r="AN108" s="212">
        <f t="shared" si="0"/>
        <v>0</v>
      </c>
      <c r="AO108" s="213"/>
      <c r="AP108" s="213"/>
      <c r="AQ108" s="85" t="s">
        <v>83</v>
      </c>
      <c r="AR108" s="48"/>
      <c r="AS108" s="86">
        <v>0</v>
      </c>
      <c r="AT108" s="87">
        <f t="shared" si="1"/>
        <v>0</v>
      </c>
      <c r="AU108" s="88">
        <f>'5 - Bleskozvod'!P122</f>
        <v>0</v>
      </c>
      <c r="AV108" s="87">
        <f>'5 - Bleskozvod'!J35</f>
        <v>0</v>
      </c>
      <c r="AW108" s="87">
        <f>'5 - Bleskozvod'!J36</f>
        <v>0</v>
      </c>
      <c r="AX108" s="87">
        <f>'5 - Bleskozvod'!J37</f>
        <v>0</v>
      </c>
      <c r="AY108" s="87">
        <f>'5 - Bleskozvod'!J38</f>
        <v>0</v>
      </c>
      <c r="AZ108" s="87">
        <f>'5 - Bleskozvod'!F35</f>
        <v>0</v>
      </c>
      <c r="BA108" s="87">
        <f>'5 - Bleskozvod'!F36</f>
        <v>0</v>
      </c>
      <c r="BB108" s="87">
        <f>'5 - Bleskozvod'!F37</f>
        <v>0</v>
      </c>
      <c r="BC108" s="87">
        <f>'5 - Bleskozvod'!F38</f>
        <v>0</v>
      </c>
      <c r="BD108" s="89">
        <f>'5 - Bleskozvod'!F39</f>
        <v>0</v>
      </c>
      <c r="BT108" s="22" t="s">
        <v>84</v>
      </c>
      <c r="BV108" s="22" t="s">
        <v>75</v>
      </c>
      <c r="BW108" s="22" t="s">
        <v>114</v>
      </c>
      <c r="BX108" s="22" t="s">
        <v>81</v>
      </c>
      <c r="CL108" s="22" t="s">
        <v>31</v>
      </c>
    </row>
    <row r="109" spans="1:90" s="4" customFormat="1" ht="16.5" customHeight="1">
      <c r="A109" s="90" t="s">
        <v>86</v>
      </c>
      <c r="B109" s="48"/>
      <c r="C109" s="10"/>
      <c r="D109" s="10"/>
      <c r="E109" s="236" t="s">
        <v>115</v>
      </c>
      <c r="F109" s="236"/>
      <c r="G109" s="236"/>
      <c r="H109" s="236"/>
      <c r="I109" s="236"/>
      <c r="J109" s="10"/>
      <c r="K109" s="236" t="s">
        <v>116</v>
      </c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  <c r="AA109" s="236"/>
      <c r="AB109" s="236"/>
      <c r="AC109" s="236"/>
      <c r="AD109" s="236"/>
      <c r="AE109" s="236"/>
      <c r="AF109" s="236"/>
      <c r="AG109" s="212">
        <f>'6 - AC - Klimatizácia'!J32</f>
        <v>0</v>
      </c>
      <c r="AH109" s="213"/>
      <c r="AI109" s="213"/>
      <c r="AJ109" s="213"/>
      <c r="AK109" s="213"/>
      <c r="AL109" s="213"/>
      <c r="AM109" s="213"/>
      <c r="AN109" s="212">
        <f t="shared" si="0"/>
        <v>0</v>
      </c>
      <c r="AO109" s="213"/>
      <c r="AP109" s="213"/>
      <c r="AQ109" s="85" t="s">
        <v>83</v>
      </c>
      <c r="AR109" s="48"/>
      <c r="AS109" s="86">
        <v>0</v>
      </c>
      <c r="AT109" s="87">
        <f t="shared" si="1"/>
        <v>0</v>
      </c>
      <c r="AU109" s="88">
        <f>'6 - AC - Klimatizácia'!P125</f>
        <v>0</v>
      </c>
      <c r="AV109" s="87">
        <f>'6 - AC - Klimatizácia'!J35</f>
        <v>0</v>
      </c>
      <c r="AW109" s="87">
        <f>'6 - AC - Klimatizácia'!J36</f>
        <v>0</v>
      </c>
      <c r="AX109" s="87">
        <f>'6 - AC - Klimatizácia'!J37</f>
        <v>0</v>
      </c>
      <c r="AY109" s="87">
        <f>'6 - AC - Klimatizácia'!J38</f>
        <v>0</v>
      </c>
      <c r="AZ109" s="87">
        <f>'6 - AC - Klimatizácia'!F35</f>
        <v>0</v>
      </c>
      <c r="BA109" s="87">
        <f>'6 - AC - Klimatizácia'!F36</f>
        <v>0</v>
      </c>
      <c r="BB109" s="87">
        <f>'6 - AC - Klimatizácia'!F37</f>
        <v>0</v>
      </c>
      <c r="BC109" s="87">
        <f>'6 - AC - Klimatizácia'!F38</f>
        <v>0</v>
      </c>
      <c r="BD109" s="89">
        <f>'6 - AC - Klimatizácia'!F39</f>
        <v>0</v>
      </c>
      <c r="BT109" s="22" t="s">
        <v>84</v>
      </c>
      <c r="BV109" s="22" t="s">
        <v>75</v>
      </c>
      <c r="BW109" s="22" t="s">
        <v>117</v>
      </c>
      <c r="BX109" s="22" t="s">
        <v>81</v>
      </c>
      <c r="CL109" s="22" t="s">
        <v>1</v>
      </c>
    </row>
    <row r="110" spans="1:90" s="4" customFormat="1" ht="23.25" customHeight="1">
      <c r="A110" s="90" t="s">
        <v>86</v>
      </c>
      <c r="B110" s="48"/>
      <c r="C110" s="10"/>
      <c r="D110" s="10"/>
      <c r="E110" s="236" t="s">
        <v>118</v>
      </c>
      <c r="F110" s="236"/>
      <c r="G110" s="236"/>
      <c r="H110" s="236"/>
      <c r="I110" s="236"/>
      <c r="J110" s="10"/>
      <c r="K110" s="236" t="s">
        <v>119</v>
      </c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6"/>
      <c r="AD110" s="236"/>
      <c r="AE110" s="236"/>
      <c r="AF110" s="236"/>
      <c r="AG110" s="212">
        <f>'7 - SZT - Spätné ziskavan...'!J32</f>
        <v>0</v>
      </c>
      <c r="AH110" s="213"/>
      <c r="AI110" s="213"/>
      <c r="AJ110" s="213"/>
      <c r="AK110" s="213"/>
      <c r="AL110" s="213"/>
      <c r="AM110" s="213"/>
      <c r="AN110" s="212">
        <f t="shared" si="0"/>
        <v>0</v>
      </c>
      <c r="AO110" s="213"/>
      <c r="AP110" s="213"/>
      <c r="AQ110" s="85" t="s">
        <v>83</v>
      </c>
      <c r="AR110" s="48"/>
      <c r="AS110" s="91">
        <v>0</v>
      </c>
      <c r="AT110" s="92">
        <f t="shared" si="1"/>
        <v>0</v>
      </c>
      <c r="AU110" s="93">
        <f>'7 - SZT - Spätné ziskavan...'!P124</f>
        <v>0</v>
      </c>
      <c r="AV110" s="92">
        <f>'7 - SZT - Spätné ziskavan...'!J35</f>
        <v>0</v>
      </c>
      <c r="AW110" s="92">
        <f>'7 - SZT - Spätné ziskavan...'!J36</f>
        <v>0</v>
      </c>
      <c r="AX110" s="92">
        <f>'7 - SZT - Spätné ziskavan...'!J37</f>
        <v>0</v>
      </c>
      <c r="AY110" s="92">
        <f>'7 - SZT - Spätné ziskavan...'!J38</f>
        <v>0</v>
      </c>
      <c r="AZ110" s="92">
        <f>'7 - SZT - Spätné ziskavan...'!F35</f>
        <v>0</v>
      </c>
      <c r="BA110" s="92">
        <f>'7 - SZT - Spätné ziskavan...'!F36</f>
        <v>0</v>
      </c>
      <c r="BB110" s="92">
        <f>'7 - SZT - Spätné ziskavan...'!F37</f>
        <v>0</v>
      </c>
      <c r="BC110" s="92">
        <f>'7 - SZT - Spätné ziskavan...'!F38</f>
        <v>0</v>
      </c>
      <c r="BD110" s="94">
        <f>'7 - SZT - Spätné ziskavan...'!F39</f>
        <v>0</v>
      </c>
      <c r="BT110" s="22" t="s">
        <v>84</v>
      </c>
      <c r="BV110" s="22" t="s">
        <v>75</v>
      </c>
      <c r="BW110" s="22" t="s">
        <v>120</v>
      </c>
      <c r="BX110" s="22" t="s">
        <v>81</v>
      </c>
      <c r="CL110" s="22" t="s">
        <v>1</v>
      </c>
    </row>
    <row r="111" spans="1:90" s="2" customFormat="1" ht="30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30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90" s="2" customFormat="1" ht="6.95" customHeight="1">
      <c r="A112" s="29"/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30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</sheetData>
  <mergeCells count="102">
    <mergeCell ref="L103:AF103"/>
    <mergeCell ref="L104:AF104"/>
    <mergeCell ref="L99:AF99"/>
    <mergeCell ref="L97:AF97"/>
    <mergeCell ref="L98:AF98"/>
    <mergeCell ref="F98:J98"/>
    <mergeCell ref="F102:J102"/>
    <mergeCell ref="F97:J97"/>
    <mergeCell ref="F100:J100"/>
    <mergeCell ref="F99:J99"/>
    <mergeCell ref="I92:AF92"/>
    <mergeCell ref="J95:AF95"/>
    <mergeCell ref="K96:AF96"/>
    <mergeCell ref="K101:AF101"/>
    <mergeCell ref="L100:AF100"/>
    <mergeCell ref="L102:AF102"/>
    <mergeCell ref="L85:AO85"/>
    <mergeCell ref="F105:J105"/>
    <mergeCell ref="L105:AF105"/>
    <mergeCell ref="E106:I106"/>
    <mergeCell ref="K106:AF106"/>
    <mergeCell ref="E107:I107"/>
    <mergeCell ref="K107:AF107"/>
    <mergeCell ref="E108:I108"/>
    <mergeCell ref="K108:AF108"/>
    <mergeCell ref="AN102:AP102"/>
    <mergeCell ref="AN104:AP104"/>
    <mergeCell ref="AN92:AP92"/>
    <mergeCell ref="AN98:AP98"/>
    <mergeCell ref="AN95:AP95"/>
    <mergeCell ref="AN101:AP101"/>
    <mergeCell ref="AN100:AP100"/>
    <mergeCell ref="AN99:AP99"/>
    <mergeCell ref="AN97:AP97"/>
    <mergeCell ref="C92:G92"/>
    <mergeCell ref="D95:H95"/>
    <mergeCell ref="E96:I96"/>
    <mergeCell ref="E101:I101"/>
    <mergeCell ref="F104:J104"/>
    <mergeCell ref="F103:J103"/>
    <mergeCell ref="E109:I109"/>
    <mergeCell ref="K109:AF109"/>
    <mergeCell ref="E110:I110"/>
    <mergeCell ref="K110:AF110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104:AM104"/>
    <mergeCell ref="AG103:AM103"/>
    <mergeCell ref="AG102:AM102"/>
    <mergeCell ref="AG92:AM92"/>
    <mergeCell ref="AG97:AM97"/>
    <mergeCell ref="AG100:AM100"/>
    <mergeCell ref="AG95:AM95"/>
    <mergeCell ref="AG101:AM101"/>
    <mergeCell ref="AG99:AM99"/>
    <mergeCell ref="AG98:AM98"/>
    <mergeCell ref="AG96:AM96"/>
    <mergeCell ref="AM90:AP90"/>
    <mergeCell ref="AM87:AN87"/>
    <mergeCell ref="AM89:AP89"/>
    <mergeCell ref="AN96:AP96"/>
    <mergeCell ref="AN103:AP103"/>
    <mergeCell ref="AN109:AP109"/>
    <mergeCell ref="AG109:AM109"/>
    <mergeCell ref="AN110:AP110"/>
    <mergeCell ref="AG110:AM110"/>
    <mergeCell ref="AN94:AP94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</mergeCells>
  <hyperlinks>
    <hyperlink ref="A97" location="'01 - OP - Obvodový plášť'!C2" display="/" xr:uid="{00000000-0004-0000-0000-000000000000}"/>
    <hyperlink ref="A98" location="'02 - Strecha'!C2" display="/" xr:uid="{00000000-0004-0000-0000-000001000000}"/>
    <hyperlink ref="A99" location="'03 - Okna, dvere, zasklen...'!C2" display="/" xr:uid="{00000000-0004-0000-0000-000002000000}"/>
    <hyperlink ref="A100" location="'04 - Ostatné'!C2" display="/" xr:uid="{00000000-0004-0000-0000-000003000000}"/>
    <hyperlink ref="A102" location="'01 - OP - Obvodový plášť_01'!C2" display="/" xr:uid="{00000000-0004-0000-0000-000004000000}"/>
    <hyperlink ref="A103" location="'02 - Strecha_01'!C2" display="/" xr:uid="{00000000-0004-0000-0000-000005000000}"/>
    <hyperlink ref="A104" location="'03 - Okna, dvere, zasklen..._01'!C2" display="/" xr:uid="{00000000-0004-0000-0000-000006000000}"/>
    <hyperlink ref="A105" location="'04 - Ostatné_01'!C2" display="/" xr:uid="{00000000-0004-0000-0000-000007000000}"/>
    <hyperlink ref="A106" location="'3 - ELI - Ellektroinštalácia'!C2" display="/" xr:uid="{00000000-0004-0000-0000-000008000000}"/>
    <hyperlink ref="A107" location="'4 - UK - Ustredné vykurov...'!C2" display="/" xr:uid="{00000000-0004-0000-0000-000009000000}"/>
    <hyperlink ref="A108" location="'5 - Bleskozvod'!C2" display="/" xr:uid="{00000000-0004-0000-0000-00000A000000}"/>
    <hyperlink ref="A109" location="'6 - AC - Klimatizácia'!C2" display="/" xr:uid="{00000000-0004-0000-0000-00000B000000}"/>
    <hyperlink ref="A110" location="'7 - SZT - Spätné ziskavan...'!C2" display="/" xr:uid="{00000000-0004-0000-0000-00000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26"/>
  <sheetViews>
    <sheetView showGridLines="0" workbookViewId="0">
      <selection activeCell="E20" sqref="E20:H2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5"/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108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121</v>
      </c>
      <c r="I4" s="95"/>
      <c r="L4" s="17"/>
      <c r="M4" s="97" t="s">
        <v>9</v>
      </c>
      <c r="AT4" s="14" t="s">
        <v>3</v>
      </c>
    </row>
    <row r="5" spans="1:46" s="1" customFormat="1" ht="6.95" customHeight="1">
      <c r="B5" s="17"/>
      <c r="I5" s="95"/>
      <c r="L5" s="17"/>
    </row>
    <row r="6" spans="1:46" s="1" customFormat="1" ht="12" customHeight="1">
      <c r="B6" s="17"/>
      <c r="D6" s="24" t="s">
        <v>15</v>
      </c>
      <c r="I6" s="95"/>
      <c r="L6" s="17"/>
    </row>
    <row r="7" spans="1:46" s="1" customFormat="1" ht="23.25" customHeight="1">
      <c r="B7" s="17"/>
      <c r="E7" s="256" t="str">
        <f>'Rekapitulácia stavby'!K6</f>
        <v>MSÚ JARKOVÁ 24, PREŠOV - ZNÍŽENIE ENERGETICKEJ NÁROČNOSTI OBJEKTU</v>
      </c>
      <c r="F7" s="257"/>
      <c r="G7" s="257"/>
      <c r="H7" s="257"/>
      <c r="I7" s="95"/>
      <c r="L7" s="17"/>
    </row>
    <row r="8" spans="1:46" s="1" customFormat="1" ht="12" customHeight="1">
      <c r="B8" s="17"/>
      <c r="D8" s="24" t="s">
        <v>122</v>
      </c>
      <c r="I8" s="95"/>
      <c r="L8" s="17"/>
    </row>
    <row r="9" spans="1:46" s="2" customFormat="1" ht="16.5" customHeight="1">
      <c r="A9" s="29"/>
      <c r="B9" s="30"/>
      <c r="C9" s="29"/>
      <c r="D9" s="29"/>
      <c r="E9" s="256" t="s">
        <v>123</v>
      </c>
      <c r="F9" s="259"/>
      <c r="G9" s="259"/>
      <c r="H9" s="259"/>
      <c r="I9" s="9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124</v>
      </c>
      <c r="E10" s="29"/>
      <c r="F10" s="29"/>
      <c r="G10" s="29"/>
      <c r="H10" s="29"/>
      <c r="I10" s="9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249" t="s">
        <v>798</v>
      </c>
      <c r="F11" s="259"/>
      <c r="G11" s="259"/>
      <c r="H11" s="259"/>
      <c r="I11" s="9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9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100" t="s">
        <v>18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100" t="s">
        <v>21</v>
      </c>
      <c r="J14" s="52" t="str">
        <f>'Rekapitulácia stavby'!AN8</f>
        <v>11_2019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99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22</v>
      </c>
      <c r="E16" s="29"/>
      <c r="F16" s="29"/>
      <c r="G16" s="29"/>
      <c r="H16" s="29"/>
      <c r="I16" s="100" t="s">
        <v>23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24</v>
      </c>
      <c r="F17" s="29"/>
      <c r="G17" s="29"/>
      <c r="H17" s="29"/>
      <c r="I17" s="100" t="s">
        <v>25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99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26</v>
      </c>
      <c r="E19" s="29"/>
      <c r="F19" s="29"/>
      <c r="G19" s="29"/>
      <c r="H19" s="29"/>
      <c r="I19" s="100" t="s">
        <v>23</v>
      </c>
      <c r="J19" s="25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60"/>
      <c r="F20" s="241"/>
      <c r="G20" s="241"/>
      <c r="H20" s="241"/>
      <c r="I20" s="100" t="s">
        <v>25</v>
      </c>
      <c r="J20" s="25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99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27</v>
      </c>
      <c r="E22" s="29"/>
      <c r="F22" s="29"/>
      <c r="G22" s="29"/>
      <c r="H22" s="29"/>
      <c r="I22" s="100" t="s">
        <v>23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">
        <v>28</v>
      </c>
      <c r="F23" s="29"/>
      <c r="G23" s="29"/>
      <c r="H23" s="29"/>
      <c r="I23" s="100" t="s">
        <v>25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9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30</v>
      </c>
      <c r="E25" s="29"/>
      <c r="F25" s="29"/>
      <c r="G25" s="29"/>
      <c r="H25" s="29"/>
      <c r="I25" s="100" t="s">
        <v>23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100" t="s">
        <v>25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99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32</v>
      </c>
      <c r="E28" s="29"/>
      <c r="F28" s="29"/>
      <c r="G28" s="29"/>
      <c r="H28" s="29"/>
      <c r="I28" s="9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101"/>
      <c r="B29" s="102"/>
      <c r="C29" s="101"/>
      <c r="D29" s="101"/>
      <c r="E29" s="245" t="s">
        <v>1</v>
      </c>
      <c r="F29" s="245"/>
      <c r="G29" s="245"/>
      <c r="H29" s="245"/>
      <c r="I29" s="103"/>
      <c r="J29" s="101"/>
      <c r="K29" s="101"/>
      <c r="L29" s="104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9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105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6" t="s">
        <v>33</v>
      </c>
      <c r="E32" s="29"/>
      <c r="F32" s="29"/>
      <c r="G32" s="29"/>
      <c r="H32" s="29"/>
      <c r="I32" s="99"/>
      <c r="J32" s="68">
        <f>ROUND(J122,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105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35</v>
      </c>
      <c r="G34" s="29"/>
      <c r="H34" s="29"/>
      <c r="I34" s="107" t="s">
        <v>34</v>
      </c>
      <c r="J34" s="33" t="s">
        <v>36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98" t="s">
        <v>37</v>
      </c>
      <c r="E35" s="24" t="s">
        <v>38</v>
      </c>
      <c r="F35" s="108">
        <f>ROUND((SUM(BE122:BE125)),  2)</f>
        <v>0</v>
      </c>
      <c r="G35" s="29"/>
      <c r="H35" s="29"/>
      <c r="I35" s="109">
        <v>0.2</v>
      </c>
      <c r="J35" s="108">
        <f>ROUND(((SUM(BE122:BE125))*I35),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4" t="s">
        <v>39</v>
      </c>
      <c r="F36" s="108">
        <f>ROUND((SUM(BF122:BF125)),  2)</f>
        <v>0</v>
      </c>
      <c r="G36" s="29"/>
      <c r="H36" s="29"/>
      <c r="I36" s="109">
        <v>0.2</v>
      </c>
      <c r="J36" s="108">
        <f>ROUND(((SUM(BF122:BF125))*I36),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40</v>
      </c>
      <c r="F37" s="108">
        <f>ROUND((SUM(BG122:BG125)),  2)</f>
        <v>0</v>
      </c>
      <c r="G37" s="29"/>
      <c r="H37" s="29"/>
      <c r="I37" s="109">
        <v>0.2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41</v>
      </c>
      <c r="F38" s="108">
        <f>ROUND((SUM(BH122:BH125)),  2)</f>
        <v>0</v>
      </c>
      <c r="G38" s="29"/>
      <c r="H38" s="29"/>
      <c r="I38" s="109">
        <v>0.2</v>
      </c>
      <c r="J38" s="10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42</v>
      </c>
      <c r="F39" s="108">
        <f>ROUND((SUM(BI122:BI125)),  2)</f>
        <v>0</v>
      </c>
      <c r="G39" s="29"/>
      <c r="H39" s="29"/>
      <c r="I39" s="109">
        <v>0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9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10"/>
      <c r="D41" s="111" t="s">
        <v>43</v>
      </c>
      <c r="E41" s="57"/>
      <c r="F41" s="57"/>
      <c r="G41" s="112" t="s">
        <v>44</v>
      </c>
      <c r="H41" s="113" t="s">
        <v>45</v>
      </c>
      <c r="I41" s="114"/>
      <c r="J41" s="115">
        <f>SUM(J32:J39)</f>
        <v>0</v>
      </c>
      <c r="K41" s="116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9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I43" s="95"/>
      <c r="L43" s="17"/>
    </row>
    <row r="44" spans="1:31" s="1" customFormat="1" ht="14.45" customHeight="1">
      <c r="B44" s="17"/>
      <c r="I44" s="95"/>
      <c r="L44" s="17"/>
    </row>
    <row r="45" spans="1:31" s="1" customFormat="1" ht="14.45" customHeight="1">
      <c r="B45" s="17"/>
      <c r="I45" s="95"/>
      <c r="L45" s="17"/>
    </row>
    <row r="46" spans="1:31" s="1" customFormat="1" ht="14.45" customHeight="1">
      <c r="B46" s="17"/>
      <c r="I46" s="95"/>
      <c r="L46" s="17"/>
    </row>
    <row r="47" spans="1:31" s="1" customFormat="1" ht="14.45" customHeight="1">
      <c r="B47" s="17"/>
      <c r="I47" s="95"/>
      <c r="L47" s="17"/>
    </row>
    <row r="48" spans="1:31" s="1" customFormat="1" ht="14.45" customHeight="1">
      <c r="B48" s="17"/>
      <c r="I48" s="95"/>
      <c r="L48" s="17"/>
    </row>
    <row r="49" spans="1:31" s="1" customFormat="1" ht="14.45" customHeight="1">
      <c r="B49" s="17"/>
      <c r="I49" s="95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128</v>
      </c>
      <c r="D82" s="29"/>
      <c r="E82" s="29"/>
      <c r="F82" s="29"/>
      <c r="G82" s="29"/>
      <c r="H82" s="29"/>
      <c r="I82" s="9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3.25" customHeight="1">
      <c r="A85" s="29"/>
      <c r="B85" s="30"/>
      <c r="C85" s="29"/>
      <c r="D85" s="29"/>
      <c r="E85" s="256" t="str">
        <f>E7</f>
        <v>MSÚ JARKOVÁ 24, PREŠOV - ZNÍŽENIE ENERGETICKEJ NÁROČNOSTI OBJEKTU</v>
      </c>
      <c r="F85" s="257"/>
      <c r="G85" s="257"/>
      <c r="H85" s="257"/>
      <c r="I85" s="9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122</v>
      </c>
      <c r="I86" s="95"/>
      <c r="L86" s="17"/>
    </row>
    <row r="87" spans="1:31" s="2" customFormat="1" ht="16.5" customHeight="1">
      <c r="A87" s="29"/>
      <c r="B87" s="30"/>
      <c r="C87" s="29"/>
      <c r="D87" s="29"/>
      <c r="E87" s="256" t="s">
        <v>123</v>
      </c>
      <c r="F87" s="259"/>
      <c r="G87" s="259"/>
      <c r="H87" s="259"/>
      <c r="I87" s="9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124</v>
      </c>
      <c r="D88" s="29"/>
      <c r="E88" s="29"/>
      <c r="F88" s="29"/>
      <c r="G88" s="29"/>
      <c r="H88" s="29"/>
      <c r="I88" s="9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249" t="str">
        <f>E11</f>
        <v>3 - ELI - Ellektroinštalácia</v>
      </c>
      <c r="F89" s="259"/>
      <c r="G89" s="259"/>
      <c r="H89" s="259"/>
      <c r="I89" s="9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19</v>
      </c>
      <c r="D91" s="29"/>
      <c r="E91" s="29"/>
      <c r="F91" s="22" t="str">
        <f>F14</f>
        <v>Jarková 24, Prešov</v>
      </c>
      <c r="G91" s="29"/>
      <c r="H91" s="29"/>
      <c r="I91" s="100" t="s">
        <v>21</v>
      </c>
      <c r="J91" s="52" t="str">
        <f>IF(J14="","",J14)</f>
        <v>11_2019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9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22</v>
      </c>
      <c r="D93" s="29"/>
      <c r="E93" s="29"/>
      <c r="F93" s="22" t="str">
        <f>E17</f>
        <v>Mesto Prešov, Hlavná 73, Prešov</v>
      </c>
      <c r="G93" s="29"/>
      <c r="H93" s="29"/>
      <c r="I93" s="100" t="s">
        <v>27</v>
      </c>
      <c r="J93" s="27" t="str">
        <f>E23</f>
        <v>AIP projekt s.r.o.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26</v>
      </c>
      <c r="D94" s="29"/>
      <c r="E94" s="29"/>
      <c r="F94" s="22" t="str">
        <f>IF(E20="","",E20)</f>
        <v/>
      </c>
      <c r="G94" s="29"/>
      <c r="H94" s="29"/>
      <c r="I94" s="100" t="s">
        <v>30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24" t="s">
        <v>129</v>
      </c>
      <c r="D96" s="110"/>
      <c r="E96" s="110"/>
      <c r="F96" s="110"/>
      <c r="G96" s="110"/>
      <c r="H96" s="110"/>
      <c r="I96" s="125"/>
      <c r="J96" s="126" t="s">
        <v>130</v>
      </c>
      <c r="K96" s="110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9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27" t="s">
        <v>131</v>
      </c>
      <c r="D98" s="29"/>
      <c r="E98" s="29"/>
      <c r="F98" s="29"/>
      <c r="G98" s="29"/>
      <c r="H98" s="29"/>
      <c r="I98" s="99"/>
      <c r="J98" s="68">
        <f>J122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132</v>
      </c>
    </row>
    <row r="99" spans="1:47" s="9" customFormat="1" ht="24.95" customHeight="1">
      <c r="B99" s="128"/>
      <c r="D99" s="129" t="s">
        <v>799</v>
      </c>
      <c r="E99" s="130"/>
      <c r="F99" s="130"/>
      <c r="G99" s="130"/>
      <c r="H99" s="130"/>
      <c r="I99" s="131"/>
      <c r="J99" s="132">
        <f>J123</f>
        <v>0</v>
      </c>
      <c r="L99" s="128"/>
    </row>
    <row r="100" spans="1:47" s="10" customFormat="1" ht="19.899999999999999" customHeight="1">
      <c r="B100" s="133"/>
      <c r="D100" s="134" t="s">
        <v>800</v>
      </c>
      <c r="E100" s="135"/>
      <c r="F100" s="135"/>
      <c r="G100" s="135"/>
      <c r="H100" s="135"/>
      <c r="I100" s="136"/>
      <c r="J100" s="137">
        <f>J124</f>
        <v>0</v>
      </c>
      <c r="L100" s="133"/>
    </row>
    <row r="101" spans="1:47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99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47" s="2" customFormat="1" ht="6.95" customHeight="1">
      <c r="A102" s="29"/>
      <c r="B102" s="44"/>
      <c r="C102" s="45"/>
      <c r="D102" s="45"/>
      <c r="E102" s="45"/>
      <c r="F102" s="45"/>
      <c r="G102" s="45"/>
      <c r="H102" s="45"/>
      <c r="I102" s="122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47" s="2" customFormat="1" ht="6.95" customHeight="1">
      <c r="A106" s="29"/>
      <c r="B106" s="46"/>
      <c r="C106" s="47"/>
      <c r="D106" s="47"/>
      <c r="E106" s="47"/>
      <c r="F106" s="47"/>
      <c r="G106" s="47"/>
      <c r="H106" s="47"/>
      <c r="I106" s="123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24.95" customHeight="1">
      <c r="A107" s="29"/>
      <c r="B107" s="30"/>
      <c r="C107" s="18" t="s">
        <v>146</v>
      </c>
      <c r="D107" s="29"/>
      <c r="E107" s="29"/>
      <c r="F107" s="29"/>
      <c r="G107" s="29"/>
      <c r="H107" s="29"/>
      <c r="I107" s="9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9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12" customHeight="1">
      <c r="A109" s="29"/>
      <c r="B109" s="30"/>
      <c r="C109" s="24" t="s">
        <v>15</v>
      </c>
      <c r="D109" s="29"/>
      <c r="E109" s="29"/>
      <c r="F109" s="29"/>
      <c r="G109" s="29"/>
      <c r="H109" s="29"/>
      <c r="I109" s="9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23.25" customHeight="1">
      <c r="A110" s="29"/>
      <c r="B110" s="30"/>
      <c r="C110" s="29"/>
      <c r="D110" s="29"/>
      <c r="E110" s="256" t="str">
        <f>E7</f>
        <v>MSÚ JARKOVÁ 24, PREŠOV - ZNÍŽENIE ENERGETICKEJ NÁROČNOSTI OBJEKTU</v>
      </c>
      <c r="F110" s="257"/>
      <c r="G110" s="257"/>
      <c r="H110" s="257"/>
      <c r="I110" s="9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1" customFormat="1" ht="12" customHeight="1">
      <c r="B111" s="17"/>
      <c r="C111" s="24" t="s">
        <v>122</v>
      </c>
      <c r="I111" s="95"/>
      <c r="L111" s="17"/>
    </row>
    <row r="112" spans="1:47" s="2" customFormat="1" ht="16.5" customHeight="1">
      <c r="A112" s="29"/>
      <c r="B112" s="30"/>
      <c r="C112" s="29"/>
      <c r="D112" s="29"/>
      <c r="E112" s="256" t="s">
        <v>123</v>
      </c>
      <c r="F112" s="259"/>
      <c r="G112" s="259"/>
      <c r="H112" s="259"/>
      <c r="I112" s="9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124</v>
      </c>
      <c r="D113" s="29"/>
      <c r="E113" s="29"/>
      <c r="F113" s="29"/>
      <c r="G113" s="29"/>
      <c r="H113" s="29"/>
      <c r="I113" s="9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49" t="str">
        <f>E11</f>
        <v>3 - ELI - Ellektroinštalácia</v>
      </c>
      <c r="F114" s="259"/>
      <c r="G114" s="259"/>
      <c r="H114" s="259"/>
      <c r="I114" s="9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9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F14</f>
        <v>Jarková 24, Prešov</v>
      </c>
      <c r="G116" s="29"/>
      <c r="H116" s="29"/>
      <c r="I116" s="100" t="s">
        <v>21</v>
      </c>
      <c r="J116" s="52" t="str">
        <f>IF(J14="","",J14)</f>
        <v>11_2019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9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22</v>
      </c>
      <c r="D118" s="29"/>
      <c r="E118" s="29"/>
      <c r="F118" s="22" t="str">
        <f>E17</f>
        <v>Mesto Prešov, Hlavná 73, Prešov</v>
      </c>
      <c r="G118" s="29"/>
      <c r="H118" s="29"/>
      <c r="I118" s="100" t="s">
        <v>27</v>
      </c>
      <c r="J118" s="27" t="str">
        <f>E23</f>
        <v>AIP projekt s.r.o.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26</v>
      </c>
      <c r="D119" s="29"/>
      <c r="E119" s="29"/>
      <c r="F119" s="22" t="str">
        <f>IF(E20="","",E20)</f>
        <v/>
      </c>
      <c r="G119" s="29"/>
      <c r="H119" s="29"/>
      <c r="I119" s="100" t="s">
        <v>30</v>
      </c>
      <c r="J119" s="27" t="str">
        <f>E26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9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38"/>
      <c r="B121" s="139"/>
      <c r="C121" s="140" t="s">
        <v>147</v>
      </c>
      <c r="D121" s="141" t="s">
        <v>58</v>
      </c>
      <c r="E121" s="141" t="s">
        <v>54</v>
      </c>
      <c r="F121" s="141" t="s">
        <v>55</v>
      </c>
      <c r="G121" s="141" t="s">
        <v>148</v>
      </c>
      <c r="H121" s="141" t="s">
        <v>149</v>
      </c>
      <c r="I121" s="142" t="s">
        <v>150</v>
      </c>
      <c r="J121" s="143" t="s">
        <v>130</v>
      </c>
      <c r="K121" s="144" t="s">
        <v>151</v>
      </c>
      <c r="L121" s="145"/>
      <c r="M121" s="59" t="s">
        <v>1</v>
      </c>
      <c r="N121" s="60" t="s">
        <v>37</v>
      </c>
      <c r="O121" s="60" t="s">
        <v>152</v>
      </c>
      <c r="P121" s="60" t="s">
        <v>153</v>
      </c>
      <c r="Q121" s="60" t="s">
        <v>154</v>
      </c>
      <c r="R121" s="60" t="s">
        <v>155</v>
      </c>
      <c r="S121" s="60" t="s">
        <v>156</v>
      </c>
      <c r="T121" s="61" t="s">
        <v>157</v>
      </c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</row>
    <row r="122" spans="1:65" s="2" customFormat="1" ht="22.9" customHeight="1">
      <c r="A122" s="29"/>
      <c r="B122" s="30"/>
      <c r="C122" s="66" t="s">
        <v>131</v>
      </c>
      <c r="D122" s="29"/>
      <c r="E122" s="29"/>
      <c r="F122" s="29"/>
      <c r="G122" s="29"/>
      <c r="H122" s="29"/>
      <c r="I122" s="99"/>
      <c r="J122" s="146">
        <f>BK122</f>
        <v>0</v>
      </c>
      <c r="K122" s="29"/>
      <c r="L122" s="30"/>
      <c r="M122" s="62"/>
      <c r="N122" s="53"/>
      <c r="O122" s="63"/>
      <c r="P122" s="147">
        <f>P123</f>
        <v>0</v>
      </c>
      <c r="Q122" s="63"/>
      <c r="R122" s="147">
        <f>R123</f>
        <v>0</v>
      </c>
      <c r="S122" s="63"/>
      <c r="T122" s="148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72</v>
      </c>
      <c r="AU122" s="14" t="s">
        <v>132</v>
      </c>
      <c r="BK122" s="149">
        <f>BK123</f>
        <v>0</v>
      </c>
    </row>
    <row r="123" spans="1:65" s="12" customFormat="1" ht="25.9" customHeight="1">
      <c r="B123" s="150"/>
      <c r="D123" s="151" t="s">
        <v>72</v>
      </c>
      <c r="E123" s="152" t="s">
        <v>188</v>
      </c>
      <c r="F123" s="152" t="s">
        <v>801</v>
      </c>
      <c r="I123" s="153"/>
      <c r="J123" s="154">
        <f>BK123</f>
        <v>0</v>
      </c>
      <c r="L123" s="150"/>
      <c r="M123" s="155"/>
      <c r="N123" s="156"/>
      <c r="O123" s="156"/>
      <c r="P123" s="157">
        <f>P124</f>
        <v>0</v>
      </c>
      <c r="Q123" s="156"/>
      <c r="R123" s="157">
        <f>R124</f>
        <v>0</v>
      </c>
      <c r="S123" s="156"/>
      <c r="T123" s="158">
        <f>T124</f>
        <v>0</v>
      </c>
      <c r="AR123" s="151" t="s">
        <v>89</v>
      </c>
      <c r="AT123" s="159" t="s">
        <v>72</v>
      </c>
      <c r="AU123" s="159" t="s">
        <v>73</v>
      </c>
      <c r="AY123" s="151" t="s">
        <v>160</v>
      </c>
      <c r="BK123" s="160">
        <f>BK124</f>
        <v>0</v>
      </c>
    </row>
    <row r="124" spans="1:65" s="12" customFormat="1" ht="22.9" customHeight="1">
      <c r="B124" s="150"/>
      <c r="D124" s="151" t="s">
        <v>72</v>
      </c>
      <c r="E124" s="161" t="s">
        <v>802</v>
      </c>
      <c r="F124" s="161" t="s">
        <v>803</v>
      </c>
      <c r="I124" s="153"/>
      <c r="J124" s="162">
        <f>BK124</f>
        <v>0</v>
      </c>
      <c r="L124" s="150"/>
      <c r="M124" s="155"/>
      <c r="N124" s="156"/>
      <c r="O124" s="156"/>
      <c r="P124" s="157">
        <f>P125</f>
        <v>0</v>
      </c>
      <c r="Q124" s="156"/>
      <c r="R124" s="157">
        <f>R125</f>
        <v>0</v>
      </c>
      <c r="S124" s="156"/>
      <c r="T124" s="158">
        <f>T125</f>
        <v>0</v>
      </c>
      <c r="AR124" s="151" t="s">
        <v>89</v>
      </c>
      <c r="AT124" s="159" t="s">
        <v>72</v>
      </c>
      <c r="AU124" s="159" t="s">
        <v>80</v>
      </c>
      <c r="AY124" s="151" t="s">
        <v>160</v>
      </c>
      <c r="BK124" s="160">
        <f>BK125</f>
        <v>0</v>
      </c>
    </row>
    <row r="125" spans="1:65" s="2" customFormat="1" ht="16.5" customHeight="1">
      <c r="A125" s="29"/>
      <c r="B125" s="163"/>
      <c r="C125" s="164" t="s">
        <v>80</v>
      </c>
      <c r="D125" s="164" t="s">
        <v>162</v>
      </c>
      <c r="E125" s="165" t="s">
        <v>804</v>
      </c>
      <c r="F125" s="166" t="s">
        <v>805</v>
      </c>
      <c r="G125" s="167" t="s">
        <v>806</v>
      </c>
      <c r="H125" s="168">
        <v>1</v>
      </c>
      <c r="I125" s="169"/>
      <c r="J125" s="170">
        <f>ROUND(I125*H125,2)</f>
        <v>0</v>
      </c>
      <c r="K125" s="171"/>
      <c r="L125" s="30"/>
      <c r="M125" s="190" t="s">
        <v>1</v>
      </c>
      <c r="N125" s="191" t="s">
        <v>39</v>
      </c>
      <c r="O125" s="192"/>
      <c r="P125" s="193">
        <f>O125*H125</f>
        <v>0</v>
      </c>
      <c r="Q125" s="193">
        <v>0</v>
      </c>
      <c r="R125" s="193">
        <f>Q125*H125</f>
        <v>0</v>
      </c>
      <c r="S125" s="193">
        <v>0</v>
      </c>
      <c r="T125" s="194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6" t="s">
        <v>276</v>
      </c>
      <c r="AT125" s="176" t="s">
        <v>162</v>
      </c>
      <c r="AU125" s="176" t="s">
        <v>84</v>
      </c>
      <c r="AY125" s="14" t="s">
        <v>160</v>
      </c>
      <c r="BE125" s="177">
        <f>IF(N125="základná",J125,0)</f>
        <v>0</v>
      </c>
      <c r="BF125" s="177">
        <f>IF(N125="znížená",J125,0)</f>
        <v>0</v>
      </c>
      <c r="BG125" s="177">
        <f>IF(N125="zákl. prenesená",J125,0)</f>
        <v>0</v>
      </c>
      <c r="BH125" s="177">
        <f>IF(N125="zníž. prenesená",J125,0)</f>
        <v>0</v>
      </c>
      <c r="BI125" s="177">
        <f>IF(N125="nulová",J125,0)</f>
        <v>0</v>
      </c>
      <c r="BJ125" s="14" t="s">
        <v>84</v>
      </c>
      <c r="BK125" s="177">
        <f>ROUND(I125*H125,2)</f>
        <v>0</v>
      </c>
      <c r="BL125" s="14" t="s">
        <v>276</v>
      </c>
      <c r="BM125" s="176" t="s">
        <v>807</v>
      </c>
    </row>
    <row r="126" spans="1:65" s="2" customFormat="1" ht="6.95" customHeight="1">
      <c r="A126" s="29"/>
      <c r="B126" s="44"/>
      <c r="C126" s="45"/>
      <c r="D126" s="45"/>
      <c r="E126" s="45"/>
      <c r="F126" s="45"/>
      <c r="G126" s="45"/>
      <c r="H126" s="45"/>
      <c r="I126" s="122"/>
      <c r="J126" s="45"/>
      <c r="K126" s="45"/>
      <c r="L126" s="30"/>
      <c r="M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</sheetData>
  <autoFilter ref="C121:K125" xr:uid="{00000000-0009-0000-0000-000009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05ECD-B792-403F-8C96-09A650A08884}">
  <sheetPr>
    <pageSetUpPr autoPageBreaks="0"/>
  </sheetPr>
  <dimension ref="B2:K55"/>
  <sheetViews>
    <sheetView zoomScaleNormal="100" zoomScaleSheetLayoutView="115" workbookViewId="0">
      <selection activeCell="Q13" sqref="Q13"/>
    </sheetView>
  </sheetViews>
  <sheetFormatPr defaultRowHeight="12.75"/>
  <cols>
    <col min="1" max="1" width="9.33203125" style="199"/>
    <col min="2" max="2" width="55.6640625" style="203" customWidth="1"/>
    <col min="3" max="3" width="7.83203125" style="196" customWidth="1"/>
    <col min="4" max="4" width="10.1640625" style="197" customWidth="1"/>
    <col min="5" max="5" width="14" style="198" customWidth="1"/>
    <col min="6" max="6" width="17.33203125" style="196" customWidth="1"/>
    <col min="7" max="7" width="12.33203125" style="196" customWidth="1"/>
    <col min="8" max="8" width="18.6640625" style="196" customWidth="1"/>
    <col min="9" max="9" width="20" style="196" customWidth="1"/>
    <col min="10" max="10" width="11.83203125" style="199" bestFit="1" customWidth="1"/>
    <col min="11" max="11" width="11.1640625" style="199" bestFit="1" customWidth="1"/>
    <col min="12" max="16384" width="9.33203125" style="199"/>
  </cols>
  <sheetData>
    <row r="2" spans="2:9" ht="15.75">
      <c r="B2" s="195" t="s">
        <v>1061</v>
      </c>
    </row>
    <row r="3" spans="2:9" ht="15.75">
      <c r="B3" s="195" t="s">
        <v>1062</v>
      </c>
    </row>
    <row r="5" spans="2:9" s="196" customFormat="1" ht="25.5">
      <c r="B5" s="200" t="s">
        <v>1063</v>
      </c>
      <c r="C5" s="200" t="s">
        <v>1064</v>
      </c>
      <c r="D5" s="201" t="s">
        <v>149</v>
      </c>
      <c r="E5" s="202" t="s">
        <v>1065</v>
      </c>
      <c r="F5" s="200" t="s">
        <v>1066</v>
      </c>
      <c r="G5" s="200" t="s">
        <v>1067</v>
      </c>
      <c r="H5" s="200" t="s">
        <v>1068</v>
      </c>
      <c r="I5" s="200" t="s">
        <v>1069</v>
      </c>
    </row>
    <row r="6" spans="2:9" s="196" customFormat="1">
      <c r="D6" s="197"/>
      <c r="E6" s="198"/>
    </row>
    <row r="7" spans="2:9">
      <c r="B7" s="196" t="s">
        <v>1070</v>
      </c>
    </row>
    <row r="8" spans="2:9">
      <c r="B8" s="203" t="s">
        <v>1071</v>
      </c>
      <c r="C8" s="196" t="s">
        <v>254</v>
      </c>
      <c r="D8" s="196">
        <v>170</v>
      </c>
      <c r="E8" s="198">
        <v>0</v>
      </c>
      <c r="F8" s="198">
        <f t="shared" ref="F8:F18" si="0">D8*E8</f>
        <v>0</v>
      </c>
      <c r="G8" s="198">
        <v>0</v>
      </c>
      <c r="H8" s="198">
        <f t="shared" ref="H8:H18" si="1">D8*G8</f>
        <v>0</v>
      </c>
      <c r="I8" s="198">
        <f t="shared" ref="I8:I18" si="2">F8+H8</f>
        <v>0</v>
      </c>
    </row>
    <row r="9" spans="2:9">
      <c r="B9" s="203" t="s">
        <v>1072</v>
      </c>
      <c r="C9" s="196" t="s">
        <v>254</v>
      </c>
      <c r="D9" s="196">
        <v>10</v>
      </c>
      <c r="E9" s="198">
        <v>0</v>
      </c>
      <c r="F9" s="198">
        <f t="shared" si="0"/>
        <v>0</v>
      </c>
      <c r="G9" s="198">
        <v>0</v>
      </c>
      <c r="H9" s="198">
        <f t="shared" si="1"/>
        <v>0</v>
      </c>
      <c r="I9" s="198">
        <f t="shared" si="2"/>
        <v>0</v>
      </c>
    </row>
    <row r="10" spans="2:9">
      <c r="B10" s="203" t="s">
        <v>1073</v>
      </c>
      <c r="C10" s="196" t="s">
        <v>254</v>
      </c>
      <c r="D10" s="196">
        <v>23</v>
      </c>
      <c r="E10" s="198">
        <v>0</v>
      </c>
      <c r="F10" s="198">
        <f t="shared" si="0"/>
        <v>0</v>
      </c>
      <c r="G10" s="198">
        <v>0</v>
      </c>
      <c r="H10" s="198">
        <f t="shared" si="1"/>
        <v>0</v>
      </c>
      <c r="I10" s="198">
        <f t="shared" si="2"/>
        <v>0</v>
      </c>
    </row>
    <row r="11" spans="2:9">
      <c r="B11" s="203" t="s">
        <v>1074</v>
      </c>
      <c r="C11" s="196" t="s">
        <v>254</v>
      </c>
      <c r="D11" s="196">
        <v>491</v>
      </c>
      <c r="E11" s="198">
        <v>0</v>
      </c>
      <c r="F11" s="198">
        <f>D11*E11</f>
        <v>0</v>
      </c>
      <c r="G11" s="198">
        <v>0</v>
      </c>
      <c r="H11" s="198">
        <f>D11*G11</f>
        <v>0</v>
      </c>
      <c r="I11" s="198">
        <f>F11+H11</f>
        <v>0</v>
      </c>
    </row>
    <row r="12" spans="2:9">
      <c r="B12" s="203" t="s">
        <v>1075</v>
      </c>
      <c r="C12" s="196" t="s">
        <v>254</v>
      </c>
      <c r="D12" s="196">
        <v>50</v>
      </c>
      <c r="E12" s="198">
        <v>0</v>
      </c>
      <c r="F12" s="198">
        <f>D12*E12</f>
        <v>0</v>
      </c>
      <c r="G12" s="198">
        <v>0</v>
      </c>
      <c r="H12" s="198">
        <f>D12*G12</f>
        <v>0</v>
      </c>
      <c r="I12" s="198">
        <f>F12+H12</f>
        <v>0</v>
      </c>
    </row>
    <row r="13" spans="2:9">
      <c r="B13" s="203" t="s">
        <v>1076</v>
      </c>
      <c r="C13" s="196" t="s">
        <v>254</v>
      </c>
      <c r="D13" s="196">
        <v>170</v>
      </c>
      <c r="E13" s="198">
        <v>0</v>
      </c>
      <c r="F13" s="198">
        <f t="shared" si="0"/>
        <v>0</v>
      </c>
      <c r="G13" s="198">
        <v>0</v>
      </c>
      <c r="H13" s="198">
        <f t="shared" si="1"/>
        <v>0</v>
      </c>
      <c r="I13" s="198">
        <f t="shared" si="2"/>
        <v>0</v>
      </c>
    </row>
    <row r="14" spans="2:9">
      <c r="B14" s="203" t="s">
        <v>1077</v>
      </c>
      <c r="C14" s="196" t="s">
        <v>254</v>
      </c>
      <c r="D14" s="196">
        <v>10</v>
      </c>
      <c r="E14" s="198">
        <v>0</v>
      </c>
      <c r="F14" s="198">
        <f t="shared" si="0"/>
        <v>0</v>
      </c>
      <c r="G14" s="198">
        <v>0</v>
      </c>
      <c r="H14" s="198">
        <f t="shared" si="1"/>
        <v>0</v>
      </c>
      <c r="I14" s="198">
        <f t="shared" si="2"/>
        <v>0</v>
      </c>
    </row>
    <row r="15" spans="2:9">
      <c r="B15" s="203" t="s">
        <v>1078</v>
      </c>
      <c r="C15" s="196" t="s">
        <v>254</v>
      </c>
      <c r="D15" s="196">
        <v>23</v>
      </c>
      <c r="E15" s="198">
        <v>0</v>
      </c>
      <c r="F15" s="198">
        <f>D15*E15</f>
        <v>0</v>
      </c>
      <c r="G15" s="198">
        <v>0</v>
      </c>
      <c r="H15" s="198">
        <f>D15*G15</f>
        <v>0</v>
      </c>
      <c r="I15" s="198">
        <f>F15+H15</f>
        <v>0</v>
      </c>
    </row>
    <row r="16" spans="2:9" ht="12.75" customHeight="1">
      <c r="B16" s="203" t="s">
        <v>1079</v>
      </c>
      <c r="C16" s="196" t="s">
        <v>254</v>
      </c>
      <c r="D16" s="196">
        <v>491</v>
      </c>
      <c r="E16" s="198">
        <v>0</v>
      </c>
      <c r="F16" s="198">
        <f t="shared" si="0"/>
        <v>0</v>
      </c>
      <c r="G16" s="198">
        <v>0</v>
      </c>
      <c r="H16" s="198">
        <f t="shared" si="1"/>
        <v>0</v>
      </c>
      <c r="I16" s="198">
        <f t="shared" si="2"/>
        <v>0</v>
      </c>
    </row>
    <row r="17" spans="2:10" ht="12.75" customHeight="1">
      <c r="B17" s="203" t="s">
        <v>1080</v>
      </c>
      <c r="C17" s="196" t="s">
        <v>254</v>
      </c>
      <c r="D17" s="196">
        <v>50</v>
      </c>
      <c r="E17" s="198">
        <v>0</v>
      </c>
      <c r="F17" s="198">
        <f>D17*E17</f>
        <v>0</v>
      </c>
      <c r="G17" s="198">
        <v>0</v>
      </c>
      <c r="H17" s="198">
        <f>D17*G17</f>
        <v>0</v>
      </c>
      <c r="I17" s="198">
        <f>F17+H17</f>
        <v>0</v>
      </c>
    </row>
    <row r="18" spans="2:10">
      <c r="B18" s="203" t="s">
        <v>1081</v>
      </c>
      <c r="C18" s="196" t="s">
        <v>254</v>
      </c>
      <c r="D18" s="197" t="s">
        <v>80</v>
      </c>
      <c r="E18" s="198">
        <v>0</v>
      </c>
      <c r="F18" s="198">
        <f t="shared" si="0"/>
        <v>0</v>
      </c>
      <c r="G18" s="198">
        <v>0</v>
      </c>
      <c r="H18" s="198">
        <f t="shared" si="1"/>
        <v>0</v>
      </c>
      <c r="I18" s="198">
        <f t="shared" si="2"/>
        <v>0</v>
      </c>
      <c r="J18" s="204"/>
    </row>
    <row r="19" spans="2:10">
      <c r="B19" s="203" t="s">
        <v>1082</v>
      </c>
      <c r="C19" s="196" t="s">
        <v>254</v>
      </c>
      <c r="D19" s="197" t="s">
        <v>80</v>
      </c>
      <c r="E19" s="198">
        <v>0</v>
      </c>
      <c r="F19" s="198">
        <f>D19*E19</f>
        <v>0</v>
      </c>
      <c r="G19" s="198">
        <v>0</v>
      </c>
      <c r="H19" s="198">
        <f>D19*G19</f>
        <v>0</v>
      </c>
      <c r="I19" s="198">
        <f>F19+H19</f>
        <v>0</v>
      </c>
      <c r="J19" s="204"/>
    </row>
    <row r="20" spans="2:10">
      <c r="B20" s="203" t="s">
        <v>1083</v>
      </c>
      <c r="C20" s="196" t="s">
        <v>254</v>
      </c>
      <c r="D20" s="197" t="s">
        <v>176</v>
      </c>
      <c r="E20" s="198">
        <v>0</v>
      </c>
      <c r="F20" s="198">
        <f t="shared" ref="F20:F25" si="3">D20*E20</f>
        <v>0</v>
      </c>
      <c r="G20" s="198">
        <v>0</v>
      </c>
      <c r="H20" s="198">
        <f t="shared" ref="H20:H25" si="4">D20*G20</f>
        <v>0</v>
      </c>
      <c r="I20" s="198">
        <f t="shared" ref="I20:I25" si="5">F20+H20</f>
        <v>0</v>
      </c>
      <c r="J20" s="204"/>
    </row>
    <row r="21" spans="2:10">
      <c r="B21" s="203" t="s">
        <v>1084</v>
      </c>
      <c r="C21" s="196" t="s">
        <v>254</v>
      </c>
      <c r="D21" s="197" t="s">
        <v>80</v>
      </c>
      <c r="E21" s="198">
        <v>0</v>
      </c>
      <c r="F21" s="198">
        <f t="shared" si="3"/>
        <v>0</v>
      </c>
      <c r="G21" s="198">
        <v>0</v>
      </c>
      <c r="H21" s="198">
        <f t="shared" si="4"/>
        <v>0</v>
      </c>
      <c r="I21" s="198">
        <f t="shared" si="5"/>
        <v>0</v>
      </c>
      <c r="J21" s="204"/>
    </row>
    <row r="22" spans="2:10">
      <c r="B22" s="203" t="s">
        <v>1085</v>
      </c>
      <c r="C22" s="196" t="s">
        <v>254</v>
      </c>
      <c r="D22" s="197" t="s">
        <v>176</v>
      </c>
      <c r="E22" s="198">
        <v>0</v>
      </c>
      <c r="F22" s="198">
        <f t="shared" si="3"/>
        <v>0</v>
      </c>
      <c r="G22" s="198">
        <v>0</v>
      </c>
      <c r="H22" s="198">
        <f t="shared" si="4"/>
        <v>0</v>
      </c>
      <c r="I22" s="198">
        <f t="shared" si="5"/>
        <v>0</v>
      </c>
      <c r="J22" s="204"/>
    </row>
    <row r="23" spans="2:10">
      <c r="B23" s="203" t="s">
        <v>1086</v>
      </c>
      <c r="C23" s="196" t="s">
        <v>254</v>
      </c>
      <c r="D23" s="197" t="s">
        <v>109</v>
      </c>
      <c r="E23" s="198">
        <v>0</v>
      </c>
      <c r="F23" s="198">
        <f t="shared" si="3"/>
        <v>0</v>
      </c>
      <c r="G23" s="198">
        <v>0</v>
      </c>
      <c r="H23" s="198">
        <f t="shared" si="4"/>
        <v>0</v>
      </c>
      <c r="I23" s="198">
        <f t="shared" si="5"/>
        <v>0</v>
      </c>
      <c r="J23" s="204"/>
    </row>
    <row r="24" spans="2:10">
      <c r="B24" s="203" t="s">
        <v>1087</v>
      </c>
      <c r="C24" s="196" t="s">
        <v>254</v>
      </c>
      <c r="D24" s="197" t="s">
        <v>80</v>
      </c>
      <c r="E24" s="198">
        <v>0</v>
      </c>
      <c r="F24" s="198">
        <f t="shared" si="3"/>
        <v>0</v>
      </c>
      <c r="G24" s="198">
        <v>0</v>
      </c>
      <c r="H24" s="198">
        <f t="shared" si="4"/>
        <v>0</v>
      </c>
      <c r="I24" s="198">
        <f t="shared" si="5"/>
        <v>0</v>
      </c>
      <c r="J24" s="204"/>
    </row>
    <row r="25" spans="2:10">
      <c r="B25" s="203" t="s">
        <v>1088</v>
      </c>
      <c r="C25" s="196" t="s">
        <v>254</v>
      </c>
      <c r="D25" s="197" t="s">
        <v>89</v>
      </c>
      <c r="E25" s="198">
        <v>0</v>
      </c>
      <c r="F25" s="198">
        <f t="shared" si="3"/>
        <v>0</v>
      </c>
      <c r="G25" s="198">
        <v>0</v>
      </c>
      <c r="H25" s="198">
        <f t="shared" si="4"/>
        <v>0</v>
      </c>
      <c r="I25" s="198">
        <f t="shared" si="5"/>
        <v>0</v>
      </c>
      <c r="J25" s="204"/>
    </row>
    <row r="26" spans="2:10">
      <c r="F26" s="198"/>
      <c r="G26" s="198"/>
      <c r="H26" s="198"/>
      <c r="I26" s="198"/>
      <c r="J26" s="204"/>
    </row>
    <row r="27" spans="2:10">
      <c r="B27" s="196" t="s">
        <v>1089</v>
      </c>
      <c r="F27" s="198"/>
      <c r="G27" s="198"/>
      <c r="H27" s="198"/>
      <c r="I27" s="198"/>
      <c r="J27" s="204"/>
    </row>
    <row r="28" spans="2:10">
      <c r="B28" s="203" t="s">
        <v>1090</v>
      </c>
      <c r="C28" s="196" t="s">
        <v>250</v>
      </c>
      <c r="D28" s="197" t="s">
        <v>369</v>
      </c>
      <c r="E28" s="198">
        <v>0</v>
      </c>
      <c r="F28" s="198">
        <f>D28*E28</f>
        <v>0</v>
      </c>
      <c r="G28" s="198">
        <v>0</v>
      </c>
      <c r="H28" s="198">
        <f>D28*G28</f>
        <v>0</v>
      </c>
      <c r="I28" s="198">
        <f>F28+H28</f>
        <v>0</v>
      </c>
      <c r="J28" s="204"/>
    </row>
    <row r="29" spans="2:10">
      <c r="B29" s="203" t="s">
        <v>1091</v>
      </c>
      <c r="C29" s="196" t="s">
        <v>254</v>
      </c>
      <c r="D29" s="197" t="s">
        <v>118</v>
      </c>
      <c r="E29" s="198">
        <v>0</v>
      </c>
      <c r="F29" s="198">
        <f>D29*E29</f>
        <v>0</v>
      </c>
      <c r="G29" s="198">
        <v>0</v>
      </c>
      <c r="H29" s="198">
        <f>D29*G29</f>
        <v>0</v>
      </c>
      <c r="I29" s="198">
        <f>F29+H29</f>
        <v>0</v>
      </c>
      <c r="J29" s="204"/>
    </row>
    <row r="30" spans="2:10">
      <c r="B30" s="203" t="s">
        <v>1092</v>
      </c>
      <c r="C30" s="196" t="s">
        <v>254</v>
      </c>
      <c r="D30" s="197" t="s">
        <v>80</v>
      </c>
      <c r="E30" s="198">
        <v>0</v>
      </c>
      <c r="F30" s="198">
        <f>D30*E30</f>
        <v>0</v>
      </c>
      <c r="G30" s="198">
        <v>0</v>
      </c>
      <c r="H30" s="198">
        <f>D30*G30</f>
        <v>0</v>
      </c>
      <c r="I30" s="198">
        <f>F30+H30</f>
        <v>0</v>
      </c>
      <c r="J30" s="204"/>
    </row>
    <row r="31" spans="2:10">
      <c r="B31" s="199"/>
      <c r="C31" s="199"/>
      <c r="D31" s="199"/>
      <c r="E31" s="199"/>
      <c r="F31" s="199"/>
      <c r="G31" s="199"/>
      <c r="H31" s="199"/>
      <c r="I31" s="199"/>
    </row>
    <row r="32" spans="2:10">
      <c r="B32" s="196" t="s">
        <v>98</v>
      </c>
      <c r="F32" s="198"/>
      <c r="G32" s="198"/>
      <c r="H32" s="198"/>
      <c r="I32" s="198"/>
    </row>
    <row r="33" spans="2:11">
      <c r="B33" s="203" t="s">
        <v>1093</v>
      </c>
      <c r="C33" s="196" t="s">
        <v>283</v>
      </c>
      <c r="D33" s="197" t="s">
        <v>291</v>
      </c>
      <c r="E33" s="198">
        <v>0</v>
      </c>
      <c r="F33" s="198">
        <f t="shared" ref="F33:F38" si="6">D33*E33</f>
        <v>0</v>
      </c>
      <c r="G33" s="198">
        <v>0</v>
      </c>
      <c r="H33" s="198">
        <f t="shared" ref="H33:H38" si="7">D33*G33</f>
        <v>0</v>
      </c>
      <c r="I33" s="198">
        <f t="shared" ref="I33:I38" si="8">F33+H33</f>
        <v>0</v>
      </c>
    </row>
    <row r="34" spans="2:11">
      <c r="B34" s="203" t="s">
        <v>1094</v>
      </c>
      <c r="C34" s="196" t="s">
        <v>283</v>
      </c>
      <c r="D34" s="197" t="s">
        <v>1095</v>
      </c>
      <c r="E34" s="198">
        <v>0</v>
      </c>
      <c r="F34" s="198">
        <f t="shared" si="6"/>
        <v>0</v>
      </c>
      <c r="G34" s="198">
        <v>0</v>
      </c>
      <c r="H34" s="198">
        <f t="shared" si="7"/>
        <v>0</v>
      </c>
      <c r="I34" s="198">
        <f t="shared" si="8"/>
        <v>0</v>
      </c>
    </row>
    <row r="35" spans="2:11">
      <c r="B35" s="203" t="s">
        <v>1096</v>
      </c>
      <c r="C35" s="196" t="s">
        <v>283</v>
      </c>
      <c r="D35" s="197" t="s">
        <v>305</v>
      </c>
      <c r="E35" s="198">
        <v>0</v>
      </c>
      <c r="F35" s="198">
        <f t="shared" si="6"/>
        <v>0</v>
      </c>
      <c r="G35" s="198">
        <v>0</v>
      </c>
      <c r="H35" s="198">
        <f t="shared" si="7"/>
        <v>0</v>
      </c>
      <c r="I35" s="198">
        <f t="shared" si="8"/>
        <v>0</v>
      </c>
    </row>
    <row r="36" spans="2:11">
      <c r="B36" s="203" t="s">
        <v>1097</v>
      </c>
      <c r="C36" s="196" t="s">
        <v>283</v>
      </c>
      <c r="D36" s="197" t="s">
        <v>245</v>
      </c>
      <c r="E36" s="198">
        <v>0</v>
      </c>
      <c r="F36" s="198">
        <f>D36*E36</f>
        <v>0</v>
      </c>
      <c r="G36" s="198">
        <v>0</v>
      </c>
      <c r="H36" s="198">
        <f>D36*G36</f>
        <v>0</v>
      </c>
      <c r="I36" s="198">
        <f t="shared" si="8"/>
        <v>0</v>
      </c>
    </row>
    <row r="37" spans="2:11">
      <c r="B37" s="203" t="s">
        <v>1098</v>
      </c>
      <c r="C37" s="196" t="s">
        <v>283</v>
      </c>
      <c r="D37" s="197" t="s">
        <v>1099</v>
      </c>
      <c r="E37" s="198">
        <v>0</v>
      </c>
      <c r="F37" s="198">
        <f t="shared" si="6"/>
        <v>0</v>
      </c>
      <c r="G37" s="198">
        <v>0</v>
      </c>
      <c r="H37" s="198">
        <f t="shared" si="7"/>
        <v>0</v>
      </c>
      <c r="I37" s="198">
        <f t="shared" si="8"/>
        <v>0</v>
      </c>
    </row>
    <row r="38" spans="2:11">
      <c r="B38" s="203" t="s">
        <v>1100</v>
      </c>
      <c r="C38" s="196" t="s">
        <v>283</v>
      </c>
      <c r="D38" s="197" t="s">
        <v>231</v>
      </c>
      <c r="E38" s="198">
        <v>0</v>
      </c>
      <c r="F38" s="198">
        <f t="shared" si="6"/>
        <v>0</v>
      </c>
      <c r="G38" s="198">
        <v>0</v>
      </c>
      <c r="H38" s="198">
        <f t="shared" si="7"/>
        <v>0</v>
      </c>
      <c r="I38" s="198">
        <f t="shared" si="8"/>
        <v>0</v>
      </c>
    </row>
    <row r="39" spans="2:11">
      <c r="F39" s="198"/>
      <c r="G39" s="198"/>
      <c r="H39" s="198"/>
      <c r="I39" s="198"/>
    </row>
    <row r="40" spans="2:11" ht="15.75">
      <c r="B40" s="205" t="s">
        <v>1101</v>
      </c>
      <c r="C40" s="206"/>
      <c r="D40" s="206"/>
      <c r="E40" s="206"/>
      <c r="F40" s="207">
        <f>SUM(F8:F38)</f>
        <v>0</v>
      </c>
      <c r="G40" s="208"/>
      <c r="H40" s="207">
        <f>SUM(H8:H38)</f>
        <v>0</v>
      </c>
      <c r="I40" s="207">
        <f>SUM(I8:I38)</f>
        <v>0</v>
      </c>
    </row>
    <row r="41" spans="2:11">
      <c r="B41" s="196"/>
      <c r="G41" s="198"/>
      <c r="H41" s="198"/>
      <c r="I41" s="198"/>
    </row>
    <row r="42" spans="2:11">
      <c r="K42" s="209"/>
    </row>
    <row r="45" spans="2:11">
      <c r="D45" s="196"/>
      <c r="E45" s="196"/>
    </row>
    <row r="46" spans="2:11">
      <c r="D46" s="196"/>
      <c r="E46" s="196"/>
    </row>
    <row r="47" spans="2:11">
      <c r="D47" s="196"/>
      <c r="E47" s="196"/>
    </row>
    <row r="48" spans="2:11">
      <c r="D48" s="196"/>
      <c r="E48" s="196"/>
    </row>
    <row r="49" spans="2:10">
      <c r="D49" s="196"/>
      <c r="E49" s="196"/>
    </row>
    <row r="50" spans="2:10">
      <c r="D50" s="196"/>
      <c r="E50" s="196"/>
    </row>
    <row r="51" spans="2:10">
      <c r="D51" s="196"/>
      <c r="E51" s="196"/>
    </row>
    <row r="52" spans="2:10" s="211" customFormat="1" ht="22.5" customHeight="1">
      <c r="B52" s="203"/>
      <c r="C52" s="196"/>
      <c r="D52" s="196"/>
      <c r="E52" s="196"/>
      <c r="F52" s="196"/>
      <c r="G52" s="196"/>
      <c r="H52" s="196"/>
      <c r="I52" s="196"/>
      <c r="J52" s="210"/>
    </row>
    <row r="53" spans="2:10">
      <c r="D53" s="196"/>
      <c r="E53" s="196"/>
    </row>
    <row r="54" spans="2:10">
      <c r="D54" s="196"/>
      <c r="E54" s="196"/>
    </row>
    <row r="55" spans="2:10">
      <c r="D55" s="196"/>
      <c r="E55" s="196"/>
    </row>
  </sheetData>
  <printOptions horizontalCentered="1"/>
  <pageMargins left="0.39370078740157483" right="0.39370078740157483" top="1.1811023622047245" bottom="1.0629921259842521" header="0.39370078740157483" footer="0.39370078740157483"/>
  <pageSetup paperSize="9" orientation="landscape" horizontalDpi="360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99"/>
  <sheetViews>
    <sheetView showGridLines="0" workbookViewId="0">
      <selection activeCell="E20" sqref="E20:H2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5"/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111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121</v>
      </c>
      <c r="I4" s="95"/>
      <c r="L4" s="17"/>
      <c r="M4" s="97" t="s">
        <v>9</v>
      </c>
      <c r="AT4" s="14" t="s">
        <v>3</v>
      </c>
    </row>
    <row r="5" spans="1:46" s="1" customFormat="1" ht="6.95" customHeight="1">
      <c r="B5" s="17"/>
      <c r="I5" s="95"/>
      <c r="L5" s="17"/>
    </row>
    <row r="6" spans="1:46" s="1" customFormat="1" ht="12" customHeight="1">
      <c r="B6" s="17"/>
      <c r="D6" s="24" t="s">
        <v>15</v>
      </c>
      <c r="I6" s="95"/>
      <c r="L6" s="17"/>
    </row>
    <row r="7" spans="1:46" s="1" customFormat="1" ht="23.25" customHeight="1">
      <c r="B7" s="17"/>
      <c r="E7" s="256" t="str">
        <f>'Rekapitulácia stavby'!K6</f>
        <v>MSÚ JARKOVÁ 24, PREŠOV - ZNÍŽENIE ENERGETICKEJ NÁROČNOSTI OBJEKTU</v>
      </c>
      <c r="F7" s="257"/>
      <c r="G7" s="257"/>
      <c r="H7" s="257"/>
      <c r="I7" s="95"/>
      <c r="L7" s="17"/>
    </row>
    <row r="8" spans="1:46" s="1" customFormat="1" ht="12" customHeight="1">
      <c r="B8" s="17"/>
      <c r="D8" s="24" t="s">
        <v>122</v>
      </c>
      <c r="I8" s="95"/>
      <c r="L8" s="17"/>
    </row>
    <row r="9" spans="1:46" s="2" customFormat="1" ht="16.5" customHeight="1">
      <c r="A9" s="29"/>
      <c r="B9" s="30"/>
      <c r="C9" s="29"/>
      <c r="D9" s="29"/>
      <c r="E9" s="256" t="s">
        <v>123</v>
      </c>
      <c r="F9" s="259"/>
      <c r="G9" s="259"/>
      <c r="H9" s="259"/>
      <c r="I9" s="9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124</v>
      </c>
      <c r="E10" s="29"/>
      <c r="F10" s="29"/>
      <c r="G10" s="29"/>
      <c r="H10" s="29"/>
      <c r="I10" s="9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249" t="s">
        <v>808</v>
      </c>
      <c r="F11" s="259"/>
      <c r="G11" s="259"/>
      <c r="H11" s="259"/>
      <c r="I11" s="9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9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17</v>
      </c>
      <c r="E13" s="29"/>
      <c r="F13" s="22" t="s">
        <v>31</v>
      </c>
      <c r="G13" s="29"/>
      <c r="H13" s="29"/>
      <c r="I13" s="100" t="s">
        <v>18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19</v>
      </c>
      <c r="E14" s="29"/>
      <c r="F14" s="22" t="s">
        <v>809</v>
      </c>
      <c r="G14" s="29"/>
      <c r="H14" s="29"/>
      <c r="I14" s="100" t="s">
        <v>21</v>
      </c>
      <c r="J14" s="52" t="str">
        <f>'Rekapitulácia stavby'!AN8</f>
        <v>11_2019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99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22</v>
      </c>
      <c r="E16" s="29"/>
      <c r="F16" s="29"/>
      <c r="G16" s="29"/>
      <c r="H16" s="29"/>
      <c r="I16" s="100" t="s">
        <v>23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810</v>
      </c>
      <c r="F17" s="29"/>
      <c r="G17" s="29"/>
      <c r="H17" s="29"/>
      <c r="I17" s="100" t="s">
        <v>25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99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26</v>
      </c>
      <c r="E19" s="29"/>
      <c r="F19" s="29"/>
      <c r="G19" s="29"/>
      <c r="H19" s="29"/>
      <c r="I19" s="100" t="s">
        <v>23</v>
      </c>
      <c r="J19" s="25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60"/>
      <c r="F20" s="241"/>
      <c r="G20" s="241"/>
      <c r="H20" s="241"/>
      <c r="I20" s="100" t="s">
        <v>25</v>
      </c>
      <c r="J20" s="25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99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27</v>
      </c>
      <c r="E22" s="29"/>
      <c r="F22" s="29"/>
      <c r="G22" s="29"/>
      <c r="H22" s="29"/>
      <c r="I22" s="100" t="s">
        <v>23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">
        <v>28</v>
      </c>
      <c r="F23" s="29"/>
      <c r="G23" s="29"/>
      <c r="H23" s="29"/>
      <c r="I23" s="100" t="s">
        <v>25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9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30</v>
      </c>
      <c r="E25" s="29"/>
      <c r="F25" s="29"/>
      <c r="G25" s="29"/>
      <c r="H25" s="29"/>
      <c r="I25" s="100" t="s">
        <v>23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100" t="s">
        <v>25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99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32</v>
      </c>
      <c r="E28" s="29"/>
      <c r="F28" s="29"/>
      <c r="G28" s="29"/>
      <c r="H28" s="29"/>
      <c r="I28" s="9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101"/>
      <c r="B29" s="102"/>
      <c r="C29" s="101"/>
      <c r="D29" s="101"/>
      <c r="E29" s="245" t="s">
        <v>1</v>
      </c>
      <c r="F29" s="245"/>
      <c r="G29" s="245"/>
      <c r="H29" s="245"/>
      <c r="I29" s="103"/>
      <c r="J29" s="101"/>
      <c r="K29" s="101"/>
      <c r="L29" s="104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9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105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6" t="s">
        <v>33</v>
      </c>
      <c r="E32" s="29"/>
      <c r="F32" s="29"/>
      <c r="G32" s="29"/>
      <c r="H32" s="29"/>
      <c r="I32" s="99"/>
      <c r="J32" s="68">
        <f>ROUND(J126,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105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35</v>
      </c>
      <c r="G34" s="29"/>
      <c r="H34" s="29"/>
      <c r="I34" s="107" t="s">
        <v>34</v>
      </c>
      <c r="J34" s="33" t="s">
        <v>36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98" t="s">
        <v>37</v>
      </c>
      <c r="E35" s="24" t="s">
        <v>38</v>
      </c>
      <c r="F35" s="108">
        <f>ROUND((SUM(BE126:BE198)),  2)</f>
        <v>0</v>
      </c>
      <c r="G35" s="29"/>
      <c r="H35" s="29"/>
      <c r="I35" s="109">
        <v>0.2</v>
      </c>
      <c r="J35" s="108">
        <f>ROUND(((SUM(BE126:BE198))*I35),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4" t="s">
        <v>39</v>
      </c>
      <c r="F36" s="108">
        <f>ROUND((SUM(BF126:BF198)),  2)</f>
        <v>0</v>
      </c>
      <c r="G36" s="29"/>
      <c r="H36" s="29"/>
      <c r="I36" s="109">
        <v>0.2</v>
      </c>
      <c r="J36" s="108">
        <f>ROUND(((SUM(BF126:BF198))*I36),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40</v>
      </c>
      <c r="F37" s="108">
        <f>ROUND((SUM(BG126:BG198)),  2)</f>
        <v>0</v>
      </c>
      <c r="G37" s="29"/>
      <c r="H37" s="29"/>
      <c r="I37" s="109">
        <v>0.2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41</v>
      </c>
      <c r="F38" s="108">
        <f>ROUND((SUM(BH126:BH198)),  2)</f>
        <v>0</v>
      </c>
      <c r="G38" s="29"/>
      <c r="H38" s="29"/>
      <c r="I38" s="109">
        <v>0.2</v>
      </c>
      <c r="J38" s="10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42</v>
      </c>
      <c r="F39" s="108">
        <f>ROUND((SUM(BI126:BI198)),  2)</f>
        <v>0</v>
      </c>
      <c r="G39" s="29"/>
      <c r="H39" s="29"/>
      <c r="I39" s="109">
        <v>0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9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10"/>
      <c r="D41" s="111" t="s">
        <v>43</v>
      </c>
      <c r="E41" s="57"/>
      <c r="F41" s="57"/>
      <c r="G41" s="112" t="s">
        <v>44</v>
      </c>
      <c r="H41" s="113" t="s">
        <v>45</v>
      </c>
      <c r="I41" s="114"/>
      <c r="J41" s="115">
        <f>SUM(J32:J39)</f>
        <v>0</v>
      </c>
      <c r="K41" s="116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9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I43" s="95"/>
      <c r="L43" s="17"/>
    </row>
    <row r="44" spans="1:31" s="1" customFormat="1" ht="14.45" customHeight="1">
      <c r="B44" s="17"/>
      <c r="I44" s="95"/>
      <c r="L44" s="17"/>
    </row>
    <row r="45" spans="1:31" s="1" customFormat="1" ht="14.45" customHeight="1">
      <c r="B45" s="17"/>
      <c r="I45" s="95"/>
      <c r="L45" s="17"/>
    </row>
    <row r="46" spans="1:31" s="1" customFormat="1" ht="14.45" customHeight="1">
      <c r="B46" s="17"/>
      <c r="I46" s="95"/>
      <c r="L46" s="17"/>
    </row>
    <row r="47" spans="1:31" s="1" customFormat="1" ht="14.45" customHeight="1">
      <c r="B47" s="17"/>
      <c r="I47" s="95"/>
      <c r="L47" s="17"/>
    </row>
    <row r="48" spans="1:31" s="1" customFormat="1" ht="14.45" customHeight="1">
      <c r="B48" s="17"/>
      <c r="I48" s="95"/>
      <c r="L48" s="17"/>
    </row>
    <row r="49" spans="1:31" s="1" customFormat="1" ht="14.45" customHeight="1">
      <c r="B49" s="17"/>
      <c r="I49" s="95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128</v>
      </c>
      <c r="D82" s="29"/>
      <c r="E82" s="29"/>
      <c r="F82" s="29"/>
      <c r="G82" s="29"/>
      <c r="H82" s="29"/>
      <c r="I82" s="9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3.25" customHeight="1">
      <c r="A85" s="29"/>
      <c r="B85" s="30"/>
      <c r="C85" s="29"/>
      <c r="D85" s="29"/>
      <c r="E85" s="256" t="str">
        <f>E7</f>
        <v>MSÚ JARKOVÁ 24, PREŠOV - ZNÍŽENIE ENERGETICKEJ NÁROČNOSTI OBJEKTU</v>
      </c>
      <c r="F85" s="257"/>
      <c r="G85" s="257"/>
      <c r="H85" s="257"/>
      <c r="I85" s="9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122</v>
      </c>
      <c r="I86" s="95"/>
      <c r="L86" s="17"/>
    </row>
    <row r="87" spans="1:31" s="2" customFormat="1" ht="16.5" customHeight="1">
      <c r="A87" s="29"/>
      <c r="B87" s="30"/>
      <c r="C87" s="29"/>
      <c r="D87" s="29"/>
      <c r="E87" s="256" t="s">
        <v>123</v>
      </c>
      <c r="F87" s="259"/>
      <c r="G87" s="259"/>
      <c r="H87" s="259"/>
      <c r="I87" s="9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124</v>
      </c>
      <c r="D88" s="29"/>
      <c r="E88" s="29"/>
      <c r="F88" s="29"/>
      <c r="G88" s="29"/>
      <c r="H88" s="29"/>
      <c r="I88" s="9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249" t="str">
        <f>E11</f>
        <v>4 - UK - Ustredné vykurovanie - vyregulovanie</v>
      </c>
      <c r="F89" s="259"/>
      <c r="G89" s="259"/>
      <c r="H89" s="259"/>
      <c r="I89" s="9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19</v>
      </c>
      <c r="D91" s="29"/>
      <c r="E91" s="29"/>
      <c r="F91" s="22" t="str">
        <f>F14</f>
        <v>Prešov, Jarková 24</v>
      </c>
      <c r="G91" s="29"/>
      <c r="H91" s="29"/>
      <c r="I91" s="100" t="s">
        <v>21</v>
      </c>
      <c r="J91" s="52" t="str">
        <f>IF(J14="","",J14)</f>
        <v>11_2019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9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22</v>
      </c>
      <c r="D93" s="29"/>
      <c r="E93" s="29"/>
      <c r="F93" s="22" t="str">
        <f>E17</f>
        <v xml:space="preserve"> Mesto Prešov, Hlavná 73, Prešov</v>
      </c>
      <c r="G93" s="29"/>
      <c r="H93" s="29"/>
      <c r="I93" s="100" t="s">
        <v>27</v>
      </c>
      <c r="J93" s="27" t="str">
        <f>E23</f>
        <v>AIP projekt s.r.o.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26</v>
      </c>
      <c r="D94" s="29"/>
      <c r="E94" s="29"/>
      <c r="F94" s="22" t="str">
        <f>IF(E20="","",E20)</f>
        <v/>
      </c>
      <c r="G94" s="29"/>
      <c r="H94" s="29"/>
      <c r="I94" s="100" t="s">
        <v>30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24" t="s">
        <v>129</v>
      </c>
      <c r="D96" s="110"/>
      <c r="E96" s="110"/>
      <c r="F96" s="110"/>
      <c r="G96" s="110"/>
      <c r="H96" s="110"/>
      <c r="I96" s="125"/>
      <c r="J96" s="126" t="s">
        <v>130</v>
      </c>
      <c r="K96" s="110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9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27" t="s">
        <v>131</v>
      </c>
      <c r="D98" s="29"/>
      <c r="E98" s="29"/>
      <c r="F98" s="29"/>
      <c r="G98" s="29"/>
      <c r="H98" s="29"/>
      <c r="I98" s="99"/>
      <c r="J98" s="68">
        <f>J126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132</v>
      </c>
    </row>
    <row r="99" spans="1:47" s="9" customFormat="1" ht="24.95" customHeight="1">
      <c r="B99" s="128"/>
      <c r="D99" s="129" t="s">
        <v>140</v>
      </c>
      <c r="E99" s="130"/>
      <c r="F99" s="130"/>
      <c r="G99" s="130"/>
      <c r="H99" s="130"/>
      <c r="I99" s="131"/>
      <c r="J99" s="132">
        <f>J127</f>
        <v>0</v>
      </c>
      <c r="L99" s="128"/>
    </row>
    <row r="100" spans="1:47" s="10" customFormat="1" ht="19.899999999999999" customHeight="1">
      <c r="B100" s="133"/>
      <c r="D100" s="134" t="s">
        <v>142</v>
      </c>
      <c r="E100" s="135"/>
      <c r="F100" s="135"/>
      <c r="G100" s="135"/>
      <c r="H100" s="135"/>
      <c r="I100" s="136"/>
      <c r="J100" s="137">
        <f>J128</f>
        <v>0</v>
      </c>
      <c r="L100" s="133"/>
    </row>
    <row r="101" spans="1:47" s="10" customFormat="1" ht="19.899999999999999" customHeight="1">
      <c r="B101" s="133"/>
      <c r="D101" s="134" t="s">
        <v>811</v>
      </c>
      <c r="E101" s="135"/>
      <c r="F101" s="135"/>
      <c r="G101" s="135"/>
      <c r="H101" s="135"/>
      <c r="I101" s="136"/>
      <c r="J101" s="137">
        <f>J138</f>
        <v>0</v>
      </c>
      <c r="L101" s="133"/>
    </row>
    <row r="102" spans="1:47" s="10" customFormat="1" ht="19.899999999999999" customHeight="1">
      <c r="B102" s="133"/>
      <c r="D102" s="134" t="s">
        <v>812</v>
      </c>
      <c r="E102" s="135"/>
      <c r="F102" s="135"/>
      <c r="G102" s="135"/>
      <c r="H102" s="135"/>
      <c r="I102" s="136"/>
      <c r="J102" s="137">
        <f>J148</f>
        <v>0</v>
      </c>
      <c r="L102" s="133"/>
    </row>
    <row r="103" spans="1:47" s="9" customFormat="1" ht="24.95" customHeight="1">
      <c r="B103" s="128"/>
      <c r="D103" s="129" t="s">
        <v>799</v>
      </c>
      <c r="E103" s="130"/>
      <c r="F103" s="130"/>
      <c r="G103" s="130"/>
      <c r="H103" s="130"/>
      <c r="I103" s="131"/>
      <c r="J103" s="132">
        <f>J196</f>
        <v>0</v>
      </c>
      <c r="L103" s="128"/>
    </row>
    <row r="104" spans="1:47" s="10" customFormat="1" ht="19.899999999999999" customHeight="1">
      <c r="B104" s="133"/>
      <c r="D104" s="134" t="s">
        <v>813</v>
      </c>
      <c r="E104" s="135"/>
      <c r="F104" s="135"/>
      <c r="G104" s="135"/>
      <c r="H104" s="135"/>
      <c r="I104" s="136"/>
      <c r="J104" s="137">
        <f>J197</f>
        <v>0</v>
      </c>
      <c r="L104" s="133"/>
    </row>
    <row r="105" spans="1:47" s="2" customFormat="1" ht="21.75" customHeight="1">
      <c r="A105" s="29"/>
      <c r="B105" s="30"/>
      <c r="C105" s="29"/>
      <c r="D105" s="29"/>
      <c r="E105" s="29"/>
      <c r="F105" s="29"/>
      <c r="G105" s="29"/>
      <c r="H105" s="29"/>
      <c r="I105" s="99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47" s="2" customFormat="1" ht="6.95" customHeight="1">
      <c r="A106" s="29"/>
      <c r="B106" s="44"/>
      <c r="C106" s="45"/>
      <c r="D106" s="45"/>
      <c r="E106" s="45"/>
      <c r="F106" s="45"/>
      <c r="G106" s="45"/>
      <c r="H106" s="45"/>
      <c r="I106" s="122"/>
      <c r="J106" s="45"/>
      <c r="K106" s="45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10" spans="1:47" s="2" customFormat="1" ht="6.95" customHeight="1">
      <c r="A110" s="29"/>
      <c r="B110" s="46"/>
      <c r="C110" s="47"/>
      <c r="D110" s="47"/>
      <c r="E110" s="47"/>
      <c r="F110" s="47"/>
      <c r="G110" s="47"/>
      <c r="H110" s="47"/>
      <c r="I110" s="123"/>
      <c r="J110" s="47"/>
      <c r="K110" s="47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24.95" customHeight="1">
      <c r="A111" s="29"/>
      <c r="B111" s="30"/>
      <c r="C111" s="18" t="s">
        <v>146</v>
      </c>
      <c r="D111" s="29"/>
      <c r="E111" s="29"/>
      <c r="F111" s="29"/>
      <c r="G111" s="29"/>
      <c r="H111" s="29"/>
      <c r="I111" s="9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9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12" customHeight="1">
      <c r="A113" s="29"/>
      <c r="B113" s="30"/>
      <c r="C113" s="24" t="s">
        <v>15</v>
      </c>
      <c r="D113" s="29"/>
      <c r="E113" s="29"/>
      <c r="F113" s="29"/>
      <c r="G113" s="29"/>
      <c r="H113" s="29"/>
      <c r="I113" s="9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23.25" customHeight="1">
      <c r="A114" s="29"/>
      <c r="B114" s="30"/>
      <c r="C114" s="29"/>
      <c r="D114" s="29"/>
      <c r="E114" s="256" t="str">
        <f>E7</f>
        <v>MSÚ JARKOVÁ 24, PREŠOV - ZNÍŽENIE ENERGETICKEJ NÁROČNOSTI OBJEKTU</v>
      </c>
      <c r="F114" s="257"/>
      <c r="G114" s="257"/>
      <c r="H114" s="257"/>
      <c r="I114" s="9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1" customFormat="1" ht="12" customHeight="1">
      <c r="B115" s="17"/>
      <c r="C115" s="24" t="s">
        <v>122</v>
      </c>
      <c r="I115" s="95"/>
      <c r="L115" s="17"/>
    </row>
    <row r="116" spans="1:63" s="2" customFormat="1" ht="16.5" customHeight="1">
      <c r="A116" s="29"/>
      <c r="B116" s="30"/>
      <c r="C116" s="29"/>
      <c r="D116" s="29"/>
      <c r="E116" s="256" t="s">
        <v>123</v>
      </c>
      <c r="F116" s="259"/>
      <c r="G116" s="259"/>
      <c r="H116" s="259"/>
      <c r="I116" s="9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124</v>
      </c>
      <c r="D117" s="29"/>
      <c r="E117" s="29"/>
      <c r="F117" s="29"/>
      <c r="G117" s="29"/>
      <c r="H117" s="29"/>
      <c r="I117" s="9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49" t="str">
        <f>E11</f>
        <v>4 - UK - Ustredné vykurovanie - vyregulovanie</v>
      </c>
      <c r="F118" s="259"/>
      <c r="G118" s="259"/>
      <c r="H118" s="259"/>
      <c r="I118" s="9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9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F14</f>
        <v>Prešov, Jarková 24</v>
      </c>
      <c r="G120" s="29"/>
      <c r="H120" s="29"/>
      <c r="I120" s="100" t="s">
        <v>21</v>
      </c>
      <c r="J120" s="52" t="str">
        <f>IF(J14="","",J14)</f>
        <v>11_2019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9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22</v>
      </c>
      <c r="D122" s="29"/>
      <c r="E122" s="29"/>
      <c r="F122" s="22" t="str">
        <f>E17</f>
        <v xml:space="preserve"> Mesto Prešov, Hlavná 73, Prešov</v>
      </c>
      <c r="G122" s="29"/>
      <c r="H122" s="29"/>
      <c r="I122" s="100" t="s">
        <v>27</v>
      </c>
      <c r="J122" s="27" t="str">
        <f>E23</f>
        <v>AIP projekt s.r.o.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26</v>
      </c>
      <c r="D123" s="29"/>
      <c r="E123" s="29"/>
      <c r="F123" s="22" t="str">
        <f>IF(E20="","",E20)</f>
        <v/>
      </c>
      <c r="G123" s="29"/>
      <c r="H123" s="29"/>
      <c r="I123" s="100" t="s">
        <v>30</v>
      </c>
      <c r="J123" s="27" t="str">
        <f>E26</f>
        <v xml:space="preserve"> </v>
      </c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99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38"/>
      <c r="B125" s="139"/>
      <c r="C125" s="140" t="s">
        <v>147</v>
      </c>
      <c r="D125" s="141" t="s">
        <v>58</v>
      </c>
      <c r="E125" s="141" t="s">
        <v>54</v>
      </c>
      <c r="F125" s="141" t="s">
        <v>55</v>
      </c>
      <c r="G125" s="141" t="s">
        <v>148</v>
      </c>
      <c r="H125" s="141" t="s">
        <v>149</v>
      </c>
      <c r="I125" s="142" t="s">
        <v>150</v>
      </c>
      <c r="J125" s="143" t="s">
        <v>130</v>
      </c>
      <c r="K125" s="144" t="s">
        <v>151</v>
      </c>
      <c r="L125" s="145"/>
      <c r="M125" s="59" t="s">
        <v>1</v>
      </c>
      <c r="N125" s="60" t="s">
        <v>37</v>
      </c>
      <c r="O125" s="60" t="s">
        <v>152</v>
      </c>
      <c r="P125" s="60" t="s">
        <v>153</v>
      </c>
      <c r="Q125" s="60" t="s">
        <v>154</v>
      </c>
      <c r="R125" s="60" t="s">
        <v>155</v>
      </c>
      <c r="S125" s="60" t="s">
        <v>156</v>
      </c>
      <c r="T125" s="61" t="s">
        <v>157</v>
      </c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</row>
    <row r="126" spans="1:63" s="2" customFormat="1" ht="22.9" customHeight="1">
      <c r="A126" s="29"/>
      <c r="B126" s="30"/>
      <c r="C126" s="66" t="s">
        <v>131</v>
      </c>
      <c r="D126" s="29"/>
      <c r="E126" s="29"/>
      <c r="F126" s="29"/>
      <c r="G126" s="29"/>
      <c r="H126" s="29"/>
      <c r="I126" s="99"/>
      <c r="J126" s="146">
        <f>BK126</f>
        <v>0</v>
      </c>
      <c r="K126" s="29"/>
      <c r="L126" s="30"/>
      <c r="M126" s="62"/>
      <c r="N126" s="53"/>
      <c r="O126" s="63"/>
      <c r="P126" s="147">
        <f>P127+P196</f>
        <v>0</v>
      </c>
      <c r="Q126" s="63"/>
      <c r="R126" s="147">
        <f>R127+R196</f>
        <v>4.6800000000000001E-3</v>
      </c>
      <c r="S126" s="63"/>
      <c r="T126" s="148">
        <f>T127+T196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72</v>
      </c>
      <c r="AU126" s="14" t="s">
        <v>132</v>
      </c>
      <c r="BK126" s="149">
        <f>BK127+BK196</f>
        <v>0</v>
      </c>
    </row>
    <row r="127" spans="1:63" s="12" customFormat="1" ht="25.9" customHeight="1">
      <c r="B127" s="150"/>
      <c r="D127" s="151" t="s">
        <v>72</v>
      </c>
      <c r="E127" s="152" t="s">
        <v>315</v>
      </c>
      <c r="F127" s="152" t="s">
        <v>316</v>
      </c>
      <c r="I127" s="153"/>
      <c r="J127" s="154">
        <f>BK127</f>
        <v>0</v>
      </c>
      <c r="L127" s="150"/>
      <c r="M127" s="155"/>
      <c r="N127" s="156"/>
      <c r="O127" s="156"/>
      <c r="P127" s="157">
        <f>P128+P138+P148</f>
        <v>0</v>
      </c>
      <c r="Q127" s="156"/>
      <c r="R127" s="157">
        <f>R128+R138+R148</f>
        <v>4.6800000000000001E-3</v>
      </c>
      <c r="S127" s="156"/>
      <c r="T127" s="158">
        <f>T128+T138+T148</f>
        <v>0</v>
      </c>
      <c r="AR127" s="151" t="s">
        <v>84</v>
      </c>
      <c r="AT127" s="159" t="s">
        <v>72</v>
      </c>
      <c r="AU127" s="159" t="s">
        <v>73</v>
      </c>
      <c r="AY127" s="151" t="s">
        <v>160</v>
      </c>
      <c r="BK127" s="160">
        <f>BK128+BK138+BK148</f>
        <v>0</v>
      </c>
    </row>
    <row r="128" spans="1:63" s="12" customFormat="1" ht="22.9" customHeight="1">
      <c r="B128" s="150"/>
      <c r="D128" s="151" t="s">
        <v>72</v>
      </c>
      <c r="E128" s="161" t="s">
        <v>334</v>
      </c>
      <c r="F128" s="161" t="s">
        <v>335</v>
      </c>
      <c r="I128" s="153"/>
      <c r="J128" s="162">
        <f>BK128</f>
        <v>0</v>
      </c>
      <c r="L128" s="150"/>
      <c r="M128" s="155"/>
      <c r="N128" s="156"/>
      <c r="O128" s="156"/>
      <c r="P128" s="157">
        <f>SUM(P129:P137)</f>
        <v>0</v>
      </c>
      <c r="Q128" s="156"/>
      <c r="R128" s="157">
        <f>SUM(R129:R137)</f>
        <v>0</v>
      </c>
      <c r="S128" s="156"/>
      <c r="T128" s="158">
        <f>SUM(T129:T137)</f>
        <v>0</v>
      </c>
      <c r="AR128" s="151" t="s">
        <v>84</v>
      </c>
      <c r="AT128" s="159" t="s">
        <v>72</v>
      </c>
      <c r="AU128" s="159" t="s">
        <v>80</v>
      </c>
      <c r="AY128" s="151" t="s">
        <v>160</v>
      </c>
      <c r="BK128" s="160">
        <f>SUM(BK129:BK137)</f>
        <v>0</v>
      </c>
    </row>
    <row r="129" spans="1:65" s="2" customFormat="1" ht="21.75" customHeight="1">
      <c r="A129" s="29"/>
      <c r="B129" s="163"/>
      <c r="C129" s="164" t="s">
        <v>73</v>
      </c>
      <c r="D129" s="164" t="s">
        <v>162</v>
      </c>
      <c r="E129" s="165" t="s">
        <v>814</v>
      </c>
      <c r="F129" s="166" t="s">
        <v>815</v>
      </c>
      <c r="G129" s="167" t="s">
        <v>250</v>
      </c>
      <c r="H129" s="168">
        <v>30</v>
      </c>
      <c r="I129" s="169"/>
      <c r="J129" s="170">
        <f t="shared" ref="J129:J137" si="0">ROUND(I129*H129,2)</f>
        <v>0</v>
      </c>
      <c r="K129" s="171"/>
      <c r="L129" s="30"/>
      <c r="M129" s="172" t="s">
        <v>1</v>
      </c>
      <c r="N129" s="173" t="s">
        <v>39</v>
      </c>
      <c r="O129" s="55"/>
      <c r="P129" s="174">
        <f t="shared" ref="P129:P137" si="1">O129*H129</f>
        <v>0</v>
      </c>
      <c r="Q129" s="174">
        <v>0</v>
      </c>
      <c r="R129" s="174">
        <f t="shared" ref="R129:R137" si="2">Q129*H129</f>
        <v>0</v>
      </c>
      <c r="S129" s="174">
        <v>0</v>
      </c>
      <c r="T129" s="175">
        <f t="shared" ref="T129:T137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6" t="s">
        <v>186</v>
      </c>
      <c r="AT129" s="176" t="s">
        <v>162</v>
      </c>
      <c r="AU129" s="176" t="s">
        <v>84</v>
      </c>
      <c r="AY129" s="14" t="s">
        <v>160</v>
      </c>
      <c r="BE129" s="177">
        <f t="shared" ref="BE129:BE137" si="4">IF(N129="základná",J129,0)</f>
        <v>0</v>
      </c>
      <c r="BF129" s="177">
        <f t="shared" ref="BF129:BF137" si="5">IF(N129="znížená",J129,0)</f>
        <v>0</v>
      </c>
      <c r="BG129" s="177">
        <f t="shared" ref="BG129:BG137" si="6">IF(N129="zákl. prenesená",J129,0)</f>
        <v>0</v>
      </c>
      <c r="BH129" s="177">
        <f t="shared" ref="BH129:BH137" si="7">IF(N129="zníž. prenesená",J129,0)</f>
        <v>0</v>
      </c>
      <c r="BI129" s="177">
        <f t="shared" ref="BI129:BI137" si="8">IF(N129="nulová",J129,0)</f>
        <v>0</v>
      </c>
      <c r="BJ129" s="14" t="s">
        <v>84</v>
      </c>
      <c r="BK129" s="177">
        <f t="shared" ref="BK129:BK137" si="9">ROUND(I129*H129,2)</f>
        <v>0</v>
      </c>
      <c r="BL129" s="14" t="s">
        <v>186</v>
      </c>
      <c r="BM129" s="176" t="s">
        <v>84</v>
      </c>
    </row>
    <row r="130" spans="1:65" s="2" customFormat="1" ht="21.75" customHeight="1">
      <c r="A130" s="29"/>
      <c r="B130" s="163"/>
      <c r="C130" s="178" t="s">
        <v>73</v>
      </c>
      <c r="D130" s="178" t="s">
        <v>188</v>
      </c>
      <c r="E130" s="179" t="s">
        <v>816</v>
      </c>
      <c r="F130" s="180" t="s">
        <v>817</v>
      </c>
      <c r="G130" s="181" t="s">
        <v>250</v>
      </c>
      <c r="H130" s="182">
        <v>10</v>
      </c>
      <c r="I130" s="183"/>
      <c r="J130" s="184">
        <f t="shared" si="0"/>
        <v>0</v>
      </c>
      <c r="K130" s="185"/>
      <c r="L130" s="186"/>
      <c r="M130" s="187" t="s">
        <v>1</v>
      </c>
      <c r="N130" s="188" t="s">
        <v>39</v>
      </c>
      <c r="O130" s="55"/>
      <c r="P130" s="174">
        <f t="shared" si="1"/>
        <v>0</v>
      </c>
      <c r="Q130" s="174">
        <v>0</v>
      </c>
      <c r="R130" s="174">
        <f t="shared" si="2"/>
        <v>0</v>
      </c>
      <c r="S130" s="174">
        <v>0</v>
      </c>
      <c r="T130" s="175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6" t="s">
        <v>217</v>
      </c>
      <c r="AT130" s="176" t="s">
        <v>188</v>
      </c>
      <c r="AU130" s="176" t="s">
        <v>84</v>
      </c>
      <c r="AY130" s="14" t="s">
        <v>160</v>
      </c>
      <c r="BE130" s="177">
        <f t="shared" si="4"/>
        <v>0</v>
      </c>
      <c r="BF130" s="177">
        <f t="shared" si="5"/>
        <v>0</v>
      </c>
      <c r="BG130" s="177">
        <f t="shared" si="6"/>
        <v>0</v>
      </c>
      <c r="BH130" s="177">
        <f t="shared" si="7"/>
        <v>0</v>
      </c>
      <c r="BI130" s="177">
        <f t="shared" si="8"/>
        <v>0</v>
      </c>
      <c r="BJ130" s="14" t="s">
        <v>84</v>
      </c>
      <c r="BK130" s="177">
        <f t="shared" si="9"/>
        <v>0</v>
      </c>
      <c r="BL130" s="14" t="s">
        <v>186</v>
      </c>
      <c r="BM130" s="176" t="s">
        <v>109</v>
      </c>
    </row>
    <row r="131" spans="1:65" s="2" customFormat="1" ht="21.75" customHeight="1">
      <c r="A131" s="29"/>
      <c r="B131" s="163"/>
      <c r="C131" s="178" t="s">
        <v>73</v>
      </c>
      <c r="D131" s="178" t="s">
        <v>188</v>
      </c>
      <c r="E131" s="179" t="s">
        <v>818</v>
      </c>
      <c r="F131" s="180" t="s">
        <v>819</v>
      </c>
      <c r="G131" s="181" t="s">
        <v>250</v>
      </c>
      <c r="H131" s="182">
        <v>10</v>
      </c>
      <c r="I131" s="183"/>
      <c r="J131" s="184">
        <f t="shared" si="0"/>
        <v>0</v>
      </c>
      <c r="K131" s="185"/>
      <c r="L131" s="186"/>
      <c r="M131" s="187" t="s">
        <v>1</v>
      </c>
      <c r="N131" s="188" t="s">
        <v>39</v>
      </c>
      <c r="O131" s="55"/>
      <c r="P131" s="174">
        <f t="shared" si="1"/>
        <v>0</v>
      </c>
      <c r="Q131" s="174">
        <v>0</v>
      </c>
      <c r="R131" s="174">
        <f t="shared" si="2"/>
        <v>0</v>
      </c>
      <c r="S131" s="174">
        <v>0</v>
      </c>
      <c r="T131" s="175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6" t="s">
        <v>217</v>
      </c>
      <c r="AT131" s="176" t="s">
        <v>188</v>
      </c>
      <c r="AU131" s="176" t="s">
        <v>84</v>
      </c>
      <c r="AY131" s="14" t="s">
        <v>160</v>
      </c>
      <c r="BE131" s="177">
        <f t="shared" si="4"/>
        <v>0</v>
      </c>
      <c r="BF131" s="177">
        <f t="shared" si="5"/>
        <v>0</v>
      </c>
      <c r="BG131" s="177">
        <f t="shared" si="6"/>
        <v>0</v>
      </c>
      <c r="BH131" s="177">
        <f t="shared" si="7"/>
        <v>0</v>
      </c>
      <c r="BI131" s="177">
        <f t="shared" si="8"/>
        <v>0</v>
      </c>
      <c r="BJ131" s="14" t="s">
        <v>84</v>
      </c>
      <c r="BK131" s="177">
        <f t="shared" si="9"/>
        <v>0</v>
      </c>
      <c r="BL131" s="14" t="s">
        <v>186</v>
      </c>
      <c r="BM131" s="176" t="s">
        <v>115</v>
      </c>
    </row>
    <row r="132" spans="1:65" s="2" customFormat="1" ht="21.75" customHeight="1">
      <c r="A132" s="29"/>
      <c r="B132" s="163"/>
      <c r="C132" s="178" t="s">
        <v>73</v>
      </c>
      <c r="D132" s="178" t="s">
        <v>188</v>
      </c>
      <c r="E132" s="179" t="s">
        <v>820</v>
      </c>
      <c r="F132" s="180" t="s">
        <v>821</v>
      </c>
      <c r="G132" s="181" t="s">
        <v>250</v>
      </c>
      <c r="H132" s="182">
        <v>10</v>
      </c>
      <c r="I132" s="183"/>
      <c r="J132" s="184">
        <f t="shared" si="0"/>
        <v>0</v>
      </c>
      <c r="K132" s="185"/>
      <c r="L132" s="186"/>
      <c r="M132" s="187" t="s">
        <v>1</v>
      </c>
      <c r="N132" s="188" t="s">
        <v>39</v>
      </c>
      <c r="O132" s="55"/>
      <c r="P132" s="174">
        <f t="shared" si="1"/>
        <v>0</v>
      </c>
      <c r="Q132" s="174">
        <v>0</v>
      </c>
      <c r="R132" s="174">
        <f t="shared" si="2"/>
        <v>0</v>
      </c>
      <c r="S132" s="174">
        <v>0</v>
      </c>
      <c r="T132" s="175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6" t="s">
        <v>217</v>
      </c>
      <c r="AT132" s="176" t="s">
        <v>188</v>
      </c>
      <c r="AU132" s="176" t="s">
        <v>84</v>
      </c>
      <c r="AY132" s="14" t="s">
        <v>160</v>
      </c>
      <c r="BE132" s="177">
        <f t="shared" si="4"/>
        <v>0</v>
      </c>
      <c r="BF132" s="177">
        <f t="shared" si="5"/>
        <v>0</v>
      </c>
      <c r="BG132" s="177">
        <f t="shared" si="6"/>
        <v>0</v>
      </c>
      <c r="BH132" s="177">
        <f t="shared" si="7"/>
        <v>0</v>
      </c>
      <c r="BI132" s="177">
        <f t="shared" si="8"/>
        <v>0</v>
      </c>
      <c r="BJ132" s="14" t="s">
        <v>84</v>
      </c>
      <c r="BK132" s="177">
        <f t="shared" si="9"/>
        <v>0</v>
      </c>
      <c r="BL132" s="14" t="s">
        <v>186</v>
      </c>
      <c r="BM132" s="176" t="s">
        <v>173</v>
      </c>
    </row>
    <row r="133" spans="1:65" s="2" customFormat="1" ht="21.75" customHeight="1">
      <c r="A133" s="29"/>
      <c r="B133" s="163"/>
      <c r="C133" s="178" t="s">
        <v>73</v>
      </c>
      <c r="D133" s="178" t="s">
        <v>188</v>
      </c>
      <c r="E133" s="179" t="s">
        <v>822</v>
      </c>
      <c r="F133" s="180" t="s">
        <v>823</v>
      </c>
      <c r="G133" s="181" t="s">
        <v>250</v>
      </c>
      <c r="H133" s="182">
        <v>10</v>
      </c>
      <c r="I133" s="183"/>
      <c r="J133" s="184">
        <f t="shared" si="0"/>
        <v>0</v>
      </c>
      <c r="K133" s="185"/>
      <c r="L133" s="186"/>
      <c r="M133" s="187" t="s">
        <v>1</v>
      </c>
      <c r="N133" s="188" t="s">
        <v>39</v>
      </c>
      <c r="O133" s="55"/>
      <c r="P133" s="174">
        <f t="shared" si="1"/>
        <v>0</v>
      </c>
      <c r="Q133" s="174">
        <v>0</v>
      </c>
      <c r="R133" s="174">
        <f t="shared" si="2"/>
        <v>0</v>
      </c>
      <c r="S133" s="174">
        <v>0</v>
      </c>
      <c r="T133" s="175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6" t="s">
        <v>217</v>
      </c>
      <c r="AT133" s="176" t="s">
        <v>188</v>
      </c>
      <c r="AU133" s="176" t="s">
        <v>84</v>
      </c>
      <c r="AY133" s="14" t="s">
        <v>160</v>
      </c>
      <c r="BE133" s="177">
        <f t="shared" si="4"/>
        <v>0</v>
      </c>
      <c r="BF133" s="177">
        <f t="shared" si="5"/>
        <v>0</v>
      </c>
      <c r="BG133" s="177">
        <f t="shared" si="6"/>
        <v>0</v>
      </c>
      <c r="BH133" s="177">
        <f t="shared" si="7"/>
        <v>0</v>
      </c>
      <c r="BI133" s="177">
        <f t="shared" si="8"/>
        <v>0</v>
      </c>
      <c r="BJ133" s="14" t="s">
        <v>84</v>
      </c>
      <c r="BK133" s="177">
        <f t="shared" si="9"/>
        <v>0</v>
      </c>
      <c r="BL133" s="14" t="s">
        <v>186</v>
      </c>
      <c r="BM133" s="176" t="s">
        <v>176</v>
      </c>
    </row>
    <row r="134" spans="1:65" s="2" customFormat="1" ht="21.75" customHeight="1">
      <c r="A134" s="29"/>
      <c r="B134" s="163"/>
      <c r="C134" s="178" t="s">
        <v>73</v>
      </c>
      <c r="D134" s="178" t="s">
        <v>188</v>
      </c>
      <c r="E134" s="179" t="s">
        <v>824</v>
      </c>
      <c r="F134" s="180" t="s">
        <v>825</v>
      </c>
      <c r="G134" s="181" t="s">
        <v>250</v>
      </c>
      <c r="H134" s="182">
        <v>10</v>
      </c>
      <c r="I134" s="183"/>
      <c r="J134" s="184">
        <f t="shared" si="0"/>
        <v>0</v>
      </c>
      <c r="K134" s="185"/>
      <c r="L134" s="186"/>
      <c r="M134" s="187" t="s">
        <v>1</v>
      </c>
      <c r="N134" s="188" t="s">
        <v>39</v>
      </c>
      <c r="O134" s="55"/>
      <c r="P134" s="174">
        <f t="shared" si="1"/>
        <v>0</v>
      </c>
      <c r="Q134" s="174">
        <v>0</v>
      </c>
      <c r="R134" s="174">
        <f t="shared" si="2"/>
        <v>0</v>
      </c>
      <c r="S134" s="174">
        <v>0</v>
      </c>
      <c r="T134" s="175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6" t="s">
        <v>217</v>
      </c>
      <c r="AT134" s="176" t="s">
        <v>188</v>
      </c>
      <c r="AU134" s="176" t="s">
        <v>84</v>
      </c>
      <c r="AY134" s="14" t="s">
        <v>160</v>
      </c>
      <c r="BE134" s="177">
        <f t="shared" si="4"/>
        <v>0</v>
      </c>
      <c r="BF134" s="177">
        <f t="shared" si="5"/>
        <v>0</v>
      </c>
      <c r="BG134" s="177">
        <f t="shared" si="6"/>
        <v>0</v>
      </c>
      <c r="BH134" s="177">
        <f t="shared" si="7"/>
        <v>0</v>
      </c>
      <c r="BI134" s="177">
        <f t="shared" si="8"/>
        <v>0</v>
      </c>
      <c r="BJ134" s="14" t="s">
        <v>84</v>
      </c>
      <c r="BK134" s="177">
        <f t="shared" si="9"/>
        <v>0</v>
      </c>
      <c r="BL134" s="14" t="s">
        <v>186</v>
      </c>
      <c r="BM134" s="176" t="s">
        <v>179</v>
      </c>
    </row>
    <row r="135" spans="1:65" s="2" customFormat="1" ht="21.75" customHeight="1">
      <c r="A135" s="29"/>
      <c r="B135" s="163"/>
      <c r="C135" s="178" t="s">
        <v>73</v>
      </c>
      <c r="D135" s="178" t="s">
        <v>188</v>
      </c>
      <c r="E135" s="179" t="s">
        <v>826</v>
      </c>
      <c r="F135" s="180" t="s">
        <v>827</v>
      </c>
      <c r="G135" s="181" t="s">
        <v>250</v>
      </c>
      <c r="H135" s="182">
        <v>10</v>
      </c>
      <c r="I135" s="183"/>
      <c r="J135" s="184">
        <f t="shared" si="0"/>
        <v>0</v>
      </c>
      <c r="K135" s="185"/>
      <c r="L135" s="186"/>
      <c r="M135" s="187" t="s">
        <v>1</v>
      </c>
      <c r="N135" s="188" t="s">
        <v>39</v>
      </c>
      <c r="O135" s="55"/>
      <c r="P135" s="174">
        <f t="shared" si="1"/>
        <v>0</v>
      </c>
      <c r="Q135" s="174">
        <v>0</v>
      </c>
      <c r="R135" s="174">
        <f t="shared" si="2"/>
        <v>0</v>
      </c>
      <c r="S135" s="174">
        <v>0</v>
      </c>
      <c r="T135" s="175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6" t="s">
        <v>217</v>
      </c>
      <c r="AT135" s="176" t="s">
        <v>188</v>
      </c>
      <c r="AU135" s="176" t="s">
        <v>84</v>
      </c>
      <c r="AY135" s="14" t="s">
        <v>160</v>
      </c>
      <c r="BE135" s="177">
        <f t="shared" si="4"/>
        <v>0</v>
      </c>
      <c r="BF135" s="177">
        <f t="shared" si="5"/>
        <v>0</v>
      </c>
      <c r="BG135" s="177">
        <f t="shared" si="6"/>
        <v>0</v>
      </c>
      <c r="BH135" s="177">
        <f t="shared" si="7"/>
        <v>0</v>
      </c>
      <c r="BI135" s="177">
        <f t="shared" si="8"/>
        <v>0</v>
      </c>
      <c r="BJ135" s="14" t="s">
        <v>84</v>
      </c>
      <c r="BK135" s="177">
        <f t="shared" si="9"/>
        <v>0</v>
      </c>
      <c r="BL135" s="14" t="s">
        <v>186</v>
      </c>
      <c r="BM135" s="176" t="s">
        <v>183</v>
      </c>
    </row>
    <row r="136" spans="1:65" s="2" customFormat="1" ht="21.75" customHeight="1">
      <c r="A136" s="29"/>
      <c r="B136" s="163"/>
      <c r="C136" s="164" t="s">
        <v>73</v>
      </c>
      <c r="D136" s="164" t="s">
        <v>162</v>
      </c>
      <c r="E136" s="165" t="s">
        <v>828</v>
      </c>
      <c r="F136" s="166" t="s">
        <v>829</v>
      </c>
      <c r="G136" s="167" t="s">
        <v>182</v>
      </c>
      <c r="H136" s="168">
        <v>0.1</v>
      </c>
      <c r="I136" s="169"/>
      <c r="J136" s="170">
        <f t="shared" si="0"/>
        <v>0</v>
      </c>
      <c r="K136" s="171"/>
      <c r="L136" s="30"/>
      <c r="M136" s="172" t="s">
        <v>1</v>
      </c>
      <c r="N136" s="173" t="s">
        <v>39</v>
      </c>
      <c r="O136" s="55"/>
      <c r="P136" s="174">
        <f t="shared" si="1"/>
        <v>0</v>
      </c>
      <c r="Q136" s="174">
        <v>0</v>
      </c>
      <c r="R136" s="174">
        <f t="shared" si="2"/>
        <v>0</v>
      </c>
      <c r="S136" s="174">
        <v>0</v>
      </c>
      <c r="T136" s="175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6" t="s">
        <v>186</v>
      </c>
      <c r="AT136" s="176" t="s">
        <v>162</v>
      </c>
      <c r="AU136" s="176" t="s">
        <v>84</v>
      </c>
      <c r="AY136" s="14" t="s">
        <v>160</v>
      </c>
      <c r="BE136" s="177">
        <f t="shared" si="4"/>
        <v>0</v>
      </c>
      <c r="BF136" s="177">
        <f t="shared" si="5"/>
        <v>0</v>
      </c>
      <c r="BG136" s="177">
        <f t="shared" si="6"/>
        <v>0</v>
      </c>
      <c r="BH136" s="177">
        <f t="shared" si="7"/>
        <v>0</v>
      </c>
      <c r="BI136" s="177">
        <f t="shared" si="8"/>
        <v>0</v>
      </c>
      <c r="BJ136" s="14" t="s">
        <v>84</v>
      </c>
      <c r="BK136" s="177">
        <f t="shared" si="9"/>
        <v>0</v>
      </c>
      <c r="BL136" s="14" t="s">
        <v>186</v>
      </c>
      <c r="BM136" s="176" t="s">
        <v>186</v>
      </c>
    </row>
    <row r="137" spans="1:65" s="2" customFormat="1" ht="21.75" customHeight="1">
      <c r="A137" s="29"/>
      <c r="B137" s="163"/>
      <c r="C137" s="164" t="s">
        <v>73</v>
      </c>
      <c r="D137" s="164" t="s">
        <v>162</v>
      </c>
      <c r="E137" s="165" t="s">
        <v>830</v>
      </c>
      <c r="F137" s="166" t="s">
        <v>831</v>
      </c>
      <c r="G137" s="167" t="s">
        <v>182</v>
      </c>
      <c r="H137" s="168">
        <v>0.1</v>
      </c>
      <c r="I137" s="169"/>
      <c r="J137" s="170">
        <f t="shared" si="0"/>
        <v>0</v>
      </c>
      <c r="K137" s="171"/>
      <c r="L137" s="30"/>
      <c r="M137" s="172" t="s">
        <v>1</v>
      </c>
      <c r="N137" s="173" t="s">
        <v>39</v>
      </c>
      <c r="O137" s="55"/>
      <c r="P137" s="174">
        <f t="shared" si="1"/>
        <v>0</v>
      </c>
      <c r="Q137" s="174">
        <v>0</v>
      </c>
      <c r="R137" s="174">
        <f t="shared" si="2"/>
        <v>0</v>
      </c>
      <c r="S137" s="174">
        <v>0</v>
      </c>
      <c r="T137" s="175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6" t="s">
        <v>186</v>
      </c>
      <c r="AT137" s="176" t="s">
        <v>162</v>
      </c>
      <c r="AU137" s="176" t="s">
        <v>84</v>
      </c>
      <c r="AY137" s="14" t="s">
        <v>160</v>
      </c>
      <c r="BE137" s="177">
        <f t="shared" si="4"/>
        <v>0</v>
      </c>
      <c r="BF137" s="177">
        <f t="shared" si="5"/>
        <v>0</v>
      </c>
      <c r="BG137" s="177">
        <f t="shared" si="6"/>
        <v>0</v>
      </c>
      <c r="BH137" s="177">
        <f t="shared" si="7"/>
        <v>0</v>
      </c>
      <c r="BI137" s="177">
        <f t="shared" si="8"/>
        <v>0</v>
      </c>
      <c r="BJ137" s="14" t="s">
        <v>84</v>
      </c>
      <c r="BK137" s="177">
        <f t="shared" si="9"/>
        <v>0</v>
      </c>
      <c r="BL137" s="14" t="s">
        <v>186</v>
      </c>
      <c r="BM137" s="176" t="s">
        <v>191</v>
      </c>
    </row>
    <row r="138" spans="1:65" s="12" customFormat="1" ht="22.9" customHeight="1">
      <c r="B138" s="150"/>
      <c r="D138" s="151" t="s">
        <v>72</v>
      </c>
      <c r="E138" s="161" t="s">
        <v>832</v>
      </c>
      <c r="F138" s="161" t="s">
        <v>833</v>
      </c>
      <c r="I138" s="153"/>
      <c r="J138" s="162">
        <f>BK138</f>
        <v>0</v>
      </c>
      <c r="L138" s="150"/>
      <c r="M138" s="155"/>
      <c r="N138" s="156"/>
      <c r="O138" s="156"/>
      <c r="P138" s="157">
        <f>SUM(P139:P147)</f>
        <v>0</v>
      </c>
      <c r="Q138" s="156"/>
      <c r="R138" s="157">
        <f>SUM(R139:R147)</f>
        <v>0</v>
      </c>
      <c r="S138" s="156"/>
      <c r="T138" s="158">
        <f>SUM(T139:T147)</f>
        <v>0</v>
      </c>
      <c r="AR138" s="151" t="s">
        <v>84</v>
      </c>
      <c r="AT138" s="159" t="s">
        <v>72</v>
      </c>
      <c r="AU138" s="159" t="s">
        <v>80</v>
      </c>
      <c r="AY138" s="151" t="s">
        <v>160</v>
      </c>
      <c r="BK138" s="160">
        <f>SUM(BK139:BK147)</f>
        <v>0</v>
      </c>
    </row>
    <row r="139" spans="1:65" s="2" customFormat="1" ht="21.75" customHeight="1">
      <c r="A139" s="29"/>
      <c r="B139" s="163"/>
      <c r="C139" s="164" t="s">
        <v>73</v>
      </c>
      <c r="D139" s="164" t="s">
        <v>162</v>
      </c>
      <c r="E139" s="165" t="s">
        <v>834</v>
      </c>
      <c r="F139" s="166" t="s">
        <v>835</v>
      </c>
      <c r="G139" s="167" t="s">
        <v>250</v>
      </c>
      <c r="H139" s="168">
        <v>10</v>
      </c>
      <c r="I139" s="169"/>
      <c r="J139" s="170">
        <f t="shared" ref="J139:J147" si="10">ROUND(I139*H139,2)</f>
        <v>0</v>
      </c>
      <c r="K139" s="171"/>
      <c r="L139" s="30"/>
      <c r="M139" s="172" t="s">
        <v>1</v>
      </c>
      <c r="N139" s="173" t="s">
        <v>39</v>
      </c>
      <c r="O139" s="55"/>
      <c r="P139" s="174">
        <f t="shared" ref="P139:P147" si="11">O139*H139</f>
        <v>0</v>
      </c>
      <c r="Q139" s="174">
        <v>0</v>
      </c>
      <c r="R139" s="174">
        <f t="shared" ref="R139:R147" si="12">Q139*H139</f>
        <v>0</v>
      </c>
      <c r="S139" s="174">
        <v>0</v>
      </c>
      <c r="T139" s="175">
        <f t="shared" ref="T139:T147" si="13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6" t="s">
        <v>186</v>
      </c>
      <c r="AT139" s="176" t="s">
        <v>162</v>
      </c>
      <c r="AU139" s="176" t="s">
        <v>84</v>
      </c>
      <c r="AY139" s="14" t="s">
        <v>160</v>
      </c>
      <c r="BE139" s="177">
        <f t="shared" ref="BE139:BE147" si="14">IF(N139="základná",J139,0)</f>
        <v>0</v>
      </c>
      <c r="BF139" s="177">
        <f t="shared" ref="BF139:BF147" si="15">IF(N139="znížená",J139,0)</f>
        <v>0</v>
      </c>
      <c r="BG139" s="177">
        <f t="shared" ref="BG139:BG147" si="16">IF(N139="zákl. prenesená",J139,0)</f>
        <v>0</v>
      </c>
      <c r="BH139" s="177">
        <f t="shared" ref="BH139:BH147" si="17">IF(N139="zníž. prenesená",J139,0)</f>
        <v>0</v>
      </c>
      <c r="BI139" s="177">
        <f t="shared" ref="BI139:BI147" si="18">IF(N139="nulová",J139,0)</f>
        <v>0</v>
      </c>
      <c r="BJ139" s="14" t="s">
        <v>84</v>
      </c>
      <c r="BK139" s="177">
        <f t="shared" ref="BK139:BK147" si="19">ROUND(I139*H139,2)</f>
        <v>0</v>
      </c>
      <c r="BL139" s="14" t="s">
        <v>186</v>
      </c>
      <c r="BM139" s="176" t="s">
        <v>7</v>
      </c>
    </row>
    <row r="140" spans="1:65" s="2" customFormat="1" ht="21.75" customHeight="1">
      <c r="A140" s="29"/>
      <c r="B140" s="163"/>
      <c r="C140" s="164" t="s">
        <v>73</v>
      </c>
      <c r="D140" s="164" t="s">
        <v>162</v>
      </c>
      <c r="E140" s="165" t="s">
        <v>836</v>
      </c>
      <c r="F140" s="166" t="s">
        <v>837</v>
      </c>
      <c r="G140" s="167" t="s">
        <v>250</v>
      </c>
      <c r="H140" s="168">
        <v>10</v>
      </c>
      <c r="I140" s="169"/>
      <c r="J140" s="170">
        <f t="shared" si="10"/>
        <v>0</v>
      </c>
      <c r="K140" s="171"/>
      <c r="L140" s="30"/>
      <c r="M140" s="172" t="s">
        <v>1</v>
      </c>
      <c r="N140" s="173" t="s">
        <v>39</v>
      </c>
      <c r="O140" s="55"/>
      <c r="P140" s="174">
        <f t="shared" si="11"/>
        <v>0</v>
      </c>
      <c r="Q140" s="174">
        <v>0</v>
      </c>
      <c r="R140" s="174">
        <f t="shared" si="12"/>
        <v>0</v>
      </c>
      <c r="S140" s="174">
        <v>0</v>
      </c>
      <c r="T140" s="175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6" t="s">
        <v>186</v>
      </c>
      <c r="AT140" s="176" t="s">
        <v>162</v>
      </c>
      <c r="AU140" s="176" t="s">
        <v>84</v>
      </c>
      <c r="AY140" s="14" t="s">
        <v>160</v>
      </c>
      <c r="BE140" s="177">
        <f t="shared" si="14"/>
        <v>0</v>
      </c>
      <c r="BF140" s="177">
        <f t="shared" si="15"/>
        <v>0</v>
      </c>
      <c r="BG140" s="177">
        <f t="shared" si="16"/>
        <v>0</v>
      </c>
      <c r="BH140" s="177">
        <f t="shared" si="17"/>
        <v>0</v>
      </c>
      <c r="BI140" s="177">
        <f t="shared" si="18"/>
        <v>0</v>
      </c>
      <c r="BJ140" s="14" t="s">
        <v>84</v>
      </c>
      <c r="BK140" s="177">
        <f t="shared" si="19"/>
        <v>0</v>
      </c>
      <c r="BL140" s="14" t="s">
        <v>186</v>
      </c>
      <c r="BM140" s="176" t="s">
        <v>199</v>
      </c>
    </row>
    <row r="141" spans="1:65" s="2" customFormat="1" ht="21.75" customHeight="1">
      <c r="A141" s="29"/>
      <c r="B141" s="163"/>
      <c r="C141" s="164" t="s">
        <v>73</v>
      </c>
      <c r="D141" s="164" t="s">
        <v>162</v>
      </c>
      <c r="E141" s="165" t="s">
        <v>838</v>
      </c>
      <c r="F141" s="166" t="s">
        <v>839</v>
      </c>
      <c r="G141" s="167" t="s">
        <v>250</v>
      </c>
      <c r="H141" s="168">
        <v>10</v>
      </c>
      <c r="I141" s="169"/>
      <c r="J141" s="170">
        <f t="shared" si="10"/>
        <v>0</v>
      </c>
      <c r="K141" s="171"/>
      <c r="L141" s="30"/>
      <c r="M141" s="172" t="s">
        <v>1</v>
      </c>
      <c r="N141" s="173" t="s">
        <v>39</v>
      </c>
      <c r="O141" s="55"/>
      <c r="P141" s="174">
        <f t="shared" si="11"/>
        <v>0</v>
      </c>
      <c r="Q141" s="174">
        <v>0</v>
      </c>
      <c r="R141" s="174">
        <f t="shared" si="12"/>
        <v>0</v>
      </c>
      <c r="S141" s="174">
        <v>0</v>
      </c>
      <c r="T141" s="175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6" t="s">
        <v>186</v>
      </c>
      <c r="AT141" s="176" t="s">
        <v>162</v>
      </c>
      <c r="AU141" s="176" t="s">
        <v>84</v>
      </c>
      <c r="AY141" s="14" t="s">
        <v>160</v>
      </c>
      <c r="BE141" s="177">
        <f t="shared" si="14"/>
        <v>0</v>
      </c>
      <c r="BF141" s="177">
        <f t="shared" si="15"/>
        <v>0</v>
      </c>
      <c r="BG141" s="177">
        <f t="shared" si="16"/>
        <v>0</v>
      </c>
      <c r="BH141" s="177">
        <f t="shared" si="17"/>
        <v>0</v>
      </c>
      <c r="BI141" s="177">
        <f t="shared" si="18"/>
        <v>0</v>
      </c>
      <c r="BJ141" s="14" t="s">
        <v>84</v>
      </c>
      <c r="BK141" s="177">
        <f t="shared" si="19"/>
        <v>0</v>
      </c>
      <c r="BL141" s="14" t="s">
        <v>186</v>
      </c>
      <c r="BM141" s="176" t="s">
        <v>202</v>
      </c>
    </row>
    <row r="142" spans="1:65" s="2" customFormat="1" ht="21.75" customHeight="1">
      <c r="A142" s="29"/>
      <c r="B142" s="163"/>
      <c r="C142" s="164" t="s">
        <v>73</v>
      </c>
      <c r="D142" s="164" t="s">
        <v>162</v>
      </c>
      <c r="E142" s="165" t="s">
        <v>840</v>
      </c>
      <c r="F142" s="166" t="s">
        <v>841</v>
      </c>
      <c r="G142" s="167" t="s">
        <v>250</v>
      </c>
      <c r="H142" s="168">
        <v>10</v>
      </c>
      <c r="I142" s="169"/>
      <c r="J142" s="170">
        <f t="shared" si="10"/>
        <v>0</v>
      </c>
      <c r="K142" s="171"/>
      <c r="L142" s="30"/>
      <c r="M142" s="172" t="s">
        <v>1</v>
      </c>
      <c r="N142" s="173" t="s">
        <v>39</v>
      </c>
      <c r="O142" s="55"/>
      <c r="P142" s="174">
        <f t="shared" si="11"/>
        <v>0</v>
      </c>
      <c r="Q142" s="174">
        <v>0</v>
      </c>
      <c r="R142" s="174">
        <f t="shared" si="12"/>
        <v>0</v>
      </c>
      <c r="S142" s="174">
        <v>0</v>
      </c>
      <c r="T142" s="175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6" t="s">
        <v>186</v>
      </c>
      <c r="AT142" s="176" t="s">
        <v>162</v>
      </c>
      <c r="AU142" s="176" t="s">
        <v>84</v>
      </c>
      <c r="AY142" s="14" t="s">
        <v>160</v>
      </c>
      <c r="BE142" s="177">
        <f t="shared" si="14"/>
        <v>0</v>
      </c>
      <c r="BF142" s="177">
        <f t="shared" si="15"/>
        <v>0</v>
      </c>
      <c r="BG142" s="177">
        <f t="shared" si="16"/>
        <v>0</v>
      </c>
      <c r="BH142" s="177">
        <f t="shared" si="17"/>
        <v>0</v>
      </c>
      <c r="BI142" s="177">
        <f t="shared" si="18"/>
        <v>0</v>
      </c>
      <c r="BJ142" s="14" t="s">
        <v>84</v>
      </c>
      <c r="BK142" s="177">
        <f t="shared" si="19"/>
        <v>0</v>
      </c>
      <c r="BL142" s="14" t="s">
        <v>186</v>
      </c>
      <c r="BM142" s="176" t="s">
        <v>207</v>
      </c>
    </row>
    <row r="143" spans="1:65" s="2" customFormat="1" ht="21.75" customHeight="1">
      <c r="A143" s="29"/>
      <c r="B143" s="163"/>
      <c r="C143" s="164" t="s">
        <v>73</v>
      </c>
      <c r="D143" s="164" t="s">
        <v>162</v>
      </c>
      <c r="E143" s="165" t="s">
        <v>842</v>
      </c>
      <c r="F143" s="166" t="s">
        <v>843</v>
      </c>
      <c r="G143" s="167" t="s">
        <v>250</v>
      </c>
      <c r="H143" s="168">
        <v>10</v>
      </c>
      <c r="I143" s="169"/>
      <c r="J143" s="170">
        <f t="shared" si="10"/>
        <v>0</v>
      </c>
      <c r="K143" s="171"/>
      <c r="L143" s="30"/>
      <c r="M143" s="172" t="s">
        <v>1</v>
      </c>
      <c r="N143" s="173" t="s">
        <v>39</v>
      </c>
      <c r="O143" s="55"/>
      <c r="P143" s="174">
        <f t="shared" si="11"/>
        <v>0</v>
      </c>
      <c r="Q143" s="174">
        <v>0</v>
      </c>
      <c r="R143" s="174">
        <f t="shared" si="12"/>
        <v>0</v>
      </c>
      <c r="S143" s="174">
        <v>0</v>
      </c>
      <c r="T143" s="175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6" t="s">
        <v>186</v>
      </c>
      <c r="AT143" s="176" t="s">
        <v>162</v>
      </c>
      <c r="AU143" s="176" t="s">
        <v>84</v>
      </c>
      <c r="AY143" s="14" t="s">
        <v>160</v>
      </c>
      <c r="BE143" s="177">
        <f t="shared" si="14"/>
        <v>0</v>
      </c>
      <c r="BF143" s="177">
        <f t="shared" si="15"/>
        <v>0</v>
      </c>
      <c r="BG143" s="177">
        <f t="shared" si="16"/>
        <v>0</v>
      </c>
      <c r="BH143" s="177">
        <f t="shared" si="17"/>
        <v>0</v>
      </c>
      <c r="BI143" s="177">
        <f t="shared" si="18"/>
        <v>0</v>
      </c>
      <c r="BJ143" s="14" t="s">
        <v>84</v>
      </c>
      <c r="BK143" s="177">
        <f t="shared" si="19"/>
        <v>0</v>
      </c>
      <c r="BL143" s="14" t="s">
        <v>186</v>
      </c>
      <c r="BM143" s="176" t="s">
        <v>210</v>
      </c>
    </row>
    <row r="144" spans="1:65" s="2" customFormat="1" ht="16.5" customHeight="1">
      <c r="A144" s="29"/>
      <c r="B144" s="163"/>
      <c r="C144" s="164" t="s">
        <v>73</v>
      </c>
      <c r="D144" s="164" t="s">
        <v>162</v>
      </c>
      <c r="E144" s="165" t="s">
        <v>844</v>
      </c>
      <c r="F144" s="166" t="s">
        <v>845</v>
      </c>
      <c r="G144" s="167" t="s">
        <v>250</v>
      </c>
      <c r="H144" s="168">
        <v>1650</v>
      </c>
      <c r="I144" s="169"/>
      <c r="J144" s="170">
        <f t="shared" si="10"/>
        <v>0</v>
      </c>
      <c r="K144" s="171"/>
      <c r="L144" s="30"/>
      <c r="M144" s="172" t="s">
        <v>1</v>
      </c>
      <c r="N144" s="173" t="s">
        <v>39</v>
      </c>
      <c r="O144" s="55"/>
      <c r="P144" s="174">
        <f t="shared" si="11"/>
        <v>0</v>
      </c>
      <c r="Q144" s="174">
        <v>0</v>
      </c>
      <c r="R144" s="174">
        <f t="shared" si="12"/>
        <v>0</v>
      </c>
      <c r="S144" s="174">
        <v>0</v>
      </c>
      <c r="T144" s="175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6" t="s">
        <v>186</v>
      </c>
      <c r="AT144" s="176" t="s">
        <v>162</v>
      </c>
      <c r="AU144" s="176" t="s">
        <v>84</v>
      </c>
      <c r="AY144" s="14" t="s">
        <v>160</v>
      </c>
      <c r="BE144" s="177">
        <f t="shared" si="14"/>
        <v>0</v>
      </c>
      <c r="BF144" s="177">
        <f t="shared" si="15"/>
        <v>0</v>
      </c>
      <c r="BG144" s="177">
        <f t="shared" si="16"/>
        <v>0</v>
      </c>
      <c r="BH144" s="177">
        <f t="shared" si="17"/>
        <v>0</v>
      </c>
      <c r="BI144" s="177">
        <f t="shared" si="18"/>
        <v>0</v>
      </c>
      <c r="BJ144" s="14" t="s">
        <v>84</v>
      </c>
      <c r="BK144" s="177">
        <f t="shared" si="19"/>
        <v>0</v>
      </c>
      <c r="BL144" s="14" t="s">
        <v>186</v>
      </c>
      <c r="BM144" s="176" t="s">
        <v>214</v>
      </c>
    </row>
    <row r="145" spans="1:65" s="2" customFormat="1" ht="21.75" customHeight="1">
      <c r="A145" s="29"/>
      <c r="B145" s="163"/>
      <c r="C145" s="164" t="s">
        <v>73</v>
      </c>
      <c r="D145" s="164" t="s">
        <v>162</v>
      </c>
      <c r="E145" s="165" t="s">
        <v>846</v>
      </c>
      <c r="F145" s="166" t="s">
        <v>847</v>
      </c>
      <c r="G145" s="167" t="s">
        <v>250</v>
      </c>
      <c r="H145" s="168">
        <v>1650</v>
      </c>
      <c r="I145" s="169"/>
      <c r="J145" s="170">
        <f t="shared" si="10"/>
        <v>0</v>
      </c>
      <c r="K145" s="171"/>
      <c r="L145" s="30"/>
      <c r="M145" s="172" t="s">
        <v>1</v>
      </c>
      <c r="N145" s="173" t="s">
        <v>39</v>
      </c>
      <c r="O145" s="55"/>
      <c r="P145" s="174">
        <f t="shared" si="11"/>
        <v>0</v>
      </c>
      <c r="Q145" s="174">
        <v>0</v>
      </c>
      <c r="R145" s="174">
        <f t="shared" si="12"/>
        <v>0</v>
      </c>
      <c r="S145" s="174">
        <v>0</v>
      </c>
      <c r="T145" s="175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6" t="s">
        <v>186</v>
      </c>
      <c r="AT145" s="176" t="s">
        <v>162</v>
      </c>
      <c r="AU145" s="176" t="s">
        <v>84</v>
      </c>
      <c r="AY145" s="14" t="s">
        <v>160</v>
      </c>
      <c r="BE145" s="177">
        <f t="shared" si="14"/>
        <v>0</v>
      </c>
      <c r="BF145" s="177">
        <f t="shared" si="15"/>
        <v>0</v>
      </c>
      <c r="BG145" s="177">
        <f t="shared" si="16"/>
        <v>0</v>
      </c>
      <c r="BH145" s="177">
        <f t="shared" si="17"/>
        <v>0</v>
      </c>
      <c r="BI145" s="177">
        <f t="shared" si="18"/>
        <v>0</v>
      </c>
      <c r="BJ145" s="14" t="s">
        <v>84</v>
      </c>
      <c r="BK145" s="177">
        <f t="shared" si="19"/>
        <v>0</v>
      </c>
      <c r="BL145" s="14" t="s">
        <v>186</v>
      </c>
      <c r="BM145" s="176" t="s">
        <v>217</v>
      </c>
    </row>
    <row r="146" spans="1:65" s="2" customFormat="1" ht="21.75" customHeight="1">
      <c r="A146" s="29"/>
      <c r="B146" s="163"/>
      <c r="C146" s="164" t="s">
        <v>73</v>
      </c>
      <c r="D146" s="164" t="s">
        <v>162</v>
      </c>
      <c r="E146" s="165" t="s">
        <v>848</v>
      </c>
      <c r="F146" s="166" t="s">
        <v>849</v>
      </c>
      <c r="G146" s="167" t="s">
        <v>182</v>
      </c>
      <c r="H146" s="168">
        <v>0.5</v>
      </c>
      <c r="I146" s="169"/>
      <c r="J146" s="170">
        <f t="shared" si="10"/>
        <v>0</v>
      </c>
      <c r="K146" s="171"/>
      <c r="L146" s="30"/>
      <c r="M146" s="172" t="s">
        <v>1</v>
      </c>
      <c r="N146" s="173" t="s">
        <v>39</v>
      </c>
      <c r="O146" s="55"/>
      <c r="P146" s="174">
        <f t="shared" si="11"/>
        <v>0</v>
      </c>
      <c r="Q146" s="174">
        <v>0</v>
      </c>
      <c r="R146" s="174">
        <f t="shared" si="12"/>
        <v>0</v>
      </c>
      <c r="S146" s="174">
        <v>0</v>
      </c>
      <c r="T146" s="175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6" t="s">
        <v>186</v>
      </c>
      <c r="AT146" s="176" t="s">
        <v>162</v>
      </c>
      <c r="AU146" s="176" t="s">
        <v>84</v>
      </c>
      <c r="AY146" s="14" t="s">
        <v>160</v>
      </c>
      <c r="BE146" s="177">
        <f t="shared" si="14"/>
        <v>0</v>
      </c>
      <c r="BF146" s="177">
        <f t="shared" si="15"/>
        <v>0</v>
      </c>
      <c r="BG146" s="177">
        <f t="shared" si="16"/>
        <v>0</v>
      </c>
      <c r="BH146" s="177">
        <f t="shared" si="17"/>
        <v>0</v>
      </c>
      <c r="BI146" s="177">
        <f t="shared" si="18"/>
        <v>0</v>
      </c>
      <c r="BJ146" s="14" t="s">
        <v>84</v>
      </c>
      <c r="BK146" s="177">
        <f t="shared" si="19"/>
        <v>0</v>
      </c>
      <c r="BL146" s="14" t="s">
        <v>186</v>
      </c>
      <c r="BM146" s="176" t="s">
        <v>221</v>
      </c>
    </row>
    <row r="147" spans="1:65" s="2" customFormat="1" ht="21.75" customHeight="1">
      <c r="A147" s="29"/>
      <c r="B147" s="163"/>
      <c r="C147" s="164" t="s">
        <v>73</v>
      </c>
      <c r="D147" s="164" t="s">
        <v>162</v>
      </c>
      <c r="E147" s="165" t="s">
        <v>850</v>
      </c>
      <c r="F147" s="166" t="s">
        <v>851</v>
      </c>
      <c r="G147" s="167" t="s">
        <v>182</v>
      </c>
      <c r="H147" s="168">
        <v>0.5</v>
      </c>
      <c r="I147" s="169"/>
      <c r="J147" s="170">
        <f t="shared" si="10"/>
        <v>0</v>
      </c>
      <c r="K147" s="171"/>
      <c r="L147" s="30"/>
      <c r="M147" s="172" t="s">
        <v>1</v>
      </c>
      <c r="N147" s="173" t="s">
        <v>39</v>
      </c>
      <c r="O147" s="55"/>
      <c r="P147" s="174">
        <f t="shared" si="11"/>
        <v>0</v>
      </c>
      <c r="Q147" s="174">
        <v>0</v>
      </c>
      <c r="R147" s="174">
        <f t="shared" si="12"/>
        <v>0</v>
      </c>
      <c r="S147" s="174">
        <v>0</v>
      </c>
      <c r="T147" s="175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6" t="s">
        <v>186</v>
      </c>
      <c r="AT147" s="176" t="s">
        <v>162</v>
      </c>
      <c r="AU147" s="176" t="s">
        <v>84</v>
      </c>
      <c r="AY147" s="14" t="s">
        <v>160</v>
      </c>
      <c r="BE147" s="177">
        <f t="shared" si="14"/>
        <v>0</v>
      </c>
      <c r="BF147" s="177">
        <f t="shared" si="15"/>
        <v>0</v>
      </c>
      <c r="BG147" s="177">
        <f t="shared" si="16"/>
        <v>0</v>
      </c>
      <c r="BH147" s="177">
        <f t="shared" si="17"/>
        <v>0</v>
      </c>
      <c r="BI147" s="177">
        <f t="shared" si="18"/>
        <v>0</v>
      </c>
      <c r="BJ147" s="14" t="s">
        <v>84</v>
      </c>
      <c r="BK147" s="177">
        <f t="shared" si="19"/>
        <v>0</v>
      </c>
      <c r="BL147" s="14" t="s">
        <v>186</v>
      </c>
      <c r="BM147" s="176" t="s">
        <v>224</v>
      </c>
    </row>
    <row r="148" spans="1:65" s="12" customFormat="1" ht="22.9" customHeight="1">
      <c r="B148" s="150"/>
      <c r="D148" s="151" t="s">
        <v>72</v>
      </c>
      <c r="E148" s="161" t="s">
        <v>852</v>
      </c>
      <c r="F148" s="161" t="s">
        <v>853</v>
      </c>
      <c r="I148" s="153"/>
      <c r="J148" s="162">
        <f>BK148</f>
        <v>0</v>
      </c>
      <c r="L148" s="150"/>
      <c r="M148" s="155"/>
      <c r="N148" s="156"/>
      <c r="O148" s="156"/>
      <c r="P148" s="157">
        <f>SUM(P149:P195)</f>
        <v>0</v>
      </c>
      <c r="Q148" s="156"/>
      <c r="R148" s="157">
        <f>SUM(R149:R195)</f>
        <v>4.6800000000000001E-3</v>
      </c>
      <c r="S148" s="156"/>
      <c r="T148" s="158">
        <f>SUM(T149:T195)</f>
        <v>0</v>
      </c>
      <c r="AR148" s="151" t="s">
        <v>84</v>
      </c>
      <c r="AT148" s="159" t="s">
        <v>72</v>
      </c>
      <c r="AU148" s="159" t="s">
        <v>80</v>
      </c>
      <c r="AY148" s="151" t="s">
        <v>160</v>
      </c>
      <c r="BK148" s="160">
        <f>SUM(BK149:BK195)</f>
        <v>0</v>
      </c>
    </row>
    <row r="149" spans="1:65" s="2" customFormat="1" ht="16.5" customHeight="1">
      <c r="A149" s="29"/>
      <c r="B149" s="163"/>
      <c r="C149" s="164" t="s">
        <v>73</v>
      </c>
      <c r="D149" s="164" t="s">
        <v>162</v>
      </c>
      <c r="E149" s="165" t="s">
        <v>854</v>
      </c>
      <c r="F149" s="166" t="s">
        <v>855</v>
      </c>
      <c r="G149" s="167" t="s">
        <v>254</v>
      </c>
      <c r="H149" s="168">
        <v>320</v>
      </c>
      <c r="I149" s="169"/>
      <c r="J149" s="170">
        <f t="shared" ref="J149:J195" si="20">ROUND(I149*H149,2)</f>
        <v>0</v>
      </c>
      <c r="K149" s="171"/>
      <c r="L149" s="30"/>
      <c r="M149" s="172" t="s">
        <v>1</v>
      </c>
      <c r="N149" s="173" t="s">
        <v>39</v>
      </c>
      <c r="O149" s="55"/>
      <c r="P149" s="174">
        <f t="shared" ref="P149:P195" si="21">O149*H149</f>
        <v>0</v>
      </c>
      <c r="Q149" s="174">
        <v>0</v>
      </c>
      <c r="R149" s="174">
        <f t="shared" ref="R149:R195" si="22">Q149*H149</f>
        <v>0</v>
      </c>
      <c r="S149" s="174">
        <v>0</v>
      </c>
      <c r="T149" s="175">
        <f t="shared" ref="T149:T195" si="23"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6" t="s">
        <v>186</v>
      </c>
      <c r="AT149" s="176" t="s">
        <v>162</v>
      </c>
      <c r="AU149" s="176" t="s">
        <v>84</v>
      </c>
      <c r="AY149" s="14" t="s">
        <v>160</v>
      </c>
      <c r="BE149" s="177">
        <f t="shared" ref="BE149:BE195" si="24">IF(N149="základná",J149,0)</f>
        <v>0</v>
      </c>
      <c r="BF149" s="177">
        <f t="shared" ref="BF149:BF195" si="25">IF(N149="znížená",J149,0)</f>
        <v>0</v>
      </c>
      <c r="BG149" s="177">
        <f t="shared" ref="BG149:BG195" si="26">IF(N149="zákl. prenesená",J149,0)</f>
        <v>0</v>
      </c>
      <c r="BH149" s="177">
        <f t="shared" ref="BH149:BH195" si="27">IF(N149="zníž. prenesená",J149,0)</f>
        <v>0</v>
      </c>
      <c r="BI149" s="177">
        <f t="shared" ref="BI149:BI195" si="28">IF(N149="nulová",J149,0)</f>
        <v>0</v>
      </c>
      <c r="BJ149" s="14" t="s">
        <v>84</v>
      </c>
      <c r="BK149" s="177">
        <f t="shared" ref="BK149:BK195" si="29">ROUND(I149*H149,2)</f>
        <v>0</v>
      </c>
      <c r="BL149" s="14" t="s">
        <v>186</v>
      </c>
      <c r="BM149" s="176" t="s">
        <v>228</v>
      </c>
    </row>
    <row r="150" spans="1:65" s="2" customFormat="1" ht="16.5" customHeight="1">
      <c r="A150" s="29"/>
      <c r="B150" s="163"/>
      <c r="C150" s="178" t="s">
        <v>73</v>
      </c>
      <c r="D150" s="178" t="s">
        <v>188</v>
      </c>
      <c r="E150" s="179" t="s">
        <v>856</v>
      </c>
      <c r="F150" s="180" t="s">
        <v>857</v>
      </c>
      <c r="G150" s="181" t="s">
        <v>254</v>
      </c>
      <c r="H150" s="182">
        <v>320</v>
      </c>
      <c r="I150" s="183"/>
      <c r="J150" s="184">
        <f t="shared" si="20"/>
        <v>0</v>
      </c>
      <c r="K150" s="185"/>
      <c r="L150" s="186"/>
      <c r="M150" s="187" t="s">
        <v>1</v>
      </c>
      <c r="N150" s="188" t="s">
        <v>39</v>
      </c>
      <c r="O150" s="55"/>
      <c r="P150" s="174">
        <f t="shared" si="21"/>
        <v>0</v>
      </c>
      <c r="Q150" s="174">
        <v>0</v>
      </c>
      <c r="R150" s="174">
        <f t="shared" si="22"/>
        <v>0</v>
      </c>
      <c r="S150" s="174">
        <v>0</v>
      </c>
      <c r="T150" s="175">
        <f t="shared" si="2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6" t="s">
        <v>217</v>
      </c>
      <c r="AT150" s="176" t="s">
        <v>188</v>
      </c>
      <c r="AU150" s="176" t="s">
        <v>84</v>
      </c>
      <c r="AY150" s="14" t="s">
        <v>160</v>
      </c>
      <c r="BE150" s="177">
        <f t="shared" si="24"/>
        <v>0</v>
      </c>
      <c r="BF150" s="177">
        <f t="shared" si="25"/>
        <v>0</v>
      </c>
      <c r="BG150" s="177">
        <f t="shared" si="26"/>
        <v>0</v>
      </c>
      <c r="BH150" s="177">
        <f t="shared" si="27"/>
        <v>0</v>
      </c>
      <c r="BI150" s="177">
        <f t="shared" si="28"/>
        <v>0</v>
      </c>
      <c r="BJ150" s="14" t="s">
        <v>84</v>
      </c>
      <c r="BK150" s="177">
        <f t="shared" si="29"/>
        <v>0</v>
      </c>
      <c r="BL150" s="14" t="s">
        <v>186</v>
      </c>
      <c r="BM150" s="176" t="s">
        <v>231</v>
      </c>
    </row>
    <row r="151" spans="1:65" s="2" customFormat="1" ht="16.5" customHeight="1">
      <c r="A151" s="29"/>
      <c r="B151" s="163"/>
      <c r="C151" s="164" t="s">
        <v>73</v>
      </c>
      <c r="D151" s="164" t="s">
        <v>162</v>
      </c>
      <c r="E151" s="165" t="s">
        <v>858</v>
      </c>
      <c r="F151" s="166" t="s">
        <v>859</v>
      </c>
      <c r="G151" s="167" t="s">
        <v>254</v>
      </c>
      <c r="H151" s="168">
        <v>56</v>
      </c>
      <c r="I151" s="169"/>
      <c r="J151" s="170">
        <f t="shared" si="20"/>
        <v>0</v>
      </c>
      <c r="K151" s="171"/>
      <c r="L151" s="30"/>
      <c r="M151" s="172" t="s">
        <v>1</v>
      </c>
      <c r="N151" s="173" t="s">
        <v>39</v>
      </c>
      <c r="O151" s="55"/>
      <c r="P151" s="174">
        <f t="shared" si="21"/>
        <v>0</v>
      </c>
      <c r="Q151" s="174">
        <v>0</v>
      </c>
      <c r="R151" s="174">
        <f t="shared" si="22"/>
        <v>0</v>
      </c>
      <c r="S151" s="174">
        <v>0</v>
      </c>
      <c r="T151" s="175">
        <f t="shared" si="2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6" t="s">
        <v>186</v>
      </c>
      <c r="AT151" s="176" t="s">
        <v>162</v>
      </c>
      <c r="AU151" s="176" t="s">
        <v>84</v>
      </c>
      <c r="AY151" s="14" t="s">
        <v>160</v>
      </c>
      <c r="BE151" s="177">
        <f t="shared" si="24"/>
        <v>0</v>
      </c>
      <c r="BF151" s="177">
        <f t="shared" si="25"/>
        <v>0</v>
      </c>
      <c r="BG151" s="177">
        <f t="shared" si="26"/>
        <v>0</v>
      </c>
      <c r="BH151" s="177">
        <f t="shared" si="27"/>
        <v>0</v>
      </c>
      <c r="BI151" s="177">
        <f t="shared" si="28"/>
        <v>0</v>
      </c>
      <c r="BJ151" s="14" t="s">
        <v>84</v>
      </c>
      <c r="BK151" s="177">
        <f t="shared" si="29"/>
        <v>0</v>
      </c>
      <c r="BL151" s="14" t="s">
        <v>186</v>
      </c>
      <c r="BM151" s="176" t="s">
        <v>235</v>
      </c>
    </row>
    <row r="152" spans="1:65" s="2" customFormat="1" ht="33" customHeight="1">
      <c r="A152" s="29"/>
      <c r="B152" s="163"/>
      <c r="C152" s="178" t="s">
        <v>73</v>
      </c>
      <c r="D152" s="178" t="s">
        <v>188</v>
      </c>
      <c r="E152" s="179" t="s">
        <v>860</v>
      </c>
      <c r="F152" s="180" t="s">
        <v>861</v>
      </c>
      <c r="G152" s="181" t="s">
        <v>254</v>
      </c>
      <c r="H152" s="182">
        <v>56</v>
      </c>
      <c r="I152" s="183"/>
      <c r="J152" s="184">
        <f t="shared" si="20"/>
        <v>0</v>
      </c>
      <c r="K152" s="185"/>
      <c r="L152" s="186"/>
      <c r="M152" s="187" t="s">
        <v>1</v>
      </c>
      <c r="N152" s="188" t="s">
        <v>39</v>
      </c>
      <c r="O152" s="55"/>
      <c r="P152" s="174">
        <f t="shared" si="21"/>
        <v>0</v>
      </c>
      <c r="Q152" s="174">
        <v>0</v>
      </c>
      <c r="R152" s="174">
        <f t="shared" si="22"/>
        <v>0</v>
      </c>
      <c r="S152" s="174">
        <v>0</v>
      </c>
      <c r="T152" s="175">
        <f t="shared" si="2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6" t="s">
        <v>217</v>
      </c>
      <c r="AT152" s="176" t="s">
        <v>188</v>
      </c>
      <c r="AU152" s="176" t="s">
        <v>84</v>
      </c>
      <c r="AY152" s="14" t="s">
        <v>160</v>
      </c>
      <c r="BE152" s="177">
        <f t="shared" si="24"/>
        <v>0</v>
      </c>
      <c r="BF152" s="177">
        <f t="shared" si="25"/>
        <v>0</v>
      </c>
      <c r="BG152" s="177">
        <f t="shared" si="26"/>
        <v>0</v>
      </c>
      <c r="BH152" s="177">
        <f t="shared" si="27"/>
        <v>0</v>
      </c>
      <c r="BI152" s="177">
        <f t="shared" si="28"/>
        <v>0</v>
      </c>
      <c r="BJ152" s="14" t="s">
        <v>84</v>
      </c>
      <c r="BK152" s="177">
        <f t="shared" si="29"/>
        <v>0</v>
      </c>
      <c r="BL152" s="14" t="s">
        <v>186</v>
      </c>
      <c r="BM152" s="176" t="s">
        <v>238</v>
      </c>
    </row>
    <row r="153" spans="1:65" s="2" customFormat="1" ht="16.5" customHeight="1">
      <c r="A153" s="29"/>
      <c r="B153" s="163"/>
      <c r="C153" s="164" t="s">
        <v>73</v>
      </c>
      <c r="D153" s="164" t="s">
        <v>162</v>
      </c>
      <c r="E153" s="165" t="s">
        <v>862</v>
      </c>
      <c r="F153" s="166" t="s">
        <v>863</v>
      </c>
      <c r="G153" s="167" t="s">
        <v>254</v>
      </c>
      <c r="H153" s="168">
        <v>156</v>
      </c>
      <c r="I153" s="169"/>
      <c r="J153" s="170">
        <f t="shared" si="20"/>
        <v>0</v>
      </c>
      <c r="K153" s="171"/>
      <c r="L153" s="30"/>
      <c r="M153" s="172" t="s">
        <v>1</v>
      </c>
      <c r="N153" s="173" t="s">
        <v>39</v>
      </c>
      <c r="O153" s="55"/>
      <c r="P153" s="174">
        <f t="shared" si="21"/>
        <v>0</v>
      </c>
      <c r="Q153" s="174">
        <v>3.0000000000000001E-5</v>
      </c>
      <c r="R153" s="174">
        <f t="shared" si="22"/>
        <v>4.6800000000000001E-3</v>
      </c>
      <c r="S153" s="174">
        <v>0</v>
      </c>
      <c r="T153" s="175">
        <f t="shared" si="2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6" t="s">
        <v>186</v>
      </c>
      <c r="AT153" s="176" t="s">
        <v>162</v>
      </c>
      <c r="AU153" s="176" t="s">
        <v>84</v>
      </c>
      <c r="AY153" s="14" t="s">
        <v>160</v>
      </c>
      <c r="BE153" s="177">
        <f t="shared" si="24"/>
        <v>0</v>
      </c>
      <c r="BF153" s="177">
        <f t="shared" si="25"/>
        <v>0</v>
      </c>
      <c r="BG153" s="177">
        <f t="shared" si="26"/>
        <v>0</v>
      </c>
      <c r="BH153" s="177">
        <f t="shared" si="27"/>
        <v>0</v>
      </c>
      <c r="BI153" s="177">
        <f t="shared" si="28"/>
        <v>0</v>
      </c>
      <c r="BJ153" s="14" t="s">
        <v>84</v>
      </c>
      <c r="BK153" s="177">
        <f t="shared" si="29"/>
        <v>0</v>
      </c>
      <c r="BL153" s="14" t="s">
        <v>186</v>
      </c>
      <c r="BM153" s="176" t="s">
        <v>242</v>
      </c>
    </row>
    <row r="154" spans="1:65" s="2" customFormat="1" ht="44.25" customHeight="1">
      <c r="A154" s="29"/>
      <c r="B154" s="163"/>
      <c r="C154" s="178" t="s">
        <v>73</v>
      </c>
      <c r="D154" s="178" t="s">
        <v>188</v>
      </c>
      <c r="E154" s="179" t="s">
        <v>864</v>
      </c>
      <c r="F154" s="180" t="s">
        <v>865</v>
      </c>
      <c r="G154" s="181" t="s">
        <v>254</v>
      </c>
      <c r="H154" s="182">
        <v>156</v>
      </c>
      <c r="I154" s="183"/>
      <c r="J154" s="184">
        <f t="shared" si="20"/>
        <v>0</v>
      </c>
      <c r="K154" s="185"/>
      <c r="L154" s="186"/>
      <c r="M154" s="187" t="s">
        <v>1</v>
      </c>
      <c r="N154" s="188" t="s">
        <v>39</v>
      </c>
      <c r="O154" s="55"/>
      <c r="P154" s="174">
        <f t="shared" si="21"/>
        <v>0</v>
      </c>
      <c r="Q154" s="174">
        <v>0</v>
      </c>
      <c r="R154" s="174">
        <f t="shared" si="22"/>
        <v>0</v>
      </c>
      <c r="S154" s="174">
        <v>0</v>
      </c>
      <c r="T154" s="175">
        <f t="shared" si="2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6" t="s">
        <v>217</v>
      </c>
      <c r="AT154" s="176" t="s">
        <v>188</v>
      </c>
      <c r="AU154" s="176" t="s">
        <v>84</v>
      </c>
      <c r="AY154" s="14" t="s">
        <v>160</v>
      </c>
      <c r="BE154" s="177">
        <f t="shared" si="24"/>
        <v>0</v>
      </c>
      <c r="BF154" s="177">
        <f t="shared" si="25"/>
        <v>0</v>
      </c>
      <c r="BG154" s="177">
        <f t="shared" si="26"/>
        <v>0</v>
      </c>
      <c r="BH154" s="177">
        <f t="shared" si="27"/>
        <v>0</v>
      </c>
      <c r="BI154" s="177">
        <f t="shared" si="28"/>
        <v>0</v>
      </c>
      <c r="BJ154" s="14" t="s">
        <v>84</v>
      </c>
      <c r="BK154" s="177">
        <f t="shared" si="29"/>
        <v>0</v>
      </c>
      <c r="BL154" s="14" t="s">
        <v>186</v>
      </c>
      <c r="BM154" s="176" t="s">
        <v>245</v>
      </c>
    </row>
    <row r="155" spans="1:65" s="2" customFormat="1" ht="16.5" customHeight="1">
      <c r="A155" s="29"/>
      <c r="B155" s="163"/>
      <c r="C155" s="164" t="s">
        <v>73</v>
      </c>
      <c r="D155" s="164" t="s">
        <v>162</v>
      </c>
      <c r="E155" s="165" t="s">
        <v>866</v>
      </c>
      <c r="F155" s="166" t="s">
        <v>867</v>
      </c>
      <c r="G155" s="167" t="s">
        <v>254</v>
      </c>
      <c r="H155" s="168">
        <v>346</v>
      </c>
      <c r="I155" s="169"/>
      <c r="J155" s="170">
        <f t="shared" si="20"/>
        <v>0</v>
      </c>
      <c r="K155" s="171"/>
      <c r="L155" s="30"/>
      <c r="M155" s="172" t="s">
        <v>1</v>
      </c>
      <c r="N155" s="173" t="s">
        <v>39</v>
      </c>
      <c r="O155" s="55"/>
      <c r="P155" s="174">
        <f t="shared" si="21"/>
        <v>0</v>
      </c>
      <c r="Q155" s="174">
        <v>0</v>
      </c>
      <c r="R155" s="174">
        <f t="shared" si="22"/>
        <v>0</v>
      </c>
      <c r="S155" s="174">
        <v>0</v>
      </c>
      <c r="T155" s="175">
        <f t="shared" si="2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6" t="s">
        <v>186</v>
      </c>
      <c r="AT155" s="176" t="s">
        <v>162</v>
      </c>
      <c r="AU155" s="176" t="s">
        <v>84</v>
      </c>
      <c r="AY155" s="14" t="s">
        <v>160</v>
      </c>
      <c r="BE155" s="177">
        <f t="shared" si="24"/>
        <v>0</v>
      </c>
      <c r="BF155" s="177">
        <f t="shared" si="25"/>
        <v>0</v>
      </c>
      <c r="BG155" s="177">
        <f t="shared" si="26"/>
        <v>0</v>
      </c>
      <c r="BH155" s="177">
        <f t="shared" si="27"/>
        <v>0</v>
      </c>
      <c r="BI155" s="177">
        <f t="shared" si="28"/>
        <v>0</v>
      </c>
      <c r="BJ155" s="14" t="s">
        <v>84</v>
      </c>
      <c r="BK155" s="177">
        <f t="shared" si="29"/>
        <v>0</v>
      </c>
      <c r="BL155" s="14" t="s">
        <v>186</v>
      </c>
      <c r="BM155" s="176" t="s">
        <v>251</v>
      </c>
    </row>
    <row r="156" spans="1:65" s="2" customFormat="1" ht="21.75" customHeight="1">
      <c r="A156" s="29"/>
      <c r="B156" s="163"/>
      <c r="C156" s="178" t="s">
        <v>73</v>
      </c>
      <c r="D156" s="178" t="s">
        <v>188</v>
      </c>
      <c r="E156" s="179" t="s">
        <v>868</v>
      </c>
      <c r="F156" s="180" t="s">
        <v>869</v>
      </c>
      <c r="G156" s="181" t="s">
        <v>254</v>
      </c>
      <c r="H156" s="182">
        <v>97</v>
      </c>
      <c r="I156" s="183"/>
      <c r="J156" s="184">
        <f t="shared" si="20"/>
        <v>0</v>
      </c>
      <c r="K156" s="185"/>
      <c r="L156" s="186"/>
      <c r="M156" s="187" t="s">
        <v>1</v>
      </c>
      <c r="N156" s="188" t="s">
        <v>39</v>
      </c>
      <c r="O156" s="55"/>
      <c r="P156" s="174">
        <f t="shared" si="21"/>
        <v>0</v>
      </c>
      <c r="Q156" s="174">
        <v>0</v>
      </c>
      <c r="R156" s="174">
        <f t="shared" si="22"/>
        <v>0</v>
      </c>
      <c r="S156" s="174">
        <v>0</v>
      </c>
      <c r="T156" s="175">
        <f t="shared" si="2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6" t="s">
        <v>217</v>
      </c>
      <c r="AT156" s="176" t="s">
        <v>188</v>
      </c>
      <c r="AU156" s="176" t="s">
        <v>84</v>
      </c>
      <c r="AY156" s="14" t="s">
        <v>160</v>
      </c>
      <c r="BE156" s="177">
        <f t="shared" si="24"/>
        <v>0</v>
      </c>
      <c r="BF156" s="177">
        <f t="shared" si="25"/>
        <v>0</v>
      </c>
      <c r="BG156" s="177">
        <f t="shared" si="26"/>
        <v>0</v>
      </c>
      <c r="BH156" s="177">
        <f t="shared" si="27"/>
        <v>0</v>
      </c>
      <c r="BI156" s="177">
        <f t="shared" si="28"/>
        <v>0</v>
      </c>
      <c r="BJ156" s="14" t="s">
        <v>84</v>
      </c>
      <c r="BK156" s="177">
        <f t="shared" si="29"/>
        <v>0</v>
      </c>
      <c r="BL156" s="14" t="s">
        <v>186</v>
      </c>
      <c r="BM156" s="176" t="s">
        <v>255</v>
      </c>
    </row>
    <row r="157" spans="1:65" s="2" customFormat="1" ht="21.75" customHeight="1">
      <c r="A157" s="29"/>
      <c r="B157" s="163"/>
      <c r="C157" s="178" t="s">
        <v>73</v>
      </c>
      <c r="D157" s="178" t="s">
        <v>188</v>
      </c>
      <c r="E157" s="179" t="s">
        <v>870</v>
      </c>
      <c r="F157" s="180" t="s">
        <v>871</v>
      </c>
      <c r="G157" s="181" t="s">
        <v>254</v>
      </c>
      <c r="H157" s="182">
        <v>17</v>
      </c>
      <c r="I157" s="183"/>
      <c r="J157" s="184">
        <f t="shared" si="20"/>
        <v>0</v>
      </c>
      <c r="K157" s="185"/>
      <c r="L157" s="186"/>
      <c r="M157" s="187" t="s">
        <v>1</v>
      </c>
      <c r="N157" s="188" t="s">
        <v>39</v>
      </c>
      <c r="O157" s="55"/>
      <c r="P157" s="174">
        <f t="shared" si="21"/>
        <v>0</v>
      </c>
      <c r="Q157" s="174">
        <v>0</v>
      </c>
      <c r="R157" s="174">
        <f t="shared" si="22"/>
        <v>0</v>
      </c>
      <c r="S157" s="174">
        <v>0</v>
      </c>
      <c r="T157" s="175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6" t="s">
        <v>217</v>
      </c>
      <c r="AT157" s="176" t="s">
        <v>188</v>
      </c>
      <c r="AU157" s="176" t="s">
        <v>84</v>
      </c>
      <c r="AY157" s="14" t="s">
        <v>160</v>
      </c>
      <c r="BE157" s="177">
        <f t="shared" si="24"/>
        <v>0</v>
      </c>
      <c r="BF157" s="177">
        <f t="shared" si="25"/>
        <v>0</v>
      </c>
      <c r="BG157" s="177">
        <f t="shared" si="26"/>
        <v>0</v>
      </c>
      <c r="BH157" s="177">
        <f t="shared" si="27"/>
        <v>0</v>
      </c>
      <c r="BI157" s="177">
        <f t="shared" si="28"/>
        <v>0</v>
      </c>
      <c r="BJ157" s="14" t="s">
        <v>84</v>
      </c>
      <c r="BK157" s="177">
        <f t="shared" si="29"/>
        <v>0</v>
      </c>
      <c r="BL157" s="14" t="s">
        <v>186</v>
      </c>
      <c r="BM157" s="176" t="s">
        <v>259</v>
      </c>
    </row>
    <row r="158" spans="1:65" s="2" customFormat="1" ht="21.75" customHeight="1">
      <c r="A158" s="29"/>
      <c r="B158" s="163"/>
      <c r="C158" s="178" t="s">
        <v>73</v>
      </c>
      <c r="D158" s="178" t="s">
        <v>188</v>
      </c>
      <c r="E158" s="179" t="s">
        <v>872</v>
      </c>
      <c r="F158" s="180" t="s">
        <v>873</v>
      </c>
      <c r="G158" s="181" t="s">
        <v>254</v>
      </c>
      <c r="H158" s="182">
        <v>7</v>
      </c>
      <c r="I158" s="183"/>
      <c r="J158" s="184">
        <f t="shared" si="20"/>
        <v>0</v>
      </c>
      <c r="K158" s="185"/>
      <c r="L158" s="186"/>
      <c r="M158" s="187" t="s">
        <v>1</v>
      </c>
      <c r="N158" s="188" t="s">
        <v>39</v>
      </c>
      <c r="O158" s="55"/>
      <c r="P158" s="174">
        <f t="shared" si="21"/>
        <v>0</v>
      </c>
      <c r="Q158" s="174">
        <v>0</v>
      </c>
      <c r="R158" s="174">
        <f t="shared" si="22"/>
        <v>0</v>
      </c>
      <c r="S158" s="174">
        <v>0</v>
      </c>
      <c r="T158" s="175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6" t="s">
        <v>217</v>
      </c>
      <c r="AT158" s="176" t="s">
        <v>188</v>
      </c>
      <c r="AU158" s="176" t="s">
        <v>84</v>
      </c>
      <c r="AY158" s="14" t="s">
        <v>160</v>
      </c>
      <c r="BE158" s="177">
        <f t="shared" si="24"/>
        <v>0</v>
      </c>
      <c r="BF158" s="177">
        <f t="shared" si="25"/>
        <v>0</v>
      </c>
      <c r="BG158" s="177">
        <f t="shared" si="26"/>
        <v>0</v>
      </c>
      <c r="BH158" s="177">
        <f t="shared" si="27"/>
        <v>0</v>
      </c>
      <c r="BI158" s="177">
        <f t="shared" si="28"/>
        <v>0</v>
      </c>
      <c r="BJ158" s="14" t="s">
        <v>84</v>
      </c>
      <c r="BK158" s="177">
        <f t="shared" si="29"/>
        <v>0</v>
      </c>
      <c r="BL158" s="14" t="s">
        <v>186</v>
      </c>
      <c r="BM158" s="176" t="s">
        <v>262</v>
      </c>
    </row>
    <row r="159" spans="1:65" s="2" customFormat="1" ht="21.75" customHeight="1">
      <c r="A159" s="29"/>
      <c r="B159" s="163"/>
      <c r="C159" s="178" t="s">
        <v>73</v>
      </c>
      <c r="D159" s="178" t="s">
        <v>188</v>
      </c>
      <c r="E159" s="179" t="s">
        <v>874</v>
      </c>
      <c r="F159" s="180" t="s">
        <v>875</v>
      </c>
      <c r="G159" s="181" t="s">
        <v>254</v>
      </c>
      <c r="H159" s="182">
        <v>7</v>
      </c>
      <c r="I159" s="183"/>
      <c r="J159" s="184">
        <f t="shared" si="20"/>
        <v>0</v>
      </c>
      <c r="K159" s="185"/>
      <c r="L159" s="186"/>
      <c r="M159" s="187" t="s">
        <v>1</v>
      </c>
      <c r="N159" s="188" t="s">
        <v>39</v>
      </c>
      <c r="O159" s="55"/>
      <c r="P159" s="174">
        <f t="shared" si="21"/>
        <v>0</v>
      </c>
      <c r="Q159" s="174">
        <v>0</v>
      </c>
      <c r="R159" s="174">
        <f t="shared" si="22"/>
        <v>0</v>
      </c>
      <c r="S159" s="174">
        <v>0</v>
      </c>
      <c r="T159" s="175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6" t="s">
        <v>217</v>
      </c>
      <c r="AT159" s="176" t="s">
        <v>188</v>
      </c>
      <c r="AU159" s="176" t="s">
        <v>84</v>
      </c>
      <c r="AY159" s="14" t="s">
        <v>160</v>
      </c>
      <c r="BE159" s="177">
        <f t="shared" si="24"/>
        <v>0</v>
      </c>
      <c r="BF159" s="177">
        <f t="shared" si="25"/>
        <v>0</v>
      </c>
      <c r="BG159" s="177">
        <f t="shared" si="26"/>
        <v>0</v>
      </c>
      <c r="BH159" s="177">
        <f t="shared" si="27"/>
        <v>0</v>
      </c>
      <c r="BI159" s="177">
        <f t="shared" si="28"/>
        <v>0</v>
      </c>
      <c r="BJ159" s="14" t="s">
        <v>84</v>
      </c>
      <c r="BK159" s="177">
        <f t="shared" si="29"/>
        <v>0</v>
      </c>
      <c r="BL159" s="14" t="s">
        <v>186</v>
      </c>
      <c r="BM159" s="176" t="s">
        <v>266</v>
      </c>
    </row>
    <row r="160" spans="1:65" s="2" customFormat="1" ht="21.75" customHeight="1">
      <c r="A160" s="29"/>
      <c r="B160" s="163"/>
      <c r="C160" s="178" t="s">
        <v>73</v>
      </c>
      <c r="D160" s="178" t="s">
        <v>188</v>
      </c>
      <c r="E160" s="179" t="s">
        <v>876</v>
      </c>
      <c r="F160" s="180" t="s">
        <v>877</v>
      </c>
      <c r="G160" s="181" t="s">
        <v>254</v>
      </c>
      <c r="H160" s="182">
        <v>26</v>
      </c>
      <c r="I160" s="183"/>
      <c r="J160" s="184">
        <f t="shared" si="20"/>
        <v>0</v>
      </c>
      <c r="K160" s="185"/>
      <c r="L160" s="186"/>
      <c r="M160" s="187" t="s">
        <v>1</v>
      </c>
      <c r="N160" s="188" t="s">
        <v>39</v>
      </c>
      <c r="O160" s="55"/>
      <c r="P160" s="174">
        <f t="shared" si="21"/>
        <v>0</v>
      </c>
      <c r="Q160" s="174">
        <v>0</v>
      </c>
      <c r="R160" s="174">
        <f t="shared" si="22"/>
        <v>0</v>
      </c>
      <c r="S160" s="174">
        <v>0</v>
      </c>
      <c r="T160" s="175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6" t="s">
        <v>217</v>
      </c>
      <c r="AT160" s="176" t="s">
        <v>188</v>
      </c>
      <c r="AU160" s="176" t="s">
        <v>84</v>
      </c>
      <c r="AY160" s="14" t="s">
        <v>160</v>
      </c>
      <c r="BE160" s="177">
        <f t="shared" si="24"/>
        <v>0</v>
      </c>
      <c r="BF160" s="177">
        <f t="shared" si="25"/>
        <v>0</v>
      </c>
      <c r="BG160" s="177">
        <f t="shared" si="26"/>
        <v>0</v>
      </c>
      <c r="BH160" s="177">
        <f t="shared" si="27"/>
        <v>0</v>
      </c>
      <c r="BI160" s="177">
        <f t="shared" si="28"/>
        <v>0</v>
      </c>
      <c r="BJ160" s="14" t="s">
        <v>84</v>
      </c>
      <c r="BK160" s="177">
        <f t="shared" si="29"/>
        <v>0</v>
      </c>
      <c r="BL160" s="14" t="s">
        <v>186</v>
      </c>
      <c r="BM160" s="176" t="s">
        <v>269</v>
      </c>
    </row>
    <row r="161" spans="1:65" s="2" customFormat="1" ht="21.75" customHeight="1">
      <c r="A161" s="29"/>
      <c r="B161" s="163"/>
      <c r="C161" s="178" t="s">
        <v>73</v>
      </c>
      <c r="D161" s="178" t="s">
        <v>188</v>
      </c>
      <c r="E161" s="179" t="s">
        <v>878</v>
      </c>
      <c r="F161" s="180" t="s">
        <v>879</v>
      </c>
      <c r="G161" s="181" t="s">
        <v>254</v>
      </c>
      <c r="H161" s="182">
        <v>16</v>
      </c>
      <c r="I161" s="183"/>
      <c r="J161" s="184">
        <f t="shared" si="20"/>
        <v>0</v>
      </c>
      <c r="K161" s="185"/>
      <c r="L161" s="186"/>
      <c r="M161" s="187" t="s">
        <v>1</v>
      </c>
      <c r="N161" s="188" t="s">
        <v>39</v>
      </c>
      <c r="O161" s="55"/>
      <c r="P161" s="174">
        <f t="shared" si="21"/>
        <v>0</v>
      </c>
      <c r="Q161" s="174">
        <v>0</v>
      </c>
      <c r="R161" s="174">
        <f t="shared" si="22"/>
        <v>0</v>
      </c>
      <c r="S161" s="174">
        <v>0</v>
      </c>
      <c r="T161" s="175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6" t="s">
        <v>217</v>
      </c>
      <c r="AT161" s="176" t="s">
        <v>188</v>
      </c>
      <c r="AU161" s="176" t="s">
        <v>84</v>
      </c>
      <c r="AY161" s="14" t="s">
        <v>160</v>
      </c>
      <c r="BE161" s="177">
        <f t="shared" si="24"/>
        <v>0</v>
      </c>
      <c r="BF161" s="177">
        <f t="shared" si="25"/>
        <v>0</v>
      </c>
      <c r="BG161" s="177">
        <f t="shared" si="26"/>
        <v>0</v>
      </c>
      <c r="BH161" s="177">
        <f t="shared" si="27"/>
        <v>0</v>
      </c>
      <c r="BI161" s="177">
        <f t="shared" si="28"/>
        <v>0</v>
      </c>
      <c r="BJ161" s="14" t="s">
        <v>84</v>
      </c>
      <c r="BK161" s="177">
        <f t="shared" si="29"/>
        <v>0</v>
      </c>
      <c r="BL161" s="14" t="s">
        <v>186</v>
      </c>
      <c r="BM161" s="176" t="s">
        <v>273</v>
      </c>
    </row>
    <row r="162" spans="1:65" s="2" customFormat="1" ht="21.75" customHeight="1">
      <c r="A162" s="29"/>
      <c r="B162" s="163"/>
      <c r="C162" s="178" t="s">
        <v>73</v>
      </c>
      <c r="D162" s="178" t="s">
        <v>188</v>
      </c>
      <c r="E162" s="179" t="s">
        <v>880</v>
      </c>
      <c r="F162" s="180" t="s">
        <v>881</v>
      </c>
      <c r="G162" s="181" t="s">
        <v>254</v>
      </c>
      <c r="H162" s="182">
        <v>80</v>
      </c>
      <c r="I162" s="183"/>
      <c r="J162" s="184">
        <f t="shared" si="20"/>
        <v>0</v>
      </c>
      <c r="K162" s="185"/>
      <c r="L162" s="186"/>
      <c r="M162" s="187" t="s">
        <v>1</v>
      </c>
      <c r="N162" s="188" t="s">
        <v>39</v>
      </c>
      <c r="O162" s="55"/>
      <c r="P162" s="174">
        <f t="shared" si="21"/>
        <v>0</v>
      </c>
      <c r="Q162" s="174">
        <v>0</v>
      </c>
      <c r="R162" s="174">
        <f t="shared" si="22"/>
        <v>0</v>
      </c>
      <c r="S162" s="174">
        <v>0</v>
      </c>
      <c r="T162" s="175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6" t="s">
        <v>217</v>
      </c>
      <c r="AT162" s="176" t="s">
        <v>188</v>
      </c>
      <c r="AU162" s="176" t="s">
        <v>84</v>
      </c>
      <c r="AY162" s="14" t="s">
        <v>160</v>
      </c>
      <c r="BE162" s="177">
        <f t="shared" si="24"/>
        <v>0</v>
      </c>
      <c r="BF162" s="177">
        <f t="shared" si="25"/>
        <v>0</v>
      </c>
      <c r="BG162" s="177">
        <f t="shared" si="26"/>
        <v>0</v>
      </c>
      <c r="BH162" s="177">
        <f t="shared" si="27"/>
        <v>0</v>
      </c>
      <c r="BI162" s="177">
        <f t="shared" si="28"/>
        <v>0</v>
      </c>
      <c r="BJ162" s="14" t="s">
        <v>84</v>
      </c>
      <c r="BK162" s="177">
        <f t="shared" si="29"/>
        <v>0</v>
      </c>
      <c r="BL162" s="14" t="s">
        <v>186</v>
      </c>
      <c r="BM162" s="176" t="s">
        <v>276</v>
      </c>
    </row>
    <row r="163" spans="1:65" s="2" customFormat="1" ht="21.75" customHeight="1">
      <c r="A163" s="29"/>
      <c r="B163" s="163"/>
      <c r="C163" s="178" t="s">
        <v>73</v>
      </c>
      <c r="D163" s="178" t="s">
        <v>188</v>
      </c>
      <c r="E163" s="179" t="s">
        <v>882</v>
      </c>
      <c r="F163" s="180" t="s">
        <v>883</v>
      </c>
      <c r="G163" s="181" t="s">
        <v>254</v>
      </c>
      <c r="H163" s="182">
        <v>15</v>
      </c>
      <c r="I163" s="183"/>
      <c r="J163" s="184">
        <f t="shared" si="20"/>
        <v>0</v>
      </c>
      <c r="K163" s="185"/>
      <c r="L163" s="186"/>
      <c r="M163" s="187" t="s">
        <v>1</v>
      </c>
      <c r="N163" s="188" t="s">
        <v>39</v>
      </c>
      <c r="O163" s="55"/>
      <c r="P163" s="174">
        <f t="shared" si="21"/>
        <v>0</v>
      </c>
      <c r="Q163" s="174">
        <v>0</v>
      </c>
      <c r="R163" s="174">
        <f t="shared" si="22"/>
        <v>0</v>
      </c>
      <c r="S163" s="174">
        <v>0</v>
      </c>
      <c r="T163" s="175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6" t="s">
        <v>217</v>
      </c>
      <c r="AT163" s="176" t="s">
        <v>188</v>
      </c>
      <c r="AU163" s="176" t="s">
        <v>84</v>
      </c>
      <c r="AY163" s="14" t="s">
        <v>160</v>
      </c>
      <c r="BE163" s="177">
        <f t="shared" si="24"/>
        <v>0</v>
      </c>
      <c r="BF163" s="177">
        <f t="shared" si="25"/>
        <v>0</v>
      </c>
      <c r="BG163" s="177">
        <f t="shared" si="26"/>
        <v>0</v>
      </c>
      <c r="BH163" s="177">
        <f t="shared" si="27"/>
        <v>0</v>
      </c>
      <c r="BI163" s="177">
        <f t="shared" si="28"/>
        <v>0</v>
      </c>
      <c r="BJ163" s="14" t="s">
        <v>84</v>
      </c>
      <c r="BK163" s="177">
        <f t="shared" si="29"/>
        <v>0</v>
      </c>
      <c r="BL163" s="14" t="s">
        <v>186</v>
      </c>
      <c r="BM163" s="176" t="s">
        <v>280</v>
      </c>
    </row>
    <row r="164" spans="1:65" s="2" customFormat="1" ht="21.75" customHeight="1">
      <c r="A164" s="29"/>
      <c r="B164" s="163"/>
      <c r="C164" s="178" t="s">
        <v>73</v>
      </c>
      <c r="D164" s="178" t="s">
        <v>188</v>
      </c>
      <c r="E164" s="179" t="s">
        <v>884</v>
      </c>
      <c r="F164" s="180" t="s">
        <v>885</v>
      </c>
      <c r="G164" s="181" t="s">
        <v>254</v>
      </c>
      <c r="H164" s="182">
        <v>11</v>
      </c>
      <c r="I164" s="183"/>
      <c r="J164" s="184">
        <f t="shared" si="20"/>
        <v>0</v>
      </c>
      <c r="K164" s="185"/>
      <c r="L164" s="186"/>
      <c r="M164" s="187" t="s">
        <v>1</v>
      </c>
      <c r="N164" s="188" t="s">
        <v>39</v>
      </c>
      <c r="O164" s="55"/>
      <c r="P164" s="174">
        <f t="shared" si="21"/>
        <v>0</v>
      </c>
      <c r="Q164" s="174">
        <v>0</v>
      </c>
      <c r="R164" s="174">
        <f t="shared" si="22"/>
        <v>0</v>
      </c>
      <c r="S164" s="174">
        <v>0</v>
      </c>
      <c r="T164" s="175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6" t="s">
        <v>217</v>
      </c>
      <c r="AT164" s="176" t="s">
        <v>188</v>
      </c>
      <c r="AU164" s="176" t="s">
        <v>84</v>
      </c>
      <c r="AY164" s="14" t="s">
        <v>160</v>
      </c>
      <c r="BE164" s="177">
        <f t="shared" si="24"/>
        <v>0</v>
      </c>
      <c r="BF164" s="177">
        <f t="shared" si="25"/>
        <v>0</v>
      </c>
      <c r="BG164" s="177">
        <f t="shared" si="26"/>
        <v>0</v>
      </c>
      <c r="BH164" s="177">
        <f t="shared" si="27"/>
        <v>0</v>
      </c>
      <c r="BI164" s="177">
        <f t="shared" si="28"/>
        <v>0</v>
      </c>
      <c r="BJ164" s="14" t="s">
        <v>84</v>
      </c>
      <c r="BK164" s="177">
        <f t="shared" si="29"/>
        <v>0</v>
      </c>
      <c r="BL164" s="14" t="s">
        <v>186</v>
      </c>
      <c r="BM164" s="176" t="s">
        <v>284</v>
      </c>
    </row>
    <row r="165" spans="1:65" s="2" customFormat="1" ht="21.75" customHeight="1">
      <c r="A165" s="29"/>
      <c r="B165" s="163"/>
      <c r="C165" s="178" t="s">
        <v>73</v>
      </c>
      <c r="D165" s="178" t="s">
        <v>188</v>
      </c>
      <c r="E165" s="179" t="s">
        <v>886</v>
      </c>
      <c r="F165" s="180" t="s">
        <v>887</v>
      </c>
      <c r="G165" s="181" t="s">
        <v>254</v>
      </c>
      <c r="H165" s="182">
        <v>45</v>
      </c>
      <c r="I165" s="183"/>
      <c r="J165" s="184">
        <f t="shared" si="20"/>
        <v>0</v>
      </c>
      <c r="K165" s="185"/>
      <c r="L165" s="186"/>
      <c r="M165" s="187" t="s">
        <v>1</v>
      </c>
      <c r="N165" s="188" t="s">
        <v>39</v>
      </c>
      <c r="O165" s="55"/>
      <c r="P165" s="174">
        <f t="shared" si="21"/>
        <v>0</v>
      </c>
      <c r="Q165" s="174">
        <v>0</v>
      </c>
      <c r="R165" s="174">
        <f t="shared" si="22"/>
        <v>0</v>
      </c>
      <c r="S165" s="174">
        <v>0</v>
      </c>
      <c r="T165" s="175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6" t="s">
        <v>217</v>
      </c>
      <c r="AT165" s="176" t="s">
        <v>188</v>
      </c>
      <c r="AU165" s="176" t="s">
        <v>84</v>
      </c>
      <c r="AY165" s="14" t="s">
        <v>160</v>
      </c>
      <c r="BE165" s="177">
        <f t="shared" si="24"/>
        <v>0</v>
      </c>
      <c r="BF165" s="177">
        <f t="shared" si="25"/>
        <v>0</v>
      </c>
      <c r="BG165" s="177">
        <f t="shared" si="26"/>
        <v>0</v>
      </c>
      <c r="BH165" s="177">
        <f t="shared" si="27"/>
        <v>0</v>
      </c>
      <c r="BI165" s="177">
        <f t="shared" si="28"/>
        <v>0</v>
      </c>
      <c r="BJ165" s="14" t="s">
        <v>84</v>
      </c>
      <c r="BK165" s="177">
        <f t="shared" si="29"/>
        <v>0</v>
      </c>
      <c r="BL165" s="14" t="s">
        <v>186</v>
      </c>
      <c r="BM165" s="176" t="s">
        <v>288</v>
      </c>
    </row>
    <row r="166" spans="1:65" s="2" customFormat="1" ht="21.75" customHeight="1">
      <c r="A166" s="29"/>
      <c r="B166" s="163"/>
      <c r="C166" s="178" t="s">
        <v>73</v>
      </c>
      <c r="D166" s="178" t="s">
        <v>188</v>
      </c>
      <c r="E166" s="179" t="s">
        <v>888</v>
      </c>
      <c r="F166" s="180" t="s">
        <v>889</v>
      </c>
      <c r="G166" s="181" t="s">
        <v>254</v>
      </c>
      <c r="H166" s="182">
        <v>17</v>
      </c>
      <c r="I166" s="183"/>
      <c r="J166" s="184">
        <f t="shared" si="20"/>
        <v>0</v>
      </c>
      <c r="K166" s="185"/>
      <c r="L166" s="186"/>
      <c r="M166" s="187" t="s">
        <v>1</v>
      </c>
      <c r="N166" s="188" t="s">
        <v>39</v>
      </c>
      <c r="O166" s="55"/>
      <c r="P166" s="174">
        <f t="shared" si="21"/>
        <v>0</v>
      </c>
      <c r="Q166" s="174">
        <v>0</v>
      </c>
      <c r="R166" s="174">
        <f t="shared" si="22"/>
        <v>0</v>
      </c>
      <c r="S166" s="174">
        <v>0</v>
      </c>
      <c r="T166" s="175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6" t="s">
        <v>217</v>
      </c>
      <c r="AT166" s="176" t="s">
        <v>188</v>
      </c>
      <c r="AU166" s="176" t="s">
        <v>84</v>
      </c>
      <c r="AY166" s="14" t="s">
        <v>160</v>
      </c>
      <c r="BE166" s="177">
        <f t="shared" si="24"/>
        <v>0</v>
      </c>
      <c r="BF166" s="177">
        <f t="shared" si="25"/>
        <v>0</v>
      </c>
      <c r="BG166" s="177">
        <f t="shared" si="26"/>
        <v>0</v>
      </c>
      <c r="BH166" s="177">
        <f t="shared" si="27"/>
        <v>0</v>
      </c>
      <c r="BI166" s="177">
        <f t="shared" si="28"/>
        <v>0</v>
      </c>
      <c r="BJ166" s="14" t="s">
        <v>84</v>
      </c>
      <c r="BK166" s="177">
        <f t="shared" si="29"/>
        <v>0</v>
      </c>
      <c r="BL166" s="14" t="s">
        <v>186</v>
      </c>
      <c r="BM166" s="176" t="s">
        <v>291</v>
      </c>
    </row>
    <row r="167" spans="1:65" s="2" customFormat="1" ht="21.75" customHeight="1">
      <c r="A167" s="29"/>
      <c r="B167" s="163"/>
      <c r="C167" s="178" t="s">
        <v>73</v>
      </c>
      <c r="D167" s="178" t="s">
        <v>188</v>
      </c>
      <c r="E167" s="179" t="s">
        <v>890</v>
      </c>
      <c r="F167" s="180" t="s">
        <v>891</v>
      </c>
      <c r="G167" s="181" t="s">
        <v>254</v>
      </c>
      <c r="H167" s="182">
        <v>2</v>
      </c>
      <c r="I167" s="183"/>
      <c r="J167" s="184">
        <f t="shared" si="20"/>
        <v>0</v>
      </c>
      <c r="K167" s="185"/>
      <c r="L167" s="186"/>
      <c r="M167" s="187" t="s">
        <v>1</v>
      </c>
      <c r="N167" s="188" t="s">
        <v>39</v>
      </c>
      <c r="O167" s="55"/>
      <c r="P167" s="174">
        <f t="shared" si="21"/>
        <v>0</v>
      </c>
      <c r="Q167" s="174">
        <v>0</v>
      </c>
      <c r="R167" s="174">
        <f t="shared" si="22"/>
        <v>0</v>
      </c>
      <c r="S167" s="174">
        <v>0</v>
      </c>
      <c r="T167" s="175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6" t="s">
        <v>217</v>
      </c>
      <c r="AT167" s="176" t="s">
        <v>188</v>
      </c>
      <c r="AU167" s="176" t="s">
        <v>84</v>
      </c>
      <c r="AY167" s="14" t="s">
        <v>160</v>
      </c>
      <c r="BE167" s="177">
        <f t="shared" si="24"/>
        <v>0</v>
      </c>
      <c r="BF167" s="177">
        <f t="shared" si="25"/>
        <v>0</v>
      </c>
      <c r="BG167" s="177">
        <f t="shared" si="26"/>
        <v>0</v>
      </c>
      <c r="BH167" s="177">
        <f t="shared" si="27"/>
        <v>0</v>
      </c>
      <c r="BI167" s="177">
        <f t="shared" si="28"/>
        <v>0</v>
      </c>
      <c r="BJ167" s="14" t="s">
        <v>84</v>
      </c>
      <c r="BK167" s="177">
        <f t="shared" si="29"/>
        <v>0</v>
      </c>
      <c r="BL167" s="14" t="s">
        <v>186</v>
      </c>
      <c r="BM167" s="176" t="s">
        <v>295</v>
      </c>
    </row>
    <row r="168" spans="1:65" s="2" customFormat="1" ht="16.5" customHeight="1">
      <c r="A168" s="29"/>
      <c r="B168" s="163"/>
      <c r="C168" s="178" t="s">
        <v>73</v>
      </c>
      <c r="D168" s="178" t="s">
        <v>188</v>
      </c>
      <c r="E168" s="179" t="s">
        <v>892</v>
      </c>
      <c r="F168" s="180" t="s">
        <v>893</v>
      </c>
      <c r="G168" s="181" t="s">
        <v>254</v>
      </c>
      <c r="H168" s="182">
        <v>6</v>
      </c>
      <c r="I168" s="183"/>
      <c r="J168" s="184">
        <f t="shared" si="20"/>
        <v>0</v>
      </c>
      <c r="K168" s="185"/>
      <c r="L168" s="186"/>
      <c r="M168" s="187" t="s">
        <v>1</v>
      </c>
      <c r="N168" s="188" t="s">
        <v>39</v>
      </c>
      <c r="O168" s="55"/>
      <c r="P168" s="174">
        <f t="shared" si="21"/>
        <v>0</v>
      </c>
      <c r="Q168" s="174">
        <v>0</v>
      </c>
      <c r="R168" s="174">
        <f t="shared" si="22"/>
        <v>0</v>
      </c>
      <c r="S168" s="174">
        <v>0</v>
      </c>
      <c r="T168" s="175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6" t="s">
        <v>217</v>
      </c>
      <c r="AT168" s="176" t="s">
        <v>188</v>
      </c>
      <c r="AU168" s="176" t="s">
        <v>84</v>
      </c>
      <c r="AY168" s="14" t="s">
        <v>160</v>
      </c>
      <c r="BE168" s="177">
        <f t="shared" si="24"/>
        <v>0</v>
      </c>
      <c r="BF168" s="177">
        <f t="shared" si="25"/>
        <v>0</v>
      </c>
      <c r="BG168" s="177">
        <f t="shared" si="26"/>
        <v>0</v>
      </c>
      <c r="BH168" s="177">
        <f t="shared" si="27"/>
        <v>0</v>
      </c>
      <c r="BI168" s="177">
        <f t="shared" si="28"/>
        <v>0</v>
      </c>
      <c r="BJ168" s="14" t="s">
        <v>84</v>
      </c>
      <c r="BK168" s="177">
        <f t="shared" si="29"/>
        <v>0</v>
      </c>
      <c r="BL168" s="14" t="s">
        <v>186</v>
      </c>
      <c r="BM168" s="176" t="s">
        <v>298</v>
      </c>
    </row>
    <row r="169" spans="1:65" s="2" customFormat="1" ht="21.75" customHeight="1">
      <c r="A169" s="29"/>
      <c r="B169" s="163"/>
      <c r="C169" s="164" t="s">
        <v>73</v>
      </c>
      <c r="D169" s="164" t="s">
        <v>162</v>
      </c>
      <c r="E169" s="165" t="s">
        <v>894</v>
      </c>
      <c r="F169" s="166" t="s">
        <v>895</v>
      </c>
      <c r="G169" s="167" t="s">
        <v>254</v>
      </c>
      <c r="H169" s="168">
        <v>35</v>
      </c>
      <c r="I169" s="169"/>
      <c r="J169" s="170">
        <f t="shared" si="20"/>
        <v>0</v>
      </c>
      <c r="K169" s="171"/>
      <c r="L169" s="30"/>
      <c r="M169" s="172" t="s">
        <v>1</v>
      </c>
      <c r="N169" s="173" t="s">
        <v>39</v>
      </c>
      <c r="O169" s="55"/>
      <c r="P169" s="174">
        <f t="shared" si="21"/>
        <v>0</v>
      </c>
      <c r="Q169" s="174">
        <v>0</v>
      </c>
      <c r="R169" s="174">
        <f t="shared" si="22"/>
        <v>0</v>
      </c>
      <c r="S169" s="174">
        <v>0</v>
      </c>
      <c r="T169" s="175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6" t="s">
        <v>186</v>
      </c>
      <c r="AT169" s="176" t="s">
        <v>162</v>
      </c>
      <c r="AU169" s="176" t="s">
        <v>84</v>
      </c>
      <c r="AY169" s="14" t="s">
        <v>160</v>
      </c>
      <c r="BE169" s="177">
        <f t="shared" si="24"/>
        <v>0</v>
      </c>
      <c r="BF169" s="177">
        <f t="shared" si="25"/>
        <v>0</v>
      </c>
      <c r="BG169" s="177">
        <f t="shared" si="26"/>
        <v>0</v>
      </c>
      <c r="BH169" s="177">
        <f t="shared" si="27"/>
        <v>0</v>
      </c>
      <c r="BI169" s="177">
        <f t="shared" si="28"/>
        <v>0</v>
      </c>
      <c r="BJ169" s="14" t="s">
        <v>84</v>
      </c>
      <c r="BK169" s="177">
        <f t="shared" si="29"/>
        <v>0</v>
      </c>
      <c r="BL169" s="14" t="s">
        <v>186</v>
      </c>
      <c r="BM169" s="176" t="s">
        <v>302</v>
      </c>
    </row>
    <row r="170" spans="1:65" s="2" customFormat="1" ht="21.75" customHeight="1">
      <c r="A170" s="29"/>
      <c r="B170" s="163"/>
      <c r="C170" s="178" t="s">
        <v>73</v>
      </c>
      <c r="D170" s="178" t="s">
        <v>188</v>
      </c>
      <c r="E170" s="179" t="s">
        <v>896</v>
      </c>
      <c r="F170" s="180" t="s">
        <v>897</v>
      </c>
      <c r="G170" s="181" t="s">
        <v>254</v>
      </c>
      <c r="H170" s="182">
        <v>8</v>
      </c>
      <c r="I170" s="183"/>
      <c r="J170" s="184">
        <f t="shared" si="20"/>
        <v>0</v>
      </c>
      <c r="K170" s="185"/>
      <c r="L170" s="186"/>
      <c r="M170" s="187" t="s">
        <v>1</v>
      </c>
      <c r="N170" s="188" t="s">
        <v>39</v>
      </c>
      <c r="O170" s="55"/>
      <c r="P170" s="174">
        <f t="shared" si="21"/>
        <v>0</v>
      </c>
      <c r="Q170" s="174">
        <v>0</v>
      </c>
      <c r="R170" s="174">
        <f t="shared" si="22"/>
        <v>0</v>
      </c>
      <c r="S170" s="174">
        <v>0</v>
      </c>
      <c r="T170" s="175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6" t="s">
        <v>217</v>
      </c>
      <c r="AT170" s="176" t="s">
        <v>188</v>
      </c>
      <c r="AU170" s="176" t="s">
        <v>84</v>
      </c>
      <c r="AY170" s="14" t="s">
        <v>160</v>
      </c>
      <c r="BE170" s="177">
        <f t="shared" si="24"/>
        <v>0</v>
      </c>
      <c r="BF170" s="177">
        <f t="shared" si="25"/>
        <v>0</v>
      </c>
      <c r="BG170" s="177">
        <f t="shared" si="26"/>
        <v>0</v>
      </c>
      <c r="BH170" s="177">
        <f t="shared" si="27"/>
        <v>0</v>
      </c>
      <c r="BI170" s="177">
        <f t="shared" si="28"/>
        <v>0</v>
      </c>
      <c r="BJ170" s="14" t="s">
        <v>84</v>
      </c>
      <c r="BK170" s="177">
        <f t="shared" si="29"/>
        <v>0</v>
      </c>
      <c r="BL170" s="14" t="s">
        <v>186</v>
      </c>
      <c r="BM170" s="176" t="s">
        <v>305</v>
      </c>
    </row>
    <row r="171" spans="1:65" s="2" customFormat="1" ht="21.75" customHeight="1">
      <c r="A171" s="29"/>
      <c r="B171" s="163"/>
      <c r="C171" s="178" t="s">
        <v>73</v>
      </c>
      <c r="D171" s="178" t="s">
        <v>188</v>
      </c>
      <c r="E171" s="179" t="s">
        <v>898</v>
      </c>
      <c r="F171" s="180" t="s">
        <v>899</v>
      </c>
      <c r="G171" s="181" t="s">
        <v>254</v>
      </c>
      <c r="H171" s="182">
        <v>3</v>
      </c>
      <c r="I171" s="183"/>
      <c r="J171" s="184">
        <f t="shared" si="20"/>
        <v>0</v>
      </c>
      <c r="K171" s="185"/>
      <c r="L171" s="186"/>
      <c r="M171" s="187" t="s">
        <v>1</v>
      </c>
      <c r="N171" s="188" t="s">
        <v>39</v>
      </c>
      <c r="O171" s="55"/>
      <c r="P171" s="174">
        <f t="shared" si="21"/>
        <v>0</v>
      </c>
      <c r="Q171" s="174">
        <v>0</v>
      </c>
      <c r="R171" s="174">
        <f t="shared" si="22"/>
        <v>0</v>
      </c>
      <c r="S171" s="174">
        <v>0</v>
      </c>
      <c r="T171" s="175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6" t="s">
        <v>217</v>
      </c>
      <c r="AT171" s="176" t="s">
        <v>188</v>
      </c>
      <c r="AU171" s="176" t="s">
        <v>84</v>
      </c>
      <c r="AY171" s="14" t="s">
        <v>160</v>
      </c>
      <c r="BE171" s="177">
        <f t="shared" si="24"/>
        <v>0</v>
      </c>
      <c r="BF171" s="177">
        <f t="shared" si="25"/>
        <v>0</v>
      </c>
      <c r="BG171" s="177">
        <f t="shared" si="26"/>
        <v>0</v>
      </c>
      <c r="BH171" s="177">
        <f t="shared" si="27"/>
        <v>0</v>
      </c>
      <c r="BI171" s="177">
        <f t="shared" si="28"/>
        <v>0</v>
      </c>
      <c r="BJ171" s="14" t="s">
        <v>84</v>
      </c>
      <c r="BK171" s="177">
        <f t="shared" si="29"/>
        <v>0</v>
      </c>
      <c r="BL171" s="14" t="s">
        <v>186</v>
      </c>
      <c r="BM171" s="176" t="s">
        <v>309</v>
      </c>
    </row>
    <row r="172" spans="1:65" s="2" customFormat="1" ht="21.75" customHeight="1">
      <c r="A172" s="29"/>
      <c r="B172" s="163"/>
      <c r="C172" s="178" t="s">
        <v>73</v>
      </c>
      <c r="D172" s="178" t="s">
        <v>188</v>
      </c>
      <c r="E172" s="179" t="s">
        <v>900</v>
      </c>
      <c r="F172" s="180" t="s">
        <v>901</v>
      </c>
      <c r="G172" s="181" t="s">
        <v>254</v>
      </c>
      <c r="H172" s="182">
        <v>3</v>
      </c>
      <c r="I172" s="183"/>
      <c r="J172" s="184">
        <f t="shared" si="20"/>
        <v>0</v>
      </c>
      <c r="K172" s="185"/>
      <c r="L172" s="186"/>
      <c r="M172" s="187" t="s">
        <v>1</v>
      </c>
      <c r="N172" s="188" t="s">
        <v>39</v>
      </c>
      <c r="O172" s="55"/>
      <c r="P172" s="174">
        <f t="shared" si="21"/>
        <v>0</v>
      </c>
      <c r="Q172" s="174">
        <v>0</v>
      </c>
      <c r="R172" s="174">
        <f t="shared" si="22"/>
        <v>0</v>
      </c>
      <c r="S172" s="174">
        <v>0</v>
      </c>
      <c r="T172" s="175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6" t="s">
        <v>217</v>
      </c>
      <c r="AT172" s="176" t="s">
        <v>188</v>
      </c>
      <c r="AU172" s="176" t="s">
        <v>84</v>
      </c>
      <c r="AY172" s="14" t="s">
        <v>160</v>
      </c>
      <c r="BE172" s="177">
        <f t="shared" si="24"/>
        <v>0</v>
      </c>
      <c r="BF172" s="177">
        <f t="shared" si="25"/>
        <v>0</v>
      </c>
      <c r="BG172" s="177">
        <f t="shared" si="26"/>
        <v>0</v>
      </c>
      <c r="BH172" s="177">
        <f t="shared" si="27"/>
        <v>0</v>
      </c>
      <c r="BI172" s="177">
        <f t="shared" si="28"/>
        <v>0</v>
      </c>
      <c r="BJ172" s="14" t="s">
        <v>84</v>
      </c>
      <c r="BK172" s="177">
        <f t="shared" si="29"/>
        <v>0</v>
      </c>
      <c r="BL172" s="14" t="s">
        <v>186</v>
      </c>
      <c r="BM172" s="176" t="s">
        <v>314</v>
      </c>
    </row>
    <row r="173" spans="1:65" s="2" customFormat="1" ht="21.75" customHeight="1">
      <c r="A173" s="29"/>
      <c r="B173" s="163"/>
      <c r="C173" s="178" t="s">
        <v>73</v>
      </c>
      <c r="D173" s="178" t="s">
        <v>188</v>
      </c>
      <c r="E173" s="179" t="s">
        <v>902</v>
      </c>
      <c r="F173" s="180" t="s">
        <v>903</v>
      </c>
      <c r="G173" s="181" t="s">
        <v>254</v>
      </c>
      <c r="H173" s="182">
        <v>3</v>
      </c>
      <c r="I173" s="183"/>
      <c r="J173" s="184">
        <f t="shared" si="20"/>
        <v>0</v>
      </c>
      <c r="K173" s="185"/>
      <c r="L173" s="186"/>
      <c r="M173" s="187" t="s">
        <v>1</v>
      </c>
      <c r="N173" s="188" t="s">
        <v>39</v>
      </c>
      <c r="O173" s="55"/>
      <c r="P173" s="174">
        <f t="shared" si="21"/>
        <v>0</v>
      </c>
      <c r="Q173" s="174">
        <v>0</v>
      </c>
      <c r="R173" s="174">
        <f t="shared" si="22"/>
        <v>0</v>
      </c>
      <c r="S173" s="174">
        <v>0</v>
      </c>
      <c r="T173" s="175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6" t="s">
        <v>217</v>
      </c>
      <c r="AT173" s="176" t="s">
        <v>188</v>
      </c>
      <c r="AU173" s="176" t="s">
        <v>84</v>
      </c>
      <c r="AY173" s="14" t="s">
        <v>160</v>
      </c>
      <c r="BE173" s="177">
        <f t="shared" si="24"/>
        <v>0</v>
      </c>
      <c r="BF173" s="177">
        <f t="shared" si="25"/>
        <v>0</v>
      </c>
      <c r="BG173" s="177">
        <f t="shared" si="26"/>
        <v>0</v>
      </c>
      <c r="BH173" s="177">
        <f t="shared" si="27"/>
        <v>0</v>
      </c>
      <c r="BI173" s="177">
        <f t="shared" si="28"/>
        <v>0</v>
      </c>
      <c r="BJ173" s="14" t="s">
        <v>84</v>
      </c>
      <c r="BK173" s="177">
        <f t="shared" si="29"/>
        <v>0</v>
      </c>
      <c r="BL173" s="14" t="s">
        <v>186</v>
      </c>
      <c r="BM173" s="176" t="s">
        <v>322</v>
      </c>
    </row>
    <row r="174" spans="1:65" s="2" customFormat="1" ht="21.75" customHeight="1">
      <c r="A174" s="29"/>
      <c r="B174" s="163"/>
      <c r="C174" s="178" t="s">
        <v>73</v>
      </c>
      <c r="D174" s="178" t="s">
        <v>188</v>
      </c>
      <c r="E174" s="179" t="s">
        <v>904</v>
      </c>
      <c r="F174" s="180" t="s">
        <v>905</v>
      </c>
      <c r="G174" s="181" t="s">
        <v>254</v>
      </c>
      <c r="H174" s="182">
        <v>1</v>
      </c>
      <c r="I174" s="183"/>
      <c r="J174" s="184">
        <f t="shared" si="20"/>
        <v>0</v>
      </c>
      <c r="K174" s="185"/>
      <c r="L174" s="186"/>
      <c r="M174" s="187" t="s">
        <v>1</v>
      </c>
      <c r="N174" s="188" t="s">
        <v>39</v>
      </c>
      <c r="O174" s="55"/>
      <c r="P174" s="174">
        <f t="shared" si="21"/>
        <v>0</v>
      </c>
      <c r="Q174" s="174">
        <v>0</v>
      </c>
      <c r="R174" s="174">
        <f t="shared" si="22"/>
        <v>0</v>
      </c>
      <c r="S174" s="174">
        <v>0</v>
      </c>
      <c r="T174" s="175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6" t="s">
        <v>217</v>
      </c>
      <c r="AT174" s="176" t="s">
        <v>188</v>
      </c>
      <c r="AU174" s="176" t="s">
        <v>84</v>
      </c>
      <c r="AY174" s="14" t="s">
        <v>160</v>
      </c>
      <c r="BE174" s="177">
        <f t="shared" si="24"/>
        <v>0</v>
      </c>
      <c r="BF174" s="177">
        <f t="shared" si="25"/>
        <v>0</v>
      </c>
      <c r="BG174" s="177">
        <f t="shared" si="26"/>
        <v>0</v>
      </c>
      <c r="BH174" s="177">
        <f t="shared" si="27"/>
        <v>0</v>
      </c>
      <c r="BI174" s="177">
        <f t="shared" si="28"/>
        <v>0</v>
      </c>
      <c r="BJ174" s="14" t="s">
        <v>84</v>
      </c>
      <c r="BK174" s="177">
        <f t="shared" si="29"/>
        <v>0</v>
      </c>
      <c r="BL174" s="14" t="s">
        <v>186</v>
      </c>
      <c r="BM174" s="176" t="s">
        <v>325</v>
      </c>
    </row>
    <row r="175" spans="1:65" s="2" customFormat="1" ht="16.5" customHeight="1">
      <c r="A175" s="29"/>
      <c r="B175" s="163"/>
      <c r="C175" s="178" t="s">
        <v>73</v>
      </c>
      <c r="D175" s="178" t="s">
        <v>188</v>
      </c>
      <c r="E175" s="179" t="s">
        <v>906</v>
      </c>
      <c r="F175" s="180" t="s">
        <v>907</v>
      </c>
      <c r="G175" s="181" t="s">
        <v>254</v>
      </c>
      <c r="H175" s="182">
        <v>6</v>
      </c>
      <c r="I175" s="183"/>
      <c r="J175" s="184">
        <f t="shared" si="20"/>
        <v>0</v>
      </c>
      <c r="K175" s="185"/>
      <c r="L175" s="186"/>
      <c r="M175" s="187" t="s">
        <v>1</v>
      </c>
      <c r="N175" s="188" t="s">
        <v>39</v>
      </c>
      <c r="O175" s="55"/>
      <c r="P175" s="174">
        <f t="shared" si="21"/>
        <v>0</v>
      </c>
      <c r="Q175" s="174">
        <v>0</v>
      </c>
      <c r="R175" s="174">
        <f t="shared" si="22"/>
        <v>0</v>
      </c>
      <c r="S175" s="174">
        <v>0</v>
      </c>
      <c r="T175" s="175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6" t="s">
        <v>217</v>
      </c>
      <c r="AT175" s="176" t="s">
        <v>188</v>
      </c>
      <c r="AU175" s="176" t="s">
        <v>84</v>
      </c>
      <c r="AY175" s="14" t="s">
        <v>160</v>
      </c>
      <c r="BE175" s="177">
        <f t="shared" si="24"/>
        <v>0</v>
      </c>
      <c r="BF175" s="177">
        <f t="shared" si="25"/>
        <v>0</v>
      </c>
      <c r="BG175" s="177">
        <f t="shared" si="26"/>
        <v>0</v>
      </c>
      <c r="BH175" s="177">
        <f t="shared" si="27"/>
        <v>0</v>
      </c>
      <c r="BI175" s="177">
        <f t="shared" si="28"/>
        <v>0</v>
      </c>
      <c r="BJ175" s="14" t="s">
        <v>84</v>
      </c>
      <c r="BK175" s="177">
        <f t="shared" si="29"/>
        <v>0</v>
      </c>
      <c r="BL175" s="14" t="s">
        <v>186</v>
      </c>
      <c r="BM175" s="176" t="s">
        <v>329</v>
      </c>
    </row>
    <row r="176" spans="1:65" s="2" customFormat="1" ht="16.5" customHeight="1">
      <c r="A176" s="29"/>
      <c r="B176" s="163"/>
      <c r="C176" s="178" t="s">
        <v>73</v>
      </c>
      <c r="D176" s="178" t="s">
        <v>188</v>
      </c>
      <c r="E176" s="179" t="s">
        <v>908</v>
      </c>
      <c r="F176" s="180" t="s">
        <v>909</v>
      </c>
      <c r="G176" s="181" t="s">
        <v>254</v>
      </c>
      <c r="H176" s="182">
        <v>3</v>
      </c>
      <c r="I176" s="183"/>
      <c r="J176" s="184">
        <f t="shared" si="20"/>
        <v>0</v>
      </c>
      <c r="K176" s="185"/>
      <c r="L176" s="186"/>
      <c r="M176" s="187" t="s">
        <v>1</v>
      </c>
      <c r="N176" s="188" t="s">
        <v>39</v>
      </c>
      <c r="O176" s="55"/>
      <c r="P176" s="174">
        <f t="shared" si="21"/>
        <v>0</v>
      </c>
      <c r="Q176" s="174">
        <v>0</v>
      </c>
      <c r="R176" s="174">
        <f t="shared" si="22"/>
        <v>0</v>
      </c>
      <c r="S176" s="174">
        <v>0</v>
      </c>
      <c r="T176" s="175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6" t="s">
        <v>217</v>
      </c>
      <c r="AT176" s="176" t="s">
        <v>188</v>
      </c>
      <c r="AU176" s="176" t="s">
        <v>84</v>
      </c>
      <c r="AY176" s="14" t="s">
        <v>160</v>
      </c>
      <c r="BE176" s="177">
        <f t="shared" si="24"/>
        <v>0</v>
      </c>
      <c r="BF176" s="177">
        <f t="shared" si="25"/>
        <v>0</v>
      </c>
      <c r="BG176" s="177">
        <f t="shared" si="26"/>
        <v>0</v>
      </c>
      <c r="BH176" s="177">
        <f t="shared" si="27"/>
        <v>0</v>
      </c>
      <c r="BI176" s="177">
        <f t="shared" si="28"/>
        <v>0</v>
      </c>
      <c r="BJ176" s="14" t="s">
        <v>84</v>
      </c>
      <c r="BK176" s="177">
        <f t="shared" si="29"/>
        <v>0</v>
      </c>
      <c r="BL176" s="14" t="s">
        <v>186</v>
      </c>
      <c r="BM176" s="176" t="s">
        <v>333</v>
      </c>
    </row>
    <row r="177" spans="1:65" s="2" customFormat="1" ht="16.5" customHeight="1">
      <c r="A177" s="29"/>
      <c r="B177" s="163"/>
      <c r="C177" s="178" t="s">
        <v>73</v>
      </c>
      <c r="D177" s="178" t="s">
        <v>188</v>
      </c>
      <c r="E177" s="179" t="s">
        <v>910</v>
      </c>
      <c r="F177" s="180" t="s">
        <v>911</v>
      </c>
      <c r="G177" s="181" t="s">
        <v>254</v>
      </c>
      <c r="H177" s="182">
        <v>7</v>
      </c>
      <c r="I177" s="183"/>
      <c r="J177" s="184">
        <f t="shared" si="20"/>
        <v>0</v>
      </c>
      <c r="K177" s="185"/>
      <c r="L177" s="186"/>
      <c r="M177" s="187" t="s">
        <v>1</v>
      </c>
      <c r="N177" s="188" t="s">
        <v>39</v>
      </c>
      <c r="O177" s="55"/>
      <c r="P177" s="174">
        <f t="shared" si="21"/>
        <v>0</v>
      </c>
      <c r="Q177" s="174">
        <v>0</v>
      </c>
      <c r="R177" s="174">
        <f t="shared" si="22"/>
        <v>0</v>
      </c>
      <c r="S177" s="174">
        <v>0</v>
      </c>
      <c r="T177" s="175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6" t="s">
        <v>217</v>
      </c>
      <c r="AT177" s="176" t="s">
        <v>188</v>
      </c>
      <c r="AU177" s="176" t="s">
        <v>84</v>
      </c>
      <c r="AY177" s="14" t="s">
        <v>160</v>
      </c>
      <c r="BE177" s="177">
        <f t="shared" si="24"/>
        <v>0</v>
      </c>
      <c r="BF177" s="177">
        <f t="shared" si="25"/>
        <v>0</v>
      </c>
      <c r="BG177" s="177">
        <f t="shared" si="26"/>
        <v>0</v>
      </c>
      <c r="BH177" s="177">
        <f t="shared" si="27"/>
        <v>0</v>
      </c>
      <c r="BI177" s="177">
        <f t="shared" si="28"/>
        <v>0</v>
      </c>
      <c r="BJ177" s="14" t="s">
        <v>84</v>
      </c>
      <c r="BK177" s="177">
        <f t="shared" si="29"/>
        <v>0</v>
      </c>
      <c r="BL177" s="14" t="s">
        <v>186</v>
      </c>
      <c r="BM177" s="176" t="s">
        <v>339</v>
      </c>
    </row>
    <row r="178" spans="1:65" s="2" customFormat="1" ht="16.5" customHeight="1">
      <c r="A178" s="29"/>
      <c r="B178" s="163"/>
      <c r="C178" s="178" t="s">
        <v>73</v>
      </c>
      <c r="D178" s="178" t="s">
        <v>188</v>
      </c>
      <c r="E178" s="179" t="s">
        <v>912</v>
      </c>
      <c r="F178" s="180" t="s">
        <v>913</v>
      </c>
      <c r="G178" s="181" t="s">
        <v>254</v>
      </c>
      <c r="H178" s="182">
        <v>1</v>
      </c>
      <c r="I178" s="183"/>
      <c r="J178" s="184">
        <f t="shared" si="20"/>
        <v>0</v>
      </c>
      <c r="K178" s="185"/>
      <c r="L178" s="186"/>
      <c r="M178" s="187" t="s">
        <v>1</v>
      </c>
      <c r="N178" s="188" t="s">
        <v>39</v>
      </c>
      <c r="O178" s="55"/>
      <c r="P178" s="174">
        <f t="shared" si="21"/>
        <v>0</v>
      </c>
      <c r="Q178" s="174">
        <v>0</v>
      </c>
      <c r="R178" s="174">
        <f t="shared" si="22"/>
        <v>0</v>
      </c>
      <c r="S178" s="174">
        <v>0</v>
      </c>
      <c r="T178" s="175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6" t="s">
        <v>217</v>
      </c>
      <c r="AT178" s="176" t="s">
        <v>188</v>
      </c>
      <c r="AU178" s="176" t="s">
        <v>84</v>
      </c>
      <c r="AY178" s="14" t="s">
        <v>160</v>
      </c>
      <c r="BE178" s="177">
        <f t="shared" si="24"/>
        <v>0</v>
      </c>
      <c r="BF178" s="177">
        <f t="shared" si="25"/>
        <v>0</v>
      </c>
      <c r="BG178" s="177">
        <f t="shared" si="26"/>
        <v>0</v>
      </c>
      <c r="BH178" s="177">
        <f t="shared" si="27"/>
        <v>0</v>
      </c>
      <c r="BI178" s="177">
        <f t="shared" si="28"/>
        <v>0</v>
      </c>
      <c r="BJ178" s="14" t="s">
        <v>84</v>
      </c>
      <c r="BK178" s="177">
        <f t="shared" si="29"/>
        <v>0</v>
      </c>
      <c r="BL178" s="14" t="s">
        <v>186</v>
      </c>
      <c r="BM178" s="176" t="s">
        <v>342</v>
      </c>
    </row>
    <row r="179" spans="1:65" s="2" customFormat="1" ht="16.5" customHeight="1">
      <c r="A179" s="29"/>
      <c r="B179" s="163"/>
      <c r="C179" s="164" t="s">
        <v>73</v>
      </c>
      <c r="D179" s="164" t="s">
        <v>162</v>
      </c>
      <c r="E179" s="165" t="s">
        <v>914</v>
      </c>
      <c r="F179" s="166" t="s">
        <v>855</v>
      </c>
      <c r="G179" s="167" t="s">
        <v>254</v>
      </c>
      <c r="H179" s="168">
        <v>81</v>
      </c>
      <c r="I179" s="169"/>
      <c r="J179" s="170">
        <f t="shared" si="20"/>
        <v>0</v>
      </c>
      <c r="K179" s="171"/>
      <c r="L179" s="30"/>
      <c r="M179" s="172" t="s">
        <v>1</v>
      </c>
      <c r="N179" s="173" t="s">
        <v>39</v>
      </c>
      <c r="O179" s="55"/>
      <c r="P179" s="174">
        <f t="shared" si="21"/>
        <v>0</v>
      </c>
      <c r="Q179" s="174">
        <v>0</v>
      </c>
      <c r="R179" s="174">
        <f t="shared" si="22"/>
        <v>0</v>
      </c>
      <c r="S179" s="174">
        <v>0</v>
      </c>
      <c r="T179" s="175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6" t="s">
        <v>186</v>
      </c>
      <c r="AT179" s="176" t="s">
        <v>162</v>
      </c>
      <c r="AU179" s="176" t="s">
        <v>84</v>
      </c>
      <c r="AY179" s="14" t="s">
        <v>160</v>
      </c>
      <c r="BE179" s="177">
        <f t="shared" si="24"/>
        <v>0</v>
      </c>
      <c r="BF179" s="177">
        <f t="shared" si="25"/>
        <v>0</v>
      </c>
      <c r="BG179" s="177">
        <f t="shared" si="26"/>
        <v>0</v>
      </c>
      <c r="BH179" s="177">
        <f t="shared" si="27"/>
        <v>0</v>
      </c>
      <c r="BI179" s="177">
        <f t="shared" si="28"/>
        <v>0</v>
      </c>
      <c r="BJ179" s="14" t="s">
        <v>84</v>
      </c>
      <c r="BK179" s="177">
        <f t="shared" si="29"/>
        <v>0</v>
      </c>
      <c r="BL179" s="14" t="s">
        <v>186</v>
      </c>
      <c r="BM179" s="176" t="s">
        <v>346</v>
      </c>
    </row>
    <row r="180" spans="1:65" s="2" customFormat="1" ht="16.5" customHeight="1">
      <c r="A180" s="29"/>
      <c r="B180" s="163"/>
      <c r="C180" s="178" t="s">
        <v>73</v>
      </c>
      <c r="D180" s="178" t="s">
        <v>188</v>
      </c>
      <c r="E180" s="179" t="s">
        <v>915</v>
      </c>
      <c r="F180" s="180" t="s">
        <v>916</v>
      </c>
      <c r="G180" s="181" t="s">
        <v>254</v>
      </c>
      <c r="H180" s="182">
        <v>12</v>
      </c>
      <c r="I180" s="183"/>
      <c r="J180" s="184">
        <f t="shared" si="20"/>
        <v>0</v>
      </c>
      <c r="K180" s="185"/>
      <c r="L180" s="186"/>
      <c r="M180" s="187" t="s">
        <v>1</v>
      </c>
      <c r="N180" s="188" t="s">
        <v>39</v>
      </c>
      <c r="O180" s="55"/>
      <c r="P180" s="174">
        <f t="shared" si="21"/>
        <v>0</v>
      </c>
      <c r="Q180" s="174">
        <v>0</v>
      </c>
      <c r="R180" s="174">
        <f t="shared" si="22"/>
        <v>0</v>
      </c>
      <c r="S180" s="174">
        <v>0</v>
      </c>
      <c r="T180" s="175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6" t="s">
        <v>217</v>
      </c>
      <c r="AT180" s="176" t="s">
        <v>188</v>
      </c>
      <c r="AU180" s="176" t="s">
        <v>84</v>
      </c>
      <c r="AY180" s="14" t="s">
        <v>160</v>
      </c>
      <c r="BE180" s="177">
        <f t="shared" si="24"/>
        <v>0</v>
      </c>
      <c r="BF180" s="177">
        <f t="shared" si="25"/>
        <v>0</v>
      </c>
      <c r="BG180" s="177">
        <f t="shared" si="26"/>
        <v>0</v>
      </c>
      <c r="BH180" s="177">
        <f t="shared" si="27"/>
        <v>0</v>
      </c>
      <c r="BI180" s="177">
        <f t="shared" si="28"/>
        <v>0</v>
      </c>
      <c r="BJ180" s="14" t="s">
        <v>84</v>
      </c>
      <c r="BK180" s="177">
        <f t="shared" si="29"/>
        <v>0</v>
      </c>
      <c r="BL180" s="14" t="s">
        <v>186</v>
      </c>
      <c r="BM180" s="176" t="s">
        <v>349</v>
      </c>
    </row>
    <row r="181" spans="1:65" s="2" customFormat="1" ht="16.5" customHeight="1">
      <c r="A181" s="29"/>
      <c r="B181" s="163"/>
      <c r="C181" s="178" t="s">
        <v>73</v>
      </c>
      <c r="D181" s="178" t="s">
        <v>188</v>
      </c>
      <c r="E181" s="179" t="s">
        <v>917</v>
      </c>
      <c r="F181" s="180" t="s">
        <v>918</v>
      </c>
      <c r="G181" s="181" t="s">
        <v>254</v>
      </c>
      <c r="H181" s="182">
        <v>15</v>
      </c>
      <c r="I181" s="183"/>
      <c r="J181" s="184">
        <f t="shared" si="20"/>
        <v>0</v>
      </c>
      <c r="K181" s="185"/>
      <c r="L181" s="186"/>
      <c r="M181" s="187" t="s">
        <v>1</v>
      </c>
      <c r="N181" s="188" t="s">
        <v>39</v>
      </c>
      <c r="O181" s="55"/>
      <c r="P181" s="174">
        <f t="shared" si="21"/>
        <v>0</v>
      </c>
      <c r="Q181" s="174">
        <v>0</v>
      </c>
      <c r="R181" s="174">
        <f t="shared" si="22"/>
        <v>0</v>
      </c>
      <c r="S181" s="174">
        <v>0</v>
      </c>
      <c r="T181" s="175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6" t="s">
        <v>217</v>
      </c>
      <c r="AT181" s="176" t="s">
        <v>188</v>
      </c>
      <c r="AU181" s="176" t="s">
        <v>84</v>
      </c>
      <c r="AY181" s="14" t="s">
        <v>160</v>
      </c>
      <c r="BE181" s="177">
        <f t="shared" si="24"/>
        <v>0</v>
      </c>
      <c r="BF181" s="177">
        <f t="shared" si="25"/>
        <v>0</v>
      </c>
      <c r="BG181" s="177">
        <f t="shared" si="26"/>
        <v>0</v>
      </c>
      <c r="BH181" s="177">
        <f t="shared" si="27"/>
        <v>0</v>
      </c>
      <c r="BI181" s="177">
        <f t="shared" si="28"/>
        <v>0</v>
      </c>
      <c r="BJ181" s="14" t="s">
        <v>84</v>
      </c>
      <c r="BK181" s="177">
        <f t="shared" si="29"/>
        <v>0</v>
      </c>
      <c r="BL181" s="14" t="s">
        <v>186</v>
      </c>
      <c r="BM181" s="176" t="s">
        <v>353</v>
      </c>
    </row>
    <row r="182" spans="1:65" s="2" customFormat="1" ht="16.5" customHeight="1">
      <c r="A182" s="29"/>
      <c r="B182" s="163"/>
      <c r="C182" s="178" t="s">
        <v>73</v>
      </c>
      <c r="D182" s="178" t="s">
        <v>188</v>
      </c>
      <c r="E182" s="179" t="s">
        <v>919</v>
      </c>
      <c r="F182" s="180" t="s">
        <v>920</v>
      </c>
      <c r="G182" s="181" t="s">
        <v>254</v>
      </c>
      <c r="H182" s="182">
        <v>25</v>
      </c>
      <c r="I182" s="183"/>
      <c r="J182" s="184">
        <f t="shared" si="20"/>
        <v>0</v>
      </c>
      <c r="K182" s="185"/>
      <c r="L182" s="186"/>
      <c r="M182" s="187" t="s">
        <v>1</v>
      </c>
      <c r="N182" s="188" t="s">
        <v>39</v>
      </c>
      <c r="O182" s="55"/>
      <c r="P182" s="174">
        <f t="shared" si="21"/>
        <v>0</v>
      </c>
      <c r="Q182" s="174">
        <v>0</v>
      </c>
      <c r="R182" s="174">
        <f t="shared" si="22"/>
        <v>0</v>
      </c>
      <c r="S182" s="174">
        <v>0</v>
      </c>
      <c r="T182" s="175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6" t="s">
        <v>217</v>
      </c>
      <c r="AT182" s="176" t="s">
        <v>188</v>
      </c>
      <c r="AU182" s="176" t="s">
        <v>84</v>
      </c>
      <c r="AY182" s="14" t="s">
        <v>160</v>
      </c>
      <c r="BE182" s="177">
        <f t="shared" si="24"/>
        <v>0</v>
      </c>
      <c r="BF182" s="177">
        <f t="shared" si="25"/>
        <v>0</v>
      </c>
      <c r="BG182" s="177">
        <f t="shared" si="26"/>
        <v>0</v>
      </c>
      <c r="BH182" s="177">
        <f t="shared" si="27"/>
        <v>0</v>
      </c>
      <c r="BI182" s="177">
        <f t="shared" si="28"/>
        <v>0</v>
      </c>
      <c r="BJ182" s="14" t="s">
        <v>84</v>
      </c>
      <c r="BK182" s="177">
        <f t="shared" si="29"/>
        <v>0</v>
      </c>
      <c r="BL182" s="14" t="s">
        <v>186</v>
      </c>
      <c r="BM182" s="176" t="s">
        <v>358</v>
      </c>
    </row>
    <row r="183" spans="1:65" s="2" customFormat="1" ht="16.5" customHeight="1">
      <c r="A183" s="29"/>
      <c r="B183" s="163"/>
      <c r="C183" s="178" t="s">
        <v>73</v>
      </c>
      <c r="D183" s="178" t="s">
        <v>188</v>
      </c>
      <c r="E183" s="179" t="s">
        <v>921</v>
      </c>
      <c r="F183" s="180" t="s">
        <v>922</v>
      </c>
      <c r="G183" s="181" t="s">
        <v>254</v>
      </c>
      <c r="H183" s="182">
        <v>8</v>
      </c>
      <c r="I183" s="183"/>
      <c r="J183" s="184">
        <f t="shared" si="20"/>
        <v>0</v>
      </c>
      <c r="K183" s="185"/>
      <c r="L183" s="186"/>
      <c r="M183" s="187" t="s">
        <v>1</v>
      </c>
      <c r="N183" s="188" t="s">
        <v>39</v>
      </c>
      <c r="O183" s="55"/>
      <c r="P183" s="174">
        <f t="shared" si="21"/>
        <v>0</v>
      </c>
      <c r="Q183" s="174">
        <v>0</v>
      </c>
      <c r="R183" s="174">
        <f t="shared" si="22"/>
        <v>0</v>
      </c>
      <c r="S183" s="174">
        <v>0</v>
      </c>
      <c r="T183" s="175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6" t="s">
        <v>217</v>
      </c>
      <c r="AT183" s="176" t="s">
        <v>188</v>
      </c>
      <c r="AU183" s="176" t="s">
        <v>84</v>
      </c>
      <c r="AY183" s="14" t="s">
        <v>160</v>
      </c>
      <c r="BE183" s="177">
        <f t="shared" si="24"/>
        <v>0</v>
      </c>
      <c r="BF183" s="177">
        <f t="shared" si="25"/>
        <v>0</v>
      </c>
      <c r="BG183" s="177">
        <f t="shared" si="26"/>
        <v>0</v>
      </c>
      <c r="BH183" s="177">
        <f t="shared" si="27"/>
        <v>0</v>
      </c>
      <c r="BI183" s="177">
        <f t="shared" si="28"/>
        <v>0</v>
      </c>
      <c r="BJ183" s="14" t="s">
        <v>84</v>
      </c>
      <c r="BK183" s="177">
        <f t="shared" si="29"/>
        <v>0</v>
      </c>
      <c r="BL183" s="14" t="s">
        <v>186</v>
      </c>
      <c r="BM183" s="176" t="s">
        <v>362</v>
      </c>
    </row>
    <row r="184" spans="1:65" s="2" customFormat="1" ht="16.5" customHeight="1">
      <c r="A184" s="29"/>
      <c r="B184" s="163"/>
      <c r="C184" s="178" t="s">
        <v>73</v>
      </c>
      <c r="D184" s="178" t="s">
        <v>188</v>
      </c>
      <c r="E184" s="179" t="s">
        <v>923</v>
      </c>
      <c r="F184" s="180" t="s">
        <v>924</v>
      </c>
      <c r="G184" s="181" t="s">
        <v>254</v>
      </c>
      <c r="H184" s="182">
        <v>4</v>
      </c>
      <c r="I184" s="183"/>
      <c r="J184" s="184">
        <f t="shared" si="20"/>
        <v>0</v>
      </c>
      <c r="K184" s="185"/>
      <c r="L184" s="186"/>
      <c r="M184" s="187" t="s">
        <v>1</v>
      </c>
      <c r="N184" s="188" t="s">
        <v>39</v>
      </c>
      <c r="O184" s="55"/>
      <c r="P184" s="174">
        <f t="shared" si="21"/>
        <v>0</v>
      </c>
      <c r="Q184" s="174">
        <v>0</v>
      </c>
      <c r="R184" s="174">
        <f t="shared" si="22"/>
        <v>0</v>
      </c>
      <c r="S184" s="174">
        <v>0</v>
      </c>
      <c r="T184" s="175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6" t="s">
        <v>217</v>
      </c>
      <c r="AT184" s="176" t="s">
        <v>188</v>
      </c>
      <c r="AU184" s="176" t="s">
        <v>84</v>
      </c>
      <c r="AY184" s="14" t="s">
        <v>160</v>
      </c>
      <c r="BE184" s="177">
        <f t="shared" si="24"/>
        <v>0</v>
      </c>
      <c r="BF184" s="177">
        <f t="shared" si="25"/>
        <v>0</v>
      </c>
      <c r="BG184" s="177">
        <f t="shared" si="26"/>
        <v>0</v>
      </c>
      <c r="BH184" s="177">
        <f t="shared" si="27"/>
        <v>0</v>
      </c>
      <c r="BI184" s="177">
        <f t="shared" si="28"/>
        <v>0</v>
      </c>
      <c r="BJ184" s="14" t="s">
        <v>84</v>
      </c>
      <c r="BK184" s="177">
        <f t="shared" si="29"/>
        <v>0</v>
      </c>
      <c r="BL184" s="14" t="s">
        <v>186</v>
      </c>
      <c r="BM184" s="176" t="s">
        <v>365</v>
      </c>
    </row>
    <row r="185" spans="1:65" s="2" customFormat="1" ht="16.5" customHeight="1">
      <c r="A185" s="29"/>
      <c r="B185" s="163"/>
      <c r="C185" s="178" t="s">
        <v>73</v>
      </c>
      <c r="D185" s="178" t="s">
        <v>188</v>
      </c>
      <c r="E185" s="179" t="s">
        <v>925</v>
      </c>
      <c r="F185" s="180" t="s">
        <v>926</v>
      </c>
      <c r="G185" s="181" t="s">
        <v>254</v>
      </c>
      <c r="H185" s="182">
        <v>3</v>
      </c>
      <c r="I185" s="183"/>
      <c r="J185" s="184">
        <f t="shared" si="20"/>
        <v>0</v>
      </c>
      <c r="K185" s="185"/>
      <c r="L185" s="186"/>
      <c r="M185" s="187" t="s">
        <v>1</v>
      </c>
      <c r="N185" s="188" t="s">
        <v>39</v>
      </c>
      <c r="O185" s="55"/>
      <c r="P185" s="174">
        <f t="shared" si="21"/>
        <v>0</v>
      </c>
      <c r="Q185" s="174">
        <v>0</v>
      </c>
      <c r="R185" s="174">
        <f t="shared" si="22"/>
        <v>0</v>
      </c>
      <c r="S185" s="174">
        <v>0</v>
      </c>
      <c r="T185" s="175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6" t="s">
        <v>217</v>
      </c>
      <c r="AT185" s="176" t="s">
        <v>188</v>
      </c>
      <c r="AU185" s="176" t="s">
        <v>84</v>
      </c>
      <c r="AY185" s="14" t="s">
        <v>160</v>
      </c>
      <c r="BE185" s="177">
        <f t="shared" si="24"/>
        <v>0</v>
      </c>
      <c r="BF185" s="177">
        <f t="shared" si="25"/>
        <v>0</v>
      </c>
      <c r="BG185" s="177">
        <f t="shared" si="26"/>
        <v>0</v>
      </c>
      <c r="BH185" s="177">
        <f t="shared" si="27"/>
        <v>0</v>
      </c>
      <c r="BI185" s="177">
        <f t="shared" si="28"/>
        <v>0</v>
      </c>
      <c r="BJ185" s="14" t="s">
        <v>84</v>
      </c>
      <c r="BK185" s="177">
        <f t="shared" si="29"/>
        <v>0</v>
      </c>
      <c r="BL185" s="14" t="s">
        <v>186</v>
      </c>
      <c r="BM185" s="176" t="s">
        <v>369</v>
      </c>
    </row>
    <row r="186" spans="1:65" s="2" customFormat="1" ht="16.5" customHeight="1">
      <c r="A186" s="29"/>
      <c r="B186" s="163"/>
      <c r="C186" s="178" t="s">
        <v>73</v>
      </c>
      <c r="D186" s="178" t="s">
        <v>188</v>
      </c>
      <c r="E186" s="179" t="s">
        <v>927</v>
      </c>
      <c r="F186" s="180" t="s">
        <v>928</v>
      </c>
      <c r="G186" s="181" t="s">
        <v>254</v>
      </c>
      <c r="H186" s="182">
        <v>4</v>
      </c>
      <c r="I186" s="183"/>
      <c r="J186" s="184">
        <f t="shared" si="20"/>
        <v>0</v>
      </c>
      <c r="K186" s="185"/>
      <c r="L186" s="186"/>
      <c r="M186" s="187" t="s">
        <v>1</v>
      </c>
      <c r="N186" s="188" t="s">
        <v>39</v>
      </c>
      <c r="O186" s="55"/>
      <c r="P186" s="174">
        <f t="shared" si="21"/>
        <v>0</v>
      </c>
      <c r="Q186" s="174">
        <v>0</v>
      </c>
      <c r="R186" s="174">
        <f t="shared" si="22"/>
        <v>0</v>
      </c>
      <c r="S186" s="174">
        <v>0</v>
      </c>
      <c r="T186" s="175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6" t="s">
        <v>217</v>
      </c>
      <c r="AT186" s="176" t="s">
        <v>188</v>
      </c>
      <c r="AU186" s="176" t="s">
        <v>84</v>
      </c>
      <c r="AY186" s="14" t="s">
        <v>160</v>
      </c>
      <c r="BE186" s="177">
        <f t="shared" si="24"/>
        <v>0</v>
      </c>
      <c r="BF186" s="177">
        <f t="shared" si="25"/>
        <v>0</v>
      </c>
      <c r="BG186" s="177">
        <f t="shared" si="26"/>
        <v>0</v>
      </c>
      <c r="BH186" s="177">
        <f t="shared" si="27"/>
        <v>0</v>
      </c>
      <c r="BI186" s="177">
        <f t="shared" si="28"/>
        <v>0</v>
      </c>
      <c r="BJ186" s="14" t="s">
        <v>84</v>
      </c>
      <c r="BK186" s="177">
        <f t="shared" si="29"/>
        <v>0</v>
      </c>
      <c r="BL186" s="14" t="s">
        <v>186</v>
      </c>
      <c r="BM186" s="176" t="s">
        <v>372</v>
      </c>
    </row>
    <row r="187" spans="1:65" s="2" customFormat="1" ht="16.5" customHeight="1">
      <c r="A187" s="29"/>
      <c r="B187" s="163"/>
      <c r="C187" s="178" t="s">
        <v>73</v>
      </c>
      <c r="D187" s="178" t="s">
        <v>188</v>
      </c>
      <c r="E187" s="179" t="s">
        <v>929</v>
      </c>
      <c r="F187" s="180" t="s">
        <v>930</v>
      </c>
      <c r="G187" s="181" t="s">
        <v>254</v>
      </c>
      <c r="H187" s="182">
        <v>7</v>
      </c>
      <c r="I187" s="183"/>
      <c r="J187" s="184">
        <f t="shared" si="20"/>
        <v>0</v>
      </c>
      <c r="K187" s="185"/>
      <c r="L187" s="186"/>
      <c r="M187" s="187" t="s">
        <v>1</v>
      </c>
      <c r="N187" s="188" t="s">
        <v>39</v>
      </c>
      <c r="O187" s="55"/>
      <c r="P187" s="174">
        <f t="shared" si="21"/>
        <v>0</v>
      </c>
      <c r="Q187" s="174">
        <v>0</v>
      </c>
      <c r="R187" s="174">
        <f t="shared" si="22"/>
        <v>0</v>
      </c>
      <c r="S187" s="174">
        <v>0</v>
      </c>
      <c r="T187" s="175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6" t="s">
        <v>217</v>
      </c>
      <c r="AT187" s="176" t="s">
        <v>188</v>
      </c>
      <c r="AU187" s="176" t="s">
        <v>84</v>
      </c>
      <c r="AY187" s="14" t="s">
        <v>160</v>
      </c>
      <c r="BE187" s="177">
        <f t="shared" si="24"/>
        <v>0</v>
      </c>
      <c r="BF187" s="177">
        <f t="shared" si="25"/>
        <v>0</v>
      </c>
      <c r="BG187" s="177">
        <f t="shared" si="26"/>
        <v>0</v>
      </c>
      <c r="BH187" s="177">
        <f t="shared" si="27"/>
        <v>0</v>
      </c>
      <c r="BI187" s="177">
        <f t="shared" si="28"/>
        <v>0</v>
      </c>
      <c r="BJ187" s="14" t="s">
        <v>84</v>
      </c>
      <c r="BK187" s="177">
        <f t="shared" si="29"/>
        <v>0</v>
      </c>
      <c r="BL187" s="14" t="s">
        <v>186</v>
      </c>
      <c r="BM187" s="176" t="s">
        <v>376</v>
      </c>
    </row>
    <row r="188" spans="1:65" s="2" customFormat="1" ht="16.5" customHeight="1">
      <c r="A188" s="29"/>
      <c r="B188" s="163"/>
      <c r="C188" s="178" t="s">
        <v>73</v>
      </c>
      <c r="D188" s="178" t="s">
        <v>188</v>
      </c>
      <c r="E188" s="179" t="s">
        <v>931</v>
      </c>
      <c r="F188" s="180" t="s">
        <v>932</v>
      </c>
      <c r="G188" s="181" t="s">
        <v>254</v>
      </c>
      <c r="H188" s="182">
        <v>2</v>
      </c>
      <c r="I188" s="183"/>
      <c r="J188" s="184">
        <f t="shared" si="20"/>
        <v>0</v>
      </c>
      <c r="K188" s="185"/>
      <c r="L188" s="186"/>
      <c r="M188" s="187" t="s">
        <v>1</v>
      </c>
      <c r="N188" s="188" t="s">
        <v>39</v>
      </c>
      <c r="O188" s="55"/>
      <c r="P188" s="174">
        <f t="shared" si="21"/>
        <v>0</v>
      </c>
      <c r="Q188" s="174">
        <v>0</v>
      </c>
      <c r="R188" s="174">
        <f t="shared" si="22"/>
        <v>0</v>
      </c>
      <c r="S188" s="174">
        <v>0</v>
      </c>
      <c r="T188" s="175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6" t="s">
        <v>217</v>
      </c>
      <c r="AT188" s="176" t="s">
        <v>188</v>
      </c>
      <c r="AU188" s="176" t="s">
        <v>84</v>
      </c>
      <c r="AY188" s="14" t="s">
        <v>160</v>
      </c>
      <c r="BE188" s="177">
        <f t="shared" si="24"/>
        <v>0</v>
      </c>
      <c r="BF188" s="177">
        <f t="shared" si="25"/>
        <v>0</v>
      </c>
      <c r="BG188" s="177">
        <f t="shared" si="26"/>
        <v>0</v>
      </c>
      <c r="BH188" s="177">
        <f t="shared" si="27"/>
        <v>0</v>
      </c>
      <c r="BI188" s="177">
        <f t="shared" si="28"/>
        <v>0</v>
      </c>
      <c r="BJ188" s="14" t="s">
        <v>84</v>
      </c>
      <c r="BK188" s="177">
        <f t="shared" si="29"/>
        <v>0</v>
      </c>
      <c r="BL188" s="14" t="s">
        <v>186</v>
      </c>
      <c r="BM188" s="176" t="s">
        <v>381</v>
      </c>
    </row>
    <row r="189" spans="1:65" s="2" customFormat="1" ht="16.5" customHeight="1">
      <c r="A189" s="29"/>
      <c r="B189" s="163"/>
      <c r="C189" s="178" t="s">
        <v>73</v>
      </c>
      <c r="D189" s="178" t="s">
        <v>188</v>
      </c>
      <c r="E189" s="179" t="s">
        <v>933</v>
      </c>
      <c r="F189" s="180" t="s">
        <v>934</v>
      </c>
      <c r="G189" s="181" t="s">
        <v>254</v>
      </c>
      <c r="H189" s="182">
        <v>1</v>
      </c>
      <c r="I189" s="183"/>
      <c r="J189" s="184">
        <f t="shared" si="20"/>
        <v>0</v>
      </c>
      <c r="K189" s="185"/>
      <c r="L189" s="186"/>
      <c r="M189" s="187" t="s">
        <v>1</v>
      </c>
      <c r="N189" s="188" t="s">
        <v>39</v>
      </c>
      <c r="O189" s="55"/>
      <c r="P189" s="174">
        <f t="shared" si="21"/>
        <v>0</v>
      </c>
      <c r="Q189" s="174">
        <v>0</v>
      </c>
      <c r="R189" s="174">
        <f t="shared" si="22"/>
        <v>0</v>
      </c>
      <c r="S189" s="174">
        <v>0</v>
      </c>
      <c r="T189" s="175">
        <f t="shared" si="2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6" t="s">
        <v>217</v>
      </c>
      <c r="AT189" s="176" t="s">
        <v>188</v>
      </c>
      <c r="AU189" s="176" t="s">
        <v>84</v>
      </c>
      <c r="AY189" s="14" t="s">
        <v>160</v>
      </c>
      <c r="BE189" s="177">
        <f t="shared" si="24"/>
        <v>0</v>
      </c>
      <c r="BF189" s="177">
        <f t="shared" si="25"/>
        <v>0</v>
      </c>
      <c r="BG189" s="177">
        <f t="shared" si="26"/>
        <v>0</v>
      </c>
      <c r="BH189" s="177">
        <f t="shared" si="27"/>
        <v>0</v>
      </c>
      <c r="BI189" s="177">
        <f t="shared" si="28"/>
        <v>0</v>
      </c>
      <c r="BJ189" s="14" t="s">
        <v>84</v>
      </c>
      <c r="BK189" s="177">
        <f t="shared" si="29"/>
        <v>0</v>
      </c>
      <c r="BL189" s="14" t="s">
        <v>186</v>
      </c>
      <c r="BM189" s="176" t="s">
        <v>385</v>
      </c>
    </row>
    <row r="190" spans="1:65" s="2" customFormat="1" ht="16.5" customHeight="1">
      <c r="A190" s="29"/>
      <c r="B190" s="163"/>
      <c r="C190" s="164" t="s">
        <v>73</v>
      </c>
      <c r="D190" s="164" t="s">
        <v>162</v>
      </c>
      <c r="E190" s="165" t="s">
        <v>935</v>
      </c>
      <c r="F190" s="166" t="s">
        <v>859</v>
      </c>
      <c r="G190" s="167" t="s">
        <v>254</v>
      </c>
      <c r="H190" s="168">
        <v>40</v>
      </c>
      <c r="I190" s="169"/>
      <c r="J190" s="170">
        <f t="shared" si="20"/>
        <v>0</v>
      </c>
      <c r="K190" s="171"/>
      <c r="L190" s="30"/>
      <c r="M190" s="172" t="s">
        <v>1</v>
      </c>
      <c r="N190" s="173" t="s">
        <v>39</v>
      </c>
      <c r="O190" s="55"/>
      <c r="P190" s="174">
        <f t="shared" si="21"/>
        <v>0</v>
      </c>
      <c r="Q190" s="174">
        <v>0</v>
      </c>
      <c r="R190" s="174">
        <f t="shared" si="22"/>
        <v>0</v>
      </c>
      <c r="S190" s="174">
        <v>0</v>
      </c>
      <c r="T190" s="175">
        <f t="shared" si="2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6" t="s">
        <v>186</v>
      </c>
      <c r="AT190" s="176" t="s">
        <v>162</v>
      </c>
      <c r="AU190" s="176" t="s">
        <v>84</v>
      </c>
      <c r="AY190" s="14" t="s">
        <v>160</v>
      </c>
      <c r="BE190" s="177">
        <f t="shared" si="24"/>
        <v>0</v>
      </c>
      <c r="BF190" s="177">
        <f t="shared" si="25"/>
        <v>0</v>
      </c>
      <c r="BG190" s="177">
        <f t="shared" si="26"/>
        <v>0</v>
      </c>
      <c r="BH190" s="177">
        <f t="shared" si="27"/>
        <v>0</v>
      </c>
      <c r="BI190" s="177">
        <f t="shared" si="28"/>
        <v>0</v>
      </c>
      <c r="BJ190" s="14" t="s">
        <v>84</v>
      </c>
      <c r="BK190" s="177">
        <f t="shared" si="29"/>
        <v>0</v>
      </c>
      <c r="BL190" s="14" t="s">
        <v>186</v>
      </c>
      <c r="BM190" s="176" t="s">
        <v>388</v>
      </c>
    </row>
    <row r="191" spans="1:65" s="2" customFormat="1" ht="16.5" customHeight="1">
      <c r="A191" s="29"/>
      <c r="B191" s="163"/>
      <c r="C191" s="178" t="s">
        <v>73</v>
      </c>
      <c r="D191" s="178" t="s">
        <v>188</v>
      </c>
      <c r="E191" s="179" t="s">
        <v>936</v>
      </c>
      <c r="F191" s="180" t="s">
        <v>937</v>
      </c>
      <c r="G191" s="181" t="s">
        <v>254</v>
      </c>
      <c r="H191" s="182">
        <v>40</v>
      </c>
      <c r="I191" s="183"/>
      <c r="J191" s="184">
        <f t="shared" si="20"/>
        <v>0</v>
      </c>
      <c r="K191" s="185"/>
      <c r="L191" s="186"/>
      <c r="M191" s="187" t="s">
        <v>1</v>
      </c>
      <c r="N191" s="188" t="s">
        <v>39</v>
      </c>
      <c r="O191" s="55"/>
      <c r="P191" s="174">
        <f t="shared" si="21"/>
        <v>0</v>
      </c>
      <c r="Q191" s="174">
        <v>0</v>
      </c>
      <c r="R191" s="174">
        <f t="shared" si="22"/>
        <v>0</v>
      </c>
      <c r="S191" s="174">
        <v>0</v>
      </c>
      <c r="T191" s="175">
        <f t="shared" si="2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6" t="s">
        <v>217</v>
      </c>
      <c r="AT191" s="176" t="s">
        <v>188</v>
      </c>
      <c r="AU191" s="176" t="s">
        <v>84</v>
      </c>
      <c r="AY191" s="14" t="s">
        <v>160</v>
      </c>
      <c r="BE191" s="177">
        <f t="shared" si="24"/>
        <v>0</v>
      </c>
      <c r="BF191" s="177">
        <f t="shared" si="25"/>
        <v>0</v>
      </c>
      <c r="BG191" s="177">
        <f t="shared" si="26"/>
        <v>0</v>
      </c>
      <c r="BH191" s="177">
        <f t="shared" si="27"/>
        <v>0</v>
      </c>
      <c r="BI191" s="177">
        <f t="shared" si="28"/>
        <v>0</v>
      </c>
      <c r="BJ191" s="14" t="s">
        <v>84</v>
      </c>
      <c r="BK191" s="177">
        <f t="shared" si="29"/>
        <v>0</v>
      </c>
      <c r="BL191" s="14" t="s">
        <v>186</v>
      </c>
      <c r="BM191" s="176" t="s">
        <v>394</v>
      </c>
    </row>
    <row r="192" spans="1:65" s="2" customFormat="1" ht="21.75" customHeight="1">
      <c r="A192" s="29"/>
      <c r="B192" s="163"/>
      <c r="C192" s="164" t="s">
        <v>73</v>
      </c>
      <c r="D192" s="164" t="s">
        <v>162</v>
      </c>
      <c r="E192" s="165" t="s">
        <v>938</v>
      </c>
      <c r="F192" s="166" t="s">
        <v>939</v>
      </c>
      <c r="G192" s="167" t="s">
        <v>182</v>
      </c>
      <c r="H192" s="168">
        <v>0.65</v>
      </c>
      <c r="I192" s="169"/>
      <c r="J192" s="170">
        <f t="shared" si="20"/>
        <v>0</v>
      </c>
      <c r="K192" s="171"/>
      <c r="L192" s="30"/>
      <c r="M192" s="172" t="s">
        <v>1</v>
      </c>
      <c r="N192" s="173" t="s">
        <v>39</v>
      </c>
      <c r="O192" s="55"/>
      <c r="P192" s="174">
        <f t="shared" si="21"/>
        <v>0</v>
      </c>
      <c r="Q192" s="174">
        <v>0</v>
      </c>
      <c r="R192" s="174">
        <f t="shared" si="22"/>
        <v>0</v>
      </c>
      <c r="S192" s="174">
        <v>0</v>
      </c>
      <c r="T192" s="175">
        <f t="shared" si="2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6" t="s">
        <v>186</v>
      </c>
      <c r="AT192" s="176" t="s">
        <v>162</v>
      </c>
      <c r="AU192" s="176" t="s">
        <v>84</v>
      </c>
      <c r="AY192" s="14" t="s">
        <v>160</v>
      </c>
      <c r="BE192" s="177">
        <f t="shared" si="24"/>
        <v>0</v>
      </c>
      <c r="BF192" s="177">
        <f t="shared" si="25"/>
        <v>0</v>
      </c>
      <c r="BG192" s="177">
        <f t="shared" si="26"/>
        <v>0</v>
      </c>
      <c r="BH192" s="177">
        <f t="shared" si="27"/>
        <v>0</v>
      </c>
      <c r="BI192" s="177">
        <f t="shared" si="28"/>
        <v>0</v>
      </c>
      <c r="BJ192" s="14" t="s">
        <v>84</v>
      </c>
      <c r="BK192" s="177">
        <f t="shared" si="29"/>
        <v>0</v>
      </c>
      <c r="BL192" s="14" t="s">
        <v>186</v>
      </c>
      <c r="BM192" s="176" t="s">
        <v>515</v>
      </c>
    </row>
    <row r="193" spans="1:65" s="2" customFormat="1" ht="21.75" customHeight="1">
      <c r="A193" s="29"/>
      <c r="B193" s="163"/>
      <c r="C193" s="164" t="s">
        <v>73</v>
      </c>
      <c r="D193" s="164" t="s">
        <v>162</v>
      </c>
      <c r="E193" s="165" t="s">
        <v>940</v>
      </c>
      <c r="F193" s="166" t="s">
        <v>941</v>
      </c>
      <c r="G193" s="167" t="s">
        <v>182</v>
      </c>
      <c r="H193" s="168">
        <v>0.65</v>
      </c>
      <c r="I193" s="169"/>
      <c r="J193" s="170">
        <f t="shared" si="20"/>
        <v>0</v>
      </c>
      <c r="K193" s="171"/>
      <c r="L193" s="30"/>
      <c r="M193" s="172" t="s">
        <v>1</v>
      </c>
      <c r="N193" s="173" t="s">
        <v>39</v>
      </c>
      <c r="O193" s="55"/>
      <c r="P193" s="174">
        <f t="shared" si="21"/>
        <v>0</v>
      </c>
      <c r="Q193" s="174">
        <v>0</v>
      </c>
      <c r="R193" s="174">
        <f t="shared" si="22"/>
        <v>0</v>
      </c>
      <c r="S193" s="174">
        <v>0</v>
      </c>
      <c r="T193" s="175">
        <f t="shared" si="2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6" t="s">
        <v>186</v>
      </c>
      <c r="AT193" s="176" t="s">
        <v>162</v>
      </c>
      <c r="AU193" s="176" t="s">
        <v>84</v>
      </c>
      <c r="AY193" s="14" t="s">
        <v>160</v>
      </c>
      <c r="BE193" s="177">
        <f t="shared" si="24"/>
        <v>0</v>
      </c>
      <c r="BF193" s="177">
        <f t="shared" si="25"/>
        <v>0</v>
      </c>
      <c r="BG193" s="177">
        <f t="shared" si="26"/>
        <v>0</v>
      </c>
      <c r="BH193" s="177">
        <f t="shared" si="27"/>
        <v>0</v>
      </c>
      <c r="BI193" s="177">
        <f t="shared" si="28"/>
        <v>0</v>
      </c>
      <c r="BJ193" s="14" t="s">
        <v>84</v>
      </c>
      <c r="BK193" s="177">
        <f t="shared" si="29"/>
        <v>0</v>
      </c>
      <c r="BL193" s="14" t="s">
        <v>186</v>
      </c>
      <c r="BM193" s="176" t="s">
        <v>942</v>
      </c>
    </row>
    <row r="194" spans="1:65" s="2" customFormat="1" ht="16.5" customHeight="1">
      <c r="A194" s="29"/>
      <c r="B194" s="163"/>
      <c r="C194" s="164" t="s">
        <v>73</v>
      </c>
      <c r="D194" s="164" t="s">
        <v>162</v>
      </c>
      <c r="E194" s="165" t="s">
        <v>943</v>
      </c>
      <c r="F194" s="166" t="s">
        <v>944</v>
      </c>
      <c r="G194" s="167" t="s">
        <v>182</v>
      </c>
      <c r="H194" s="168">
        <v>0.95</v>
      </c>
      <c r="I194" s="169"/>
      <c r="J194" s="170">
        <f t="shared" si="20"/>
        <v>0</v>
      </c>
      <c r="K194" s="171"/>
      <c r="L194" s="30"/>
      <c r="M194" s="172" t="s">
        <v>1</v>
      </c>
      <c r="N194" s="173" t="s">
        <v>39</v>
      </c>
      <c r="O194" s="55"/>
      <c r="P194" s="174">
        <f t="shared" si="21"/>
        <v>0</v>
      </c>
      <c r="Q194" s="174">
        <v>0</v>
      </c>
      <c r="R194" s="174">
        <f t="shared" si="22"/>
        <v>0</v>
      </c>
      <c r="S194" s="174">
        <v>0</v>
      </c>
      <c r="T194" s="175">
        <f t="shared" si="2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6" t="s">
        <v>186</v>
      </c>
      <c r="AT194" s="176" t="s">
        <v>162</v>
      </c>
      <c r="AU194" s="176" t="s">
        <v>84</v>
      </c>
      <c r="AY194" s="14" t="s">
        <v>160</v>
      </c>
      <c r="BE194" s="177">
        <f t="shared" si="24"/>
        <v>0</v>
      </c>
      <c r="BF194" s="177">
        <f t="shared" si="25"/>
        <v>0</v>
      </c>
      <c r="BG194" s="177">
        <f t="shared" si="26"/>
        <v>0</v>
      </c>
      <c r="BH194" s="177">
        <f t="shared" si="27"/>
        <v>0</v>
      </c>
      <c r="BI194" s="177">
        <f t="shared" si="28"/>
        <v>0</v>
      </c>
      <c r="BJ194" s="14" t="s">
        <v>84</v>
      </c>
      <c r="BK194" s="177">
        <f t="shared" si="29"/>
        <v>0</v>
      </c>
      <c r="BL194" s="14" t="s">
        <v>186</v>
      </c>
      <c r="BM194" s="176" t="s">
        <v>945</v>
      </c>
    </row>
    <row r="195" spans="1:65" s="2" customFormat="1" ht="21.75" customHeight="1">
      <c r="A195" s="29"/>
      <c r="B195" s="163"/>
      <c r="C195" s="164" t="s">
        <v>73</v>
      </c>
      <c r="D195" s="164" t="s">
        <v>162</v>
      </c>
      <c r="E195" s="165" t="s">
        <v>946</v>
      </c>
      <c r="F195" s="166" t="s">
        <v>947</v>
      </c>
      <c r="G195" s="167" t="s">
        <v>182</v>
      </c>
      <c r="H195" s="168">
        <v>0.95</v>
      </c>
      <c r="I195" s="169"/>
      <c r="J195" s="170">
        <f t="shared" si="20"/>
        <v>0</v>
      </c>
      <c r="K195" s="171"/>
      <c r="L195" s="30"/>
      <c r="M195" s="172" t="s">
        <v>1</v>
      </c>
      <c r="N195" s="173" t="s">
        <v>39</v>
      </c>
      <c r="O195" s="55"/>
      <c r="P195" s="174">
        <f t="shared" si="21"/>
        <v>0</v>
      </c>
      <c r="Q195" s="174">
        <v>0</v>
      </c>
      <c r="R195" s="174">
        <f t="shared" si="22"/>
        <v>0</v>
      </c>
      <c r="S195" s="174">
        <v>0</v>
      </c>
      <c r="T195" s="175">
        <f t="shared" si="2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6" t="s">
        <v>186</v>
      </c>
      <c r="AT195" s="176" t="s">
        <v>162</v>
      </c>
      <c r="AU195" s="176" t="s">
        <v>84</v>
      </c>
      <c r="AY195" s="14" t="s">
        <v>160</v>
      </c>
      <c r="BE195" s="177">
        <f t="shared" si="24"/>
        <v>0</v>
      </c>
      <c r="BF195" s="177">
        <f t="shared" si="25"/>
        <v>0</v>
      </c>
      <c r="BG195" s="177">
        <f t="shared" si="26"/>
        <v>0</v>
      </c>
      <c r="BH195" s="177">
        <f t="shared" si="27"/>
        <v>0</v>
      </c>
      <c r="BI195" s="177">
        <f t="shared" si="28"/>
        <v>0</v>
      </c>
      <c r="BJ195" s="14" t="s">
        <v>84</v>
      </c>
      <c r="BK195" s="177">
        <f t="shared" si="29"/>
        <v>0</v>
      </c>
      <c r="BL195" s="14" t="s">
        <v>186</v>
      </c>
      <c r="BM195" s="176" t="s">
        <v>948</v>
      </c>
    </row>
    <row r="196" spans="1:65" s="12" customFormat="1" ht="25.9" customHeight="1">
      <c r="B196" s="150"/>
      <c r="D196" s="151" t="s">
        <v>72</v>
      </c>
      <c r="E196" s="152" t="s">
        <v>188</v>
      </c>
      <c r="F196" s="152" t="s">
        <v>801</v>
      </c>
      <c r="I196" s="153"/>
      <c r="J196" s="154">
        <f>BK196</f>
        <v>0</v>
      </c>
      <c r="L196" s="150"/>
      <c r="M196" s="155"/>
      <c r="N196" s="156"/>
      <c r="O196" s="156"/>
      <c r="P196" s="157">
        <f>P197</f>
        <v>0</v>
      </c>
      <c r="Q196" s="156"/>
      <c r="R196" s="157">
        <f>R197</f>
        <v>0</v>
      </c>
      <c r="S196" s="156"/>
      <c r="T196" s="158">
        <f>T197</f>
        <v>0</v>
      </c>
      <c r="AR196" s="151" t="s">
        <v>89</v>
      </c>
      <c r="AT196" s="159" t="s">
        <v>72</v>
      </c>
      <c r="AU196" s="159" t="s">
        <v>73</v>
      </c>
      <c r="AY196" s="151" t="s">
        <v>160</v>
      </c>
      <c r="BK196" s="160">
        <f>BK197</f>
        <v>0</v>
      </c>
    </row>
    <row r="197" spans="1:65" s="12" customFormat="1" ht="22.9" customHeight="1">
      <c r="B197" s="150"/>
      <c r="D197" s="151" t="s">
        <v>72</v>
      </c>
      <c r="E197" s="161" t="s">
        <v>949</v>
      </c>
      <c r="F197" s="161" t="s">
        <v>950</v>
      </c>
      <c r="I197" s="153"/>
      <c r="J197" s="162">
        <f>BK197</f>
        <v>0</v>
      </c>
      <c r="L197" s="150"/>
      <c r="M197" s="155"/>
      <c r="N197" s="156"/>
      <c r="O197" s="156"/>
      <c r="P197" s="157">
        <f>P198</f>
        <v>0</v>
      </c>
      <c r="Q197" s="156"/>
      <c r="R197" s="157">
        <f>R198</f>
        <v>0</v>
      </c>
      <c r="S197" s="156"/>
      <c r="T197" s="158">
        <f>T198</f>
        <v>0</v>
      </c>
      <c r="AR197" s="151" t="s">
        <v>89</v>
      </c>
      <c r="AT197" s="159" t="s">
        <v>72</v>
      </c>
      <c r="AU197" s="159" t="s">
        <v>80</v>
      </c>
      <c r="AY197" s="151" t="s">
        <v>160</v>
      </c>
      <c r="BK197" s="160">
        <f>BK198</f>
        <v>0</v>
      </c>
    </row>
    <row r="198" spans="1:65" s="2" customFormat="1" ht="21.75" customHeight="1">
      <c r="A198" s="29"/>
      <c r="B198" s="163"/>
      <c r="C198" s="164" t="s">
        <v>73</v>
      </c>
      <c r="D198" s="164" t="s">
        <v>162</v>
      </c>
      <c r="E198" s="165" t="s">
        <v>349</v>
      </c>
      <c r="F198" s="166" t="s">
        <v>951</v>
      </c>
      <c r="G198" s="167" t="s">
        <v>283</v>
      </c>
      <c r="H198" s="168">
        <v>30</v>
      </c>
      <c r="I198" s="169"/>
      <c r="J198" s="170">
        <f>ROUND(I198*H198,2)</f>
        <v>0</v>
      </c>
      <c r="K198" s="171"/>
      <c r="L198" s="30"/>
      <c r="M198" s="190" t="s">
        <v>1</v>
      </c>
      <c r="N198" s="191" t="s">
        <v>39</v>
      </c>
      <c r="O198" s="192"/>
      <c r="P198" s="193">
        <f>O198*H198</f>
        <v>0</v>
      </c>
      <c r="Q198" s="193">
        <v>0</v>
      </c>
      <c r="R198" s="193">
        <f>Q198*H198</f>
        <v>0</v>
      </c>
      <c r="S198" s="193">
        <v>0</v>
      </c>
      <c r="T198" s="194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6" t="s">
        <v>276</v>
      </c>
      <c r="AT198" s="176" t="s">
        <v>162</v>
      </c>
      <c r="AU198" s="176" t="s">
        <v>84</v>
      </c>
      <c r="AY198" s="14" t="s">
        <v>160</v>
      </c>
      <c r="BE198" s="177">
        <f>IF(N198="základná",J198,0)</f>
        <v>0</v>
      </c>
      <c r="BF198" s="177">
        <f>IF(N198="znížená",J198,0)</f>
        <v>0</v>
      </c>
      <c r="BG198" s="177">
        <f>IF(N198="zákl. prenesená",J198,0)</f>
        <v>0</v>
      </c>
      <c r="BH198" s="177">
        <f>IF(N198="zníž. prenesená",J198,0)</f>
        <v>0</v>
      </c>
      <c r="BI198" s="177">
        <f>IF(N198="nulová",J198,0)</f>
        <v>0</v>
      </c>
      <c r="BJ198" s="14" t="s">
        <v>84</v>
      </c>
      <c r="BK198" s="177">
        <f>ROUND(I198*H198,2)</f>
        <v>0</v>
      </c>
      <c r="BL198" s="14" t="s">
        <v>276</v>
      </c>
      <c r="BM198" s="176" t="s">
        <v>952</v>
      </c>
    </row>
    <row r="199" spans="1:65" s="2" customFormat="1" ht="6.95" customHeight="1">
      <c r="A199" s="29"/>
      <c r="B199" s="44"/>
      <c r="C199" s="45"/>
      <c r="D199" s="45"/>
      <c r="E199" s="45"/>
      <c r="F199" s="45"/>
      <c r="G199" s="45"/>
      <c r="H199" s="45"/>
      <c r="I199" s="122"/>
      <c r="J199" s="45"/>
      <c r="K199" s="45"/>
      <c r="L199" s="30"/>
      <c r="M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</row>
  </sheetData>
  <autoFilter ref="C125:K198" xr:uid="{00000000-0009-0000-0000-00000A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126"/>
  <sheetViews>
    <sheetView showGridLines="0" workbookViewId="0">
      <selection activeCell="E20" sqref="E20:H2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5"/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114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121</v>
      </c>
      <c r="I4" s="95"/>
      <c r="L4" s="17"/>
      <c r="M4" s="97" t="s">
        <v>9</v>
      </c>
      <c r="AT4" s="14" t="s">
        <v>3</v>
      </c>
    </row>
    <row r="5" spans="1:46" s="1" customFormat="1" ht="6.95" customHeight="1">
      <c r="B5" s="17"/>
      <c r="I5" s="95"/>
      <c r="L5" s="17"/>
    </row>
    <row r="6" spans="1:46" s="1" customFormat="1" ht="12" customHeight="1">
      <c r="B6" s="17"/>
      <c r="D6" s="24" t="s">
        <v>15</v>
      </c>
      <c r="I6" s="95"/>
      <c r="L6" s="17"/>
    </row>
    <row r="7" spans="1:46" s="1" customFormat="1" ht="23.25" customHeight="1">
      <c r="B7" s="17"/>
      <c r="E7" s="256" t="str">
        <f>'Rekapitulácia stavby'!K6</f>
        <v>MSÚ JARKOVÁ 24, PREŠOV - ZNÍŽENIE ENERGETICKEJ NÁROČNOSTI OBJEKTU</v>
      </c>
      <c r="F7" s="257"/>
      <c r="G7" s="257"/>
      <c r="H7" s="257"/>
      <c r="I7" s="95"/>
      <c r="L7" s="17"/>
    </row>
    <row r="8" spans="1:46" s="1" customFormat="1" ht="12" customHeight="1">
      <c r="B8" s="17"/>
      <c r="D8" s="24" t="s">
        <v>122</v>
      </c>
      <c r="I8" s="95"/>
      <c r="L8" s="17"/>
    </row>
    <row r="9" spans="1:46" s="2" customFormat="1" ht="16.5" customHeight="1">
      <c r="A9" s="29"/>
      <c r="B9" s="30"/>
      <c r="C9" s="29"/>
      <c r="D9" s="29"/>
      <c r="E9" s="256" t="s">
        <v>123</v>
      </c>
      <c r="F9" s="259"/>
      <c r="G9" s="259"/>
      <c r="H9" s="259"/>
      <c r="I9" s="9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124</v>
      </c>
      <c r="E10" s="29"/>
      <c r="F10" s="29"/>
      <c r="G10" s="29"/>
      <c r="H10" s="29"/>
      <c r="I10" s="9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249" t="s">
        <v>953</v>
      </c>
      <c r="F11" s="259"/>
      <c r="G11" s="259"/>
      <c r="H11" s="259"/>
      <c r="I11" s="9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9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17</v>
      </c>
      <c r="E13" s="29"/>
      <c r="F13" s="22" t="s">
        <v>31</v>
      </c>
      <c r="G13" s="29"/>
      <c r="H13" s="29"/>
      <c r="I13" s="100" t="s">
        <v>18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19</v>
      </c>
      <c r="E14" s="29"/>
      <c r="F14" s="22" t="s">
        <v>809</v>
      </c>
      <c r="G14" s="29"/>
      <c r="H14" s="29"/>
      <c r="I14" s="100" t="s">
        <v>21</v>
      </c>
      <c r="J14" s="52" t="str">
        <f>'Rekapitulácia stavby'!AN8</f>
        <v>11_2019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99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22</v>
      </c>
      <c r="E16" s="29"/>
      <c r="F16" s="29"/>
      <c r="G16" s="29"/>
      <c r="H16" s="29"/>
      <c r="I16" s="100" t="s">
        <v>23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810</v>
      </c>
      <c r="F17" s="29"/>
      <c r="G17" s="29"/>
      <c r="H17" s="29"/>
      <c r="I17" s="100" t="s">
        <v>25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99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26</v>
      </c>
      <c r="E19" s="29"/>
      <c r="F19" s="29"/>
      <c r="G19" s="29"/>
      <c r="H19" s="29"/>
      <c r="I19" s="100" t="s">
        <v>23</v>
      </c>
      <c r="J19" s="25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60"/>
      <c r="F20" s="241"/>
      <c r="G20" s="241"/>
      <c r="H20" s="241"/>
      <c r="I20" s="100" t="s">
        <v>25</v>
      </c>
      <c r="J20" s="25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99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27</v>
      </c>
      <c r="E22" s="29"/>
      <c r="F22" s="29"/>
      <c r="G22" s="29"/>
      <c r="H22" s="29"/>
      <c r="I22" s="100" t="s">
        <v>23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">
        <v>28</v>
      </c>
      <c r="F23" s="29"/>
      <c r="G23" s="29"/>
      <c r="H23" s="29"/>
      <c r="I23" s="100" t="s">
        <v>25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9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30</v>
      </c>
      <c r="E25" s="29"/>
      <c r="F25" s="29"/>
      <c r="G25" s="29"/>
      <c r="H25" s="29"/>
      <c r="I25" s="100" t="s">
        <v>23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100" t="s">
        <v>25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99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32</v>
      </c>
      <c r="E28" s="29"/>
      <c r="F28" s="29"/>
      <c r="G28" s="29"/>
      <c r="H28" s="29"/>
      <c r="I28" s="9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101"/>
      <c r="B29" s="102"/>
      <c r="C29" s="101"/>
      <c r="D29" s="101"/>
      <c r="E29" s="245" t="s">
        <v>1</v>
      </c>
      <c r="F29" s="245"/>
      <c r="G29" s="245"/>
      <c r="H29" s="245"/>
      <c r="I29" s="103"/>
      <c r="J29" s="101"/>
      <c r="K29" s="101"/>
      <c r="L29" s="104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9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105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6" t="s">
        <v>33</v>
      </c>
      <c r="E32" s="29"/>
      <c r="F32" s="29"/>
      <c r="G32" s="29"/>
      <c r="H32" s="29"/>
      <c r="I32" s="99"/>
      <c r="J32" s="68">
        <f>ROUND(J122,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105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35</v>
      </c>
      <c r="G34" s="29"/>
      <c r="H34" s="29"/>
      <c r="I34" s="107" t="s">
        <v>34</v>
      </c>
      <c r="J34" s="33" t="s">
        <v>36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98" t="s">
        <v>37</v>
      </c>
      <c r="E35" s="24" t="s">
        <v>38</v>
      </c>
      <c r="F35" s="108">
        <f>ROUND((SUM(BE122:BE125)),  2)</f>
        <v>0</v>
      </c>
      <c r="G35" s="29"/>
      <c r="H35" s="29"/>
      <c r="I35" s="109">
        <v>0.2</v>
      </c>
      <c r="J35" s="108">
        <f>ROUND(((SUM(BE122:BE125))*I35),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4" t="s">
        <v>39</v>
      </c>
      <c r="F36" s="108">
        <f>ROUND((SUM(BF122:BF125)),  2)</f>
        <v>0</v>
      </c>
      <c r="G36" s="29"/>
      <c r="H36" s="29"/>
      <c r="I36" s="109">
        <v>0.2</v>
      </c>
      <c r="J36" s="108">
        <f>ROUND(((SUM(BF122:BF125))*I36),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40</v>
      </c>
      <c r="F37" s="108">
        <f>ROUND((SUM(BG122:BG125)),  2)</f>
        <v>0</v>
      </c>
      <c r="G37" s="29"/>
      <c r="H37" s="29"/>
      <c r="I37" s="109">
        <v>0.2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41</v>
      </c>
      <c r="F38" s="108">
        <f>ROUND((SUM(BH122:BH125)),  2)</f>
        <v>0</v>
      </c>
      <c r="G38" s="29"/>
      <c r="H38" s="29"/>
      <c r="I38" s="109">
        <v>0.2</v>
      </c>
      <c r="J38" s="10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42</v>
      </c>
      <c r="F39" s="108">
        <f>ROUND((SUM(BI122:BI125)),  2)</f>
        <v>0</v>
      </c>
      <c r="G39" s="29"/>
      <c r="H39" s="29"/>
      <c r="I39" s="109">
        <v>0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9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10"/>
      <c r="D41" s="111" t="s">
        <v>43</v>
      </c>
      <c r="E41" s="57"/>
      <c r="F41" s="57"/>
      <c r="G41" s="112" t="s">
        <v>44</v>
      </c>
      <c r="H41" s="113" t="s">
        <v>45</v>
      </c>
      <c r="I41" s="114"/>
      <c r="J41" s="115">
        <f>SUM(J32:J39)</f>
        <v>0</v>
      </c>
      <c r="K41" s="116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9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I43" s="95"/>
      <c r="L43" s="17"/>
    </row>
    <row r="44" spans="1:31" s="1" customFormat="1" ht="14.45" customHeight="1">
      <c r="B44" s="17"/>
      <c r="I44" s="95"/>
      <c r="L44" s="17"/>
    </row>
    <row r="45" spans="1:31" s="1" customFormat="1" ht="14.45" customHeight="1">
      <c r="B45" s="17"/>
      <c r="I45" s="95"/>
      <c r="L45" s="17"/>
    </row>
    <row r="46" spans="1:31" s="1" customFormat="1" ht="14.45" customHeight="1">
      <c r="B46" s="17"/>
      <c r="I46" s="95"/>
      <c r="L46" s="17"/>
    </row>
    <row r="47" spans="1:31" s="1" customFormat="1" ht="14.45" customHeight="1">
      <c r="B47" s="17"/>
      <c r="I47" s="95"/>
      <c r="L47" s="17"/>
    </row>
    <row r="48" spans="1:31" s="1" customFormat="1" ht="14.45" customHeight="1">
      <c r="B48" s="17"/>
      <c r="I48" s="95"/>
      <c r="L48" s="17"/>
    </row>
    <row r="49" spans="1:31" s="1" customFormat="1" ht="14.45" customHeight="1">
      <c r="B49" s="17"/>
      <c r="I49" s="95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128</v>
      </c>
      <c r="D82" s="29"/>
      <c r="E82" s="29"/>
      <c r="F82" s="29"/>
      <c r="G82" s="29"/>
      <c r="H82" s="29"/>
      <c r="I82" s="9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3.25" customHeight="1">
      <c r="A85" s="29"/>
      <c r="B85" s="30"/>
      <c r="C85" s="29"/>
      <c r="D85" s="29"/>
      <c r="E85" s="256" t="str">
        <f>E7</f>
        <v>MSÚ JARKOVÁ 24, PREŠOV - ZNÍŽENIE ENERGETICKEJ NÁROČNOSTI OBJEKTU</v>
      </c>
      <c r="F85" s="257"/>
      <c r="G85" s="257"/>
      <c r="H85" s="257"/>
      <c r="I85" s="9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122</v>
      </c>
      <c r="I86" s="95"/>
      <c r="L86" s="17"/>
    </row>
    <row r="87" spans="1:31" s="2" customFormat="1" ht="16.5" customHeight="1">
      <c r="A87" s="29"/>
      <c r="B87" s="30"/>
      <c r="C87" s="29"/>
      <c r="D87" s="29"/>
      <c r="E87" s="256" t="s">
        <v>123</v>
      </c>
      <c r="F87" s="259"/>
      <c r="G87" s="259"/>
      <c r="H87" s="259"/>
      <c r="I87" s="9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124</v>
      </c>
      <c r="D88" s="29"/>
      <c r="E88" s="29"/>
      <c r="F88" s="29"/>
      <c r="G88" s="29"/>
      <c r="H88" s="29"/>
      <c r="I88" s="9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249" t="str">
        <f>E11</f>
        <v>5 - Bleskozvod</v>
      </c>
      <c r="F89" s="259"/>
      <c r="G89" s="259"/>
      <c r="H89" s="259"/>
      <c r="I89" s="9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19</v>
      </c>
      <c r="D91" s="29"/>
      <c r="E91" s="29"/>
      <c r="F91" s="22" t="str">
        <f>F14</f>
        <v>Prešov, Jarková 24</v>
      </c>
      <c r="G91" s="29"/>
      <c r="H91" s="29"/>
      <c r="I91" s="100" t="s">
        <v>21</v>
      </c>
      <c r="J91" s="52" t="str">
        <f>IF(J14="","",J14)</f>
        <v>11_2019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9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22</v>
      </c>
      <c r="D93" s="29"/>
      <c r="E93" s="29"/>
      <c r="F93" s="22" t="str">
        <f>E17</f>
        <v xml:space="preserve"> Mesto Prešov, Hlavná 73, Prešov</v>
      </c>
      <c r="G93" s="29"/>
      <c r="H93" s="29"/>
      <c r="I93" s="100" t="s">
        <v>27</v>
      </c>
      <c r="J93" s="27" t="str">
        <f>E23</f>
        <v>AIP projekt s.r.o.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26</v>
      </c>
      <c r="D94" s="29"/>
      <c r="E94" s="29"/>
      <c r="F94" s="22" t="str">
        <f>IF(E20="","",E20)</f>
        <v/>
      </c>
      <c r="G94" s="29"/>
      <c r="H94" s="29"/>
      <c r="I94" s="100" t="s">
        <v>30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24" t="s">
        <v>129</v>
      </c>
      <c r="D96" s="110"/>
      <c r="E96" s="110"/>
      <c r="F96" s="110"/>
      <c r="G96" s="110"/>
      <c r="H96" s="110"/>
      <c r="I96" s="125"/>
      <c r="J96" s="126" t="s">
        <v>130</v>
      </c>
      <c r="K96" s="110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9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27" t="s">
        <v>131</v>
      </c>
      <c r="D98" s="29"/>
      <c r="E98" s="29"/>
      <c r="F98" s="29"/>
      <c r="G98" s="29"/>
      <c r="H98" s="29"/>
      <c r="I98" s="99"/>
      <c r="J98" s="68">
        <f>J122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132</v>
      </c>
    </row>
    <row r="99" spans="1:47" s="9" customFormat="1" ht="24.95" customHeight="1">
      <c r="B99" s="128"/>
      <c r="D99" s="129" t="s">
        <v>799</v>
      </c>
      <c r="E99" s="130"/>
      <c r="F99" s="130"/>
      <c r="G99" s="130"/>
      <c r="H99" s="130"/>
      <c r="I99" s="131"/>
      <c r="J99" s="132">
        <f>J123</f>
        <v>0</v>
      </c>
      <c r="L99" s="128"/>
    </row>
    <row r="100" spans="1:47" s="10" customFormat="1" ht="19.899999999999999" customHeight="1">
      <c r="B100" s="133"/>
      <c r="D100" s="134" t="s">
        <v>800</v>
      </c>
      <c r="E100" s="135"/>
      <c r="F100" s="135"/>
      <c r="G100" s="135"/>
      <c r="H100" s="135"/>
      <c r="I100" s="136"/>
      <c r="J100" s="137">
        <f>J124</f>
        <v>0</v>
      </c>
      <c r="L100" s="133"/>
    </row>
    <row r="101" spans="1:47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99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47" s="2" customFormat="1" ht="6.95" customHeight="1">
      <c r="A102" s="29"/>
      <c r="B102" s="44"/>
      <c r="C102" s="45"/>
      <c r="D102" s="45"/>
      <c r="E102" s="45"/>
      <c r="F102" s="45"/>
      <c r="G102" s="45"/>
      <c r="H102" s="45"/>
      <c r="I102" s="122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47" s="2" customFormat="1" ht="6.95" customHeight="1">
      <c r="A106" s="29"/>
      <c r="B106" s="46"/>
      <c r="C106" s="47"/>
      <c r="D106" s="47"/>
      <c r="E106" s="47"/>
      <c r="F106" s="47"/>
      <c r="G106" s="47"/>
      <c r="H106" s="47"/>
      <c r="I106" s="123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24.95" customHeight="1">
      <c r="A107" s="29"/>
      <c r="B107" s="30"/>
      <c r="C107" s="18" t="s">
        <v>146</v>
      </c>
      <c r="D107" s="29"/>
      <c r="E107" s="29"/>
      <c r="F107" s="29"/>
      <c r="G107" s="29"/>
      <c r="H107" s="29"/>
      <c r="I107" s="9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9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12" customHeight="1">
      <c r="A109" s="29"/>
      <c r="B109" s="30"/>
      <c r="C109" s="24" t="s">
        <v>15</v>
      </c>
      <c r="D109" s="29"/>
      <c r="E109" s="29"/>
      <c r="F109" s="29"/>
      <c r="G109" s="29"/>
      <c r="H109" s="29"/>
      <c r="I109" s="9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23.25" customHeight="1">
      <c r="A110" s="29"/>
      <c r="B110" s="30"/>
      <c r="C110" s="29"/>
      <c r="D110" s="29"/>
      <c r="E110" s="256" t="str">
        <f>E7</f>
        <v>MSÚ JARKOVÁ 24, PREŠOV - ZNÍŽENIE ENERGETICKEJ NÁROČNOSTI OBJEKTU</v>
      </c>
      <c r="F110" s="257"/>
      <c r="G110" s="257"/>
      <c r="H110" s="257"/>
      <c r="I110" s="9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1" customFormat="1" ht="12" customHeight="1">
      <c r="B111" s="17"/>
      <c r="C111" s="24" t="s">
        <v>122</v>
      </c>
      <c r="I111" s="95"/>
      <c r="L111" s="17"/>
    </row>
    <row r="112" spans="1:47" s="2" customFormat="1" ht="16.5" customHeight="1">
      <c r="A112" s="29"/>
      <c r="B112" s="30"/>
      <c r="C112" s="29"/>
      <c r="D112" s="29"/>
      <c r="E112" s="256" t="s">
        <v>123</v>
      </c>
      <c r="F112" s="259"/>
      <c r="G112" s="259"/>
      <c r="H112" s="259"/>
      <c r="I112" s="9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124</v>
      </c>
      <c r="D113" s="29"/>
      <c r="E113" s="29"/>
      <c r="F113" s="29"/>
      <c r="G113" s="29"/>
      <c r="H113" s="29"/>
      <c r="I113" s="9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49" t="str">
        <f>E11</f>
        <v>5 - Bleskozvod</v>
      </c>
      <c r="F114" s="259"/>
      <c r="G114" s="259"/>
      <c r="H114" s="259"/>
      <c r="I114" s="9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9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F14</f>
        <v>Prešov, Jarková 24</v>
      </c>
      <c r="G116" s="29"/>
      <c r="H116" s="29"/>
      <c r="I116" s="100" t="s">
        <v>21</v>
      </c>
      <c r="J116" s="52" t="str">
        <f>IF(J14="","",J14)</f>
        <v>11_2019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9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22</v>
      </c>
      <c r="D118" s="29"/>
      <c r="E118" s="29"/>
      <c r="F118" s="22" t="str">
        <f>E17</f>
        <v xml:space="preserve"> Mesto Prešov, Hlavná 73, Prešov</v>
      </c>
      <c r="G118" s="29"/>
      <c r="H118" s="29"/>
      <c r="I118" s="100" t="s">
        <v>27</v>
      </c>
      <c r="J118" s="27" t="str">
        <f>E23</f>
        <v>AIP projekt s.r.o.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26</v>
      </c>
      <c r="D119" s="29"/>
      <c r="E119" s="29"/>
      <c r="F119" s="22" t="str">
        <f>IF(E20="","",E20)</f>
        <v/>
      </c>
      <c r="G119" s="29"/>
      <c r="H119" s="29"/>
      <c r="I119" s="100" t="s">
        <v>30</v>
      </c>
      <c r="J119" s="27" t="str">
        <f>E26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9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38"/>
      <c r="B121" s="139"/>
      <c r="C121" s="140" t="s">
        <v>147</v>
      </c>
      <c r="D121" s="141" t="s">
        <v>58</v>
      </c>
      <c r="E121" s="141" t="s">
        <v>54</v>
      </c>
      <c r="F121" s="141" t="s">
        <v>55</v>
      </c>
      <c r="G121" s="141" t="s">
        <v>148</v>
      </c>
      <c r="H121" s="141" t="s">
        <v>149</v>
      </c>
      <c r="I121" s="142" t="s">
        <v>150</v>
      </c>
      <c r="J121" s="143" t="s">
        <v>130</v>
      </c>
      <c r="K121" s="144" t="s">
        <v>151</v>
      </c>
      <c r="L121" s="145"/>
      <c r="M121" s="59" t="s">
        <v>1</v>
      </c>
      <c r="N121" s="60" t="s">
        <v>37</v>
      </c>
      <c r="O121" s="60" t="s">
        <v>152</v>
      </c>
      <c r="P121" s="60" t="s">
        <v>153</v>
      </c>
      <c r="Q121" s="60" t="s">
        <v>154</v>
      </c>
      <c r="R121" s="60" t="s">
        <v>155</v>
      </c>
      <c r="S121" s="60" t="s">
        <v>156</v>
      </c>
      <c r="T121" s="61" t="s">
        <v>157</v>
      </c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</row>
    <row r="122" spans="1:65" s="2" customFormat="1" ht="22.9" customHeight="1">
      <c r="A122" s="29"/>
      <c r="B122" s="30"/>
      <c r="C122" s="66" t="s">
        <v>131</v>
      </c>
      <c r="D122" s="29"/>
      <c r="E122" s="29"/>
      <c r="F122" s="29"/>
      <c r="G122" s="29"/>
      <c r="H122" s="29"/>
      <c r="I122" s="99"/>
      <c r="J122" s="146">
        <f>BK122</f>
        <v>0</v>
      </c>
      <c r="K122" s="29"/>
      <c r="L122" s="30"/>
      <c r="M122" s="62"/>
      <c r="N122" s="53"/>
      <c r="O122" s="63"/>
      <c r="P122" s="147">
        <f>P123</f>
        <v>0</v>
      </c>
      <c r="Q122" s="63"/>
      <c r="R122" s="147">
        <f>R123</f>
        <v>0</v>
      </c>
      <c r="S122" s="63"/>
      <c r="T122" s="148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72</v>
      </c>
      <c r="AU122" s="14" t="s">
        <v>132</v>
      </c>
      <c r="BK122" s="149">
        <f>BK123</f>
        <v>0</v>
      </c>
    </row>
    <row r="123" spans="1:65" s="12" customFormat="1" ht="25.9" customHeight="1">
      <c r="B123" s="150"/>
      <c r="D123" s="151" t="s">
        <v>72</v>
      </c>
      <c r="E123" s="152" t="s">
        <v>188</v>
      </c>
      <c r="F123" s="152" t="s">
        <v>801</v>
      </c>
      <c r="I123" s="153"/>
      <c r="J123" s="154">
        <f>BK123</f>
        <v>0</v>
      </c>
      <c r="L123" s="150"/>
      <c r="M123" s="155"/>
      <c r="N123" s="156"/>
      <c r="O123" s="156"/>
      <c r="P123" s="157">
        <f>P124</f>
        <v>0</v>
      </c>
      <c r="Q123" s="156"/>
      <c r="R123" s="157">
        <f>R124</f>
        <v>0</v>
      </c>
      <c r="S123" s="156"/>
      <c r="T123" s="158">
        <f>T124</f>
        <v>0</v>
      </c>
      <c r="AR123" s="151" t="s">
        <v>89</v>
      </c>
      <c r="AT123" s="159" t="s">
        <v>72</v>
      </c>
      <c r="AU123" s="159" t="s">
        <v>73</v>
      </c>
      <c r="AY123" s="151" t="s">
        <v>160</v>
      </c>
      <c r="BK123" s="160">
        <f>BK124</f>
        <v>0</v>
      </c>
    </row>
    <row r="124" spans="1:65" s="12" customFormat="1" ht="22.9" customHeight="1">
      <c r="B124" s="150"/>
      <c r="D124" s="151" t="s">
        <v>72</v>
      </c>
      <c r="E124" s="161" t="s">
        <v>802</v>
      </c>
      <c r="F124" s="161" t="s">
        <v>803</v>
      </c>
      <c r="I124" s="153"/>
      <c r="J124" s="162">
        <f>BK124</f>
        <v>0</v>
      </c>
      <c r="L124" s="150"/>
      <c r="M124" s="155"/>
      <c r="N124" s="156"/>
      <c r="O124" s="156"/>
      <c r="P124" s="157">
        <f>P125</f>
        <v>0</v>
      </c>
      <c r="Q124" s="156"/>
      <c r="R124" s="157">
        <f>R125</f>
        <v>0</v>
      </c>
      <c r="S124" s="156"/>
      <c r="T124" s="158">
        <f>T125</f>
        <v>0</v>
      </c>
      <c r="AR124" s="151" t="s">
        <v>89</v>
      </c>
      <c r="AT124" s="159" t="s">
        <v>72</v>
      </c>
      <c r="AU124" s="159" t="s">
        <v>80</v>
      </c>
      <c r="AY124" s="151" t="s">
        <v>160</v>
      </c>
      <c r="BK124" s="160">
        <f>BK125</f>
        <v>0</v>
      </c>
    </row>
    <row r="125" spans="1:65" s="2" customFormat="1" ht="16.5" customHeight="1">
      <c r="A125" s="29"/>
      <c r="B125" s="163"/>
      <c r="C125" s="164" t="s">
        <v>80</v>
      </c>
      <c r="D125" s="164" t="s">
        <v>162</v>
      </c>
      <c r="E125" s="165" t="s">
        <v>954</v>
      </c>
      <c r="F125" s="166" t="s">
        <v>955</v>
      </c>
      <c r="G125" s="167" t="s">
        <v>806</v>
      </c>
      <c r="H125" s="168">
        <v>1</v>
      </c>
      <c r="I125" s="169"/>
      <c r="J125" s="170">
        <f>ROUND(I125*H125,2)</f>
        <v>0</v>
      </c>
      <c r="K125" s="171"/>
      <c r="L125" s="30"/>
      <c r="M125" s="190" t="s">
        <v>1</v>
      </c>
      <c r="N125" s="191" t="s">
        <v>39</v>
      </c>
      <c r="O125" s="192"/>
      <c r="P125" s="193">
        <f>O125*H125</f>
        <v>0</v>
      </c>
      <c r="Q125" s="193">
        <v>0</v>
      </c>
      <c r="R125" s="193">
        <f>Q125*H125</f>
        <v>0</v>
      </c>
      <c r="S125" s="193">
        <v>0</v>
      </c>
      <c r="T125" s="194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6" t="s">
        <v>276</v>
      </c>
      <c r="AT125" s="176" t="s">
        <v>162</v>
      </c>
      <c r="AU125" s="176" t="s">
        <v>84</v>
      </c>
      <c r="AY125" s="14" t="s">
        <v>160</v>
      </c>
      <c r="BE125" s="177">
        <f>IF(N125="základná",J125,0)</f>
        <v>0</v>
      </c>
      <c r="BF125" s="177">
        <f>IF(N125="znížená",J125,0)</f>
        <v>0</v>
      </c>
      <c r="BG125" s="177">
        <f>IF(N125="zákl. prenesená",J125,0)</f>
        <v>0</v>
      </c>
      <c r="BH125" s="177">
        <f>IF(N125="zníž. prenesená",J125,0)</f>
        <v>0</v>
      </c>
      <c r="BI125" s="177">
        <f>IF(N125="nulová",J125,0)</f>
        <v>0</v>
      </c>
      <c r="BJ125" s="14" t="s">
        <v>84</v>
      </c>
      <c r="BK125" s="177">
        <f>ROUND(I125*H125,2)</f>
        <v>0</v>
      </c>
      <c r="BL125" s="14" t="s">
        <v>276</v>
      </c>
      <c r="BM125" s="176" t="s">
        <v>956</v>
      </c>
    </row>
    <row r="126" spans="1:65" s="2" customFormat="1" ht="6.95" customHeight="1">
      <c r="A126" s="29"/>
      <c r="B126" s="44"/>
      <c r="C126" s="45"/>
      <c r="D126" s="45"/>
      <c r="E126" s="45"/>
      <c r="F126" s="45"/>
      <c r="G126" s="45"/>
      <c r="H126" s="45"/>
      <c r="I126" s="122"/>
      <c r="J126" s="45"/>
      <c r="K126" s="45"/>
      <c r="L126" s="30"/>
      <c r="M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</sheetData>
  <autoFilter ref="C121:K125" xr:uid="{00000000-0009-0000-0000-00000B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AFF7-3EA4-4CC5-9C15-67068C4194EC}">
  <sheetPr>
    <pageSetUpPr autoPageBreaks="0"/>
  </sheetPr>
  <dimension ref="B2:J43"/>
  <sheetViews>
    <sheetView zoomScaleNormal="100" zoomScaleSheetLayoutView="115" workbookViewId="0">
      <selection activeCell="C35" sqref="C35"/>
    </sheetView>
  </sheetViews>
  <sheetFormatPr defaultRowHeight="12.75"/>
  <cols>
    <col min="1" max="1" width="9.33203125" style="199"/>
    <col min="2" max="2" width="59.6640625" style="203" customWidth="1"/>
    <col min="3" max="3" width="7.83203125" style="196" customWidth="1"/>
    <col min="4" max="4" width="10.1640625" style="197" customWidth="1"/>
    <col min="5" max="5" width="14" style="198" customWidth="1"/>
    <col min="6" max="6" width="17.33203125" style="196" customWidth="1"/>
    <col min="7" max="7" width="12.33203125" style="196" customWidth="1"/>
    <col min="8" max="8" width="18.6640625" style="196" customWidth="1"/>
    <col min="9" max="9" width="20" style="196" customWidth="1"/>
    <col min="10" max="10" width="11.83203125" style="199" bestFit="1" customWidth="1"/>
    <col min="11" max="16384" width="9.33203125" style="199"/>
  </cols>
  <sheetData>
    <row r="2" spans="2:9" ht="15.75">
      <c r="B2" s="195" t="s">
        <v>1061</v>
      </c>
    </row>
    <row r="3" spans="2:9" ht="15.75">
      <c r="B3" s="195" t="s">
        <v>1120</v>
      </c>
    </row>
    <row r="5" spans="2:9" s="196" customFormat="1" ht="25.5">
      <c r="B5" s="200" t="s">
        <v>1063</v>
      </c>
      <c r="C5" s="200" t="s">
        <v>1064</v>
      </c>
      <c r="D5" s="201" t="s">
        <v>149</v>
      </c>
      <c r="E5" s="202" t="s">
        <v>1065</v>
      </c>
      <c r="F5" s="200" t="s">
        <v>1066</v>
      </c>
      <c r="G5" s="200" t="s">
        <v>1067</v>
      </c>
      <c r="H5" s="200" t="s">
        <v>1068</v>
      </c>
      <c r="I5" s="200" t="s">
        <v>1069</v>
      </c>
    </row>
    <row r="6" spans="2:9" s="196" customFormat="1">
      <c r="D6" s="197"/>
      <c r="E6" s="198"/>
    </row>
    <row r="7" spans="2:9">
      <c r="B7" s="196" t="s">
        <v>113</v>
      </c>
      <c r="F7" s="198"/>
      <c r="G7" s="198"/>
      <c r="H7" s="198"/>
      <c r="I7" s="198"/>
    </row>
    <row r="8" spans="2:9">
      <c r="B8" s="203" t="s">
        <v>1102</v>
      </c>
      <c r="C8" s="196" t="s">
        <v>254</v>
      </c>
      <c r="D8" s="197" t="s">
        <v>1103</v>
      </c>
      <c r="E8" s="198">
        <v>0</v>
      </c>
      <c r="F8" s="198">
        <f>ROUND(D8*E8,2)</f>
        <v>0</v>
      </c>
      <c r="G8" s="198">
        <v>0</v>
      </c>
      <c r="H8" s="198">
        <f>ROUND(D8*G8,2)</f>
        <v>0</v>
      </c>
      <c r="I8" s="198">
        <f>ROUND(F8+H8,2)</f>
        <v>0</v>
      </c>
    </row>
    <row r="9" spans="2:9">
      <c r="B9" s="203" t="s">
        <v>1104</v>
      </c>
      <c r="C9" s="196" t="s">
        <v>254</v>
      </c>
      <c r="D9" s="197" t="s">
        <v>269</v>
      </c>
      <c r="E9" s="198">
        <v>0</v>
      </c>
      <c r="F9" s="198">
        <f t="shared" ref="F9:F26" si="0">ROUND(D9*E9,2)</f>
        <v>0</v>
      </c>
      <c r="G9" s="198">
        <v>0</v>
      </c>
      <c r="H9" s="198">
        <f t="shared" ref="H9:H26" si="1">ROUND(D9*G9,2)</f>
        <v>0</v>
      </c>
      <c r="I9" s="198">
        <f t="shared" ref="I9:I26" si="2">ROUND(F9+H9,2)</f>
        <v>0</v>
      </c>
    </row>
    <row r="10" spans="2:9">
      <c r="B10" s="203" t="s">
        <v>1105</v>
      </c>
      <c r="C10" s="196" t="s">
        <v>250</v>
      </c>
      <c r="D10" s="197" t="s">
        <v>1106</v>
      </c>
      <c r="E10" s="198">
        <v>0</v>
      </c>
      <c r="F10" s="198">
        <f t="shared" si="0"/>
        <v>0</v>
      </c>
      <c r="G10" s="198">
        <v>0</v>
      </c>
      <c r="H10" s="198">
        <f t="shared" si="1"/>
        <v>0</v>
      </c>
      <c r="I10" s="198">
        <f t="shared" si="2"/>
        <v>0</v>
      </c>
    </row>
    <row r="11" spans="2:9">
      <c r="B11" s="203" t="s">
        <v>1107</v>
      </c>
      <c r="C11" s="196" t="s">
        <v>254</v>
      </c>
      <c r="D11" s="197" t="s">
        <v>369</v>
      </c>
      <c r="E11" s="198">
        <v>0</v>
      </c>
      <c r="F11" s="198">
        <f t="shared" si="0"/>
        <v>0</v>
      </c>
      <c r="G11" s="198">
        <v>0</v>
      </c>
      <c r="H11" s="198">
        <f t="shared" si="1"/>
        <v>0</v>
      </c>
      <c r="I11" s="198">
        <f t="shared" si="2"/>
        <v>0</v>
      </c>
    </row>
    <row r="12" spans="2:9">
      <c r="B12" s="203" t="s">
        <v>1108</v>
      </c>
      <c r="C12" s="196" t="s">
        <v>254</v>
      </c>
      <c r="D12" s="197" t="s">
        <v>305</v>
      </c>
      <c r="E12" s="198">
        <v>0</v>
      </c>
      <c r="F12" s="198">
        <f t="shared" si="0"/>
        <v>0</v>
      </c>
      <c r="G12" s="198">
        <v>0</v>
      </c>
      <c r="H12" s="198">
        <f t="shared" si="1"/>
        <v>0</v>
      </c>
      <c r="I12" s="198">
        <f t="shared" si="2"/>
        <v>0</v>
      </c>
    </row>
    <row r="13" spans="2:9">
      <c r="B13" s="203" t="s">
        <v>1109</v>
      </c>
      <c r="C13" s="196" t="s">
        <v>254</v>
      </c>
      <c r="D13" s="197" t="s">
        <v>176</v>
      </c>
      <c r="E13" s="198">
        <v>0</v>
      </c>
      <c r="F13" s="198">
        <f t="shared" si="0"/>
        <v>0</v>
      </c>
      <c r="G13" s="198">
        <v>0</v>
      </c>
      <c r="H13" s="198">
        <f t="shared" si="1"/>
        <v>0</v>
      </c>
      <c r="I13" s="198">
        <f t="shared" si="2"/>
        <v>0</v>
      </c>
    </row>
    <row r="14" spans="2:9">
      <c r="B14" s="203" t="s">
        <v>1110</v>
      </c>
      <c r="C14" s="196" t="s">
        <v>254</v>
      </c>
      <c r="D14" s="197" t="s">
        <v>214</v>
      </c>
      <c r="E14" s="198">
        <v>0</v>
      </c>
      <c r="F14" s="198">
        <f t="shared" si="0"/>
        <v>0</v>
      </c>
      <c r="G14" s="198">
        <v>0</v>
      </c>
      <c r="H14" s="198">
        <f t="shared" si="1"/>
        <v>0</v>
      </c>
      <c r="I14" s="198">
        <f t="shared" si="2"/>
        <v>0</v>
      </c>
    </row>
    <row r="15" spans="2:9">
      <c r="B15" s="203" t="s">
        <v>1111</v>
      </c>
      <c r="C15" s="196" t="s">
        <v>254</v>
      </c>
      <c r="D15" s="197" t="s">
        <v>214</v>
      </c>
      <c r="E15" s="198">
        <v>0</v>
      </c>
      <c r="F15" s="198">
        <f t="shared" si="0"/>
        <v>0</v>
      </c>
      <c r="G15" s="198">
        <v>0</v>
      </c>
      <c r="H15" s="198">
        <f t="shared" si="1"/>
        <v>0</v>
      </c>
      <c r="I15" s="198">
        <f t="shared" si="2"/>
        <v>0</v>
      </c>
    </row>
    <row r="16" spans="2:9">
      <c r="B16" s="203" t="s">
        <v>1112</v>
      </c>
      <c r="C16" s="196" t="s">
        <v>254</v>
      </c>
      <c r="D16" s="197" t="s">
        <v>288</v>
      </c>
      <c r="E16" s="198">
        <v>0</v>
      </c>
      <c r="F16" s="198">
        <f t="shared" si="0"/>
        <v>0</v>
      </c>
      <c r="G16" s="198">
        <v>0</v>
      </c>
      <c r="H16" s="198">
        <f t="shared" si="1"/>
        <v>0</v>
      </c>
      <c r="I16" s="198">
        <f t="shared" si="2"/>
        <v>0</v>
      </c>
    </row>
    <row r="17" spans="2:9">
      <c r="B17" s="203" t="s">
        <v>1113</v>
      </c>
      <c r="C17" s="196" t="s">
        <v>254</v>
      </c>
      <c r="D17" s="197" t="s">
        <v>366</v>
      </c>
      <c r="E17" s="198">
        <v>0</v>
      </c>
      <c r="F17" s="198">
        <f t="shared" si="0"/>
        <v>0</v>
      </c>
      <c r="G17" s="198">
        <v>0</v>
      </c>
      <c r="H17" s="198">
        <f t="shared" si="1"/>
        <v>0</v>
      </c>
      <c r="I17" s="198">
        <f t="shared" si="2"/>
        <v>0</v>
      </c>
    </row>
    <row r="18" spans="2:9">
      <c r="B18" s="203" t="s">
        <v>1114</v>
      </c>
      <c r="C18" s="196" t="s">
        <v>254</v>
      </c>
      <c r="D18" s="197" t="s">
        <v>176</v>
      </c>
      <c r="E18" s="198">
        <v>0</v>
      </c>
      <c r="F18" s="198">
        <f t="shared" si="0"/>
        <v>0</v>
      </c>
      <c r="G18" s="198">
        <v>0</v>
      </c>
      <c r="H18" s="198">
        <f t="shared" si="1"/>
        <v>0</v>
      </c>
      <c r="I18" s="198">
        <f t="shared" si="2"/>
        <v>0</v>
      </c>
    </row>
    <row r="19" spans="2:9">
      <c r="B19" s="203" t="s">
        <v>1115</v>
      </c>
      <c r="C19" s="196" t="s">
        <v>250</v>
      </c>
      <c r="D19" s="197" t="s">
        <v>1116</v>
      </c>
      <c r="E19" s="198">
        <v>0</v>
      </c>
      <c r="F19" s="198">
        <f t="shared" si="0"/>
        <v>0</v>
      </c>
      <c r="G19" s="198">
        <v>0</v>
      </c>
      <c r="H19" s="198">
        <f t="shared" si="1"/>
        <v>0</v>
      </c>
      <c r="I19" s="198">
        <f t="shared" si="2"/>
        <v>0</v>
      </c>
    </row>
    <row r="20" spans="2:9">
      <c r="F20" s="198"/>
      <c r="G20" s="198"/>
      <c r="H20" s="198"/>
      <c r="I20" s="198"/>
    </row>
    <row r="21" spans="2:9">
      <c r="B21" s="196" t="s">
        <v>98</v>
      </c>
      <c r="F21" s="198"/>
      <c r="G21" s="198"/>
      <c r="H21" s="198"/>
      <c r="I21" s="198"/>
    </row>
    <row r="22" spans="2:9">
      <c r="B22" s="203" t="s">
        <v>1093</v>
      </c>
      <c r="C22" s="196" t="s">
        <v>283</v>
      </c>
      <c r="D22" s="197" t="s">
        <v>231</v>
      </c>
      <c r="E22" s="198">
        <v>0</v>
      </c>
      <c r="F22" s="198">
        <f t="shared" si="0"/>
        <v>0</v>
      </c>
      <c r="G22" s="198">
        <v>0</v>
      </c>
      <c r="H22" s="198">
        <f t="shared" si="1"/>
        <v>0</v>
      </c>
      <c r="I22" s="198">
        <f t="shared" si="2"/>
        <v>0</v>
      </c>
    </row>
    <row r="23" spans="2:9">
      <c r="B23" s="203" t="s">
        <v>1094</v>
      </c>
      <c r="C23" s="196" t="s">
        <v>283</v>
      </c>
      <c r="D23" s="197" t="s">
        <v>388</v>
      </c>
      <c r="E23" s="198">
        <v>0</v>
      </c>
      <c r="F23" s="198">
        <f t="shared" si="0"/>
        <v>0</v>
      </c>
      <c r="G23" s="198">
        <v>0</v>
      </c>
      <c r="H23" s="198">
        <f t="shared" si="1"/>
        <v>0</v>
      </c>
      <c r="I23" s="198">
        <f t="shared" si="2"/>
        <v>0</v>
      </c>
    </row>
    <row r="24" spans="2:9">
      <c r="B24" s="203" t="s">
        <v>1117</v>
      </c>
      <c r="C24" s="196" t="s">
        <v>283</v>
      </c>
      <c r="D24" s="197" t="s">
        <v>245</v>
      </c>
      <c r="E24" s="198">
        <v>0</v>
      </c>
      <c r="F24" s="198">
        <f t="shared" si="0"/>
        <v>0</v>
      </c>
      <c r="G24" s="198">
        <v>0</v>
      </c>
      <c r="H24" s="198">
        <f t="shared" si="1"/>
        <v>0</v>
      </c>
      <c r="I24" s="198">
        <f t="shared" si="2"/>
        <v>0</v>
      </c>
    </row>
    <row r="25" spans="2:9">
      <c r="B25" s="203" t="s">
        <v>1118</v>
      </c>
      <c r="C25" s="196" t="s">
        <v>283</v>
      </c>
      <c r="D25" s="197" t="s">
        <v>1119</v>
      </c>
      <c r="E25" s="198">
        <v>0</v>
      </c>
      <c r="F25" s="198">
        <f t="shared" si="0"/>
        <v>0</v>
      </c>
      <c r="G25" s="198">
        <v>0</v>
      </c>
      <c r="H25" s="198">
        <f t="shared" si="1"/>
        <v>0</v>
      </c>
      <c r="I25" s="198">
        <f t="shared" si="2"/>
        <v>0</v>
      </c>
    </row>
    <row r="26" spans="2:9">
      <c r="B26" s="203" t="s">
        <v>1100</v>
      </c>
      <c r="C26" s="196" t="s">
        <v>283</v>
      </c>
      <c r="D26" s="197" t="s">
        <v>231</v>
      </c>
      <c r="E26" s="198">
        <v>0</v>
      </c>
      <c r="F26" s="198">
        <f t="shared" si="0"/>
        <v>0</v>
      </c>
      <c r="G26" s="198">
        <v>0</v>
      </c>
      <c r="H26" s="198">
        <f t="shared" si="1"/>
        <v>0</v>
      </c>
      <c r="I26" s="198">
        <f t="shared" si="2"/>
        <v>0</v>
      </c>
    </row>
    <row r="27" spans="2:9">
      <c r="F27" s="198"/>
      <c r="G27" s="198"/>
      <c r="H27" s="198"/>
      <c r="I27" s="198"/>
    </row>
    <row r="28" spans="2:9" ht="15.75">
      <c r="B28" s="205" t="s">
        <v>1101</v>
      </c>
      <c r="C28" s="206"/>
      <c r="D28" s="206"/>
      <c r="E28" s="206"/>
      <c r="F28" s="207">
        <f>SUM(F7:F26)</f>
        <v>0</v>
      </c>
      <c r="G28" s="208"/>
      <c r="H28" s="207">
        <f>SUM(H7:H26)</f>
        <v>0</v>
      </c>
      <c r="I28" s="207">
        <f>ROUND(SUM(I7:I26),2)</f>
        <v>0</v>
      </c>
    </row>
    <row r="29" spans="2:9">
      <c r="B29" s="196"/>
      <c r="G29" s="198"/>
      <c r="H29" s="198"/>
      <c r="I29" s="198"/>
    </row>
    <row r="33" spans="2:10">
      <c r="D33" s="196"/>
      <c r="E33" s="196"/>
    </row>
    <row r="34" spans="2:10">
      <c r="D34" s="196"/>
      <c r="E34" s="196"/>
    </row>
    <row r="35" spans="2:10">
      <c r="D35" s="196"/>
      <c r="E35" s="196"/>
    </row>
    <row r="36" spans="2:10">
      <c r="D36" s="196"/>
      <c r="E36" s="196"/>
    </row>
    <row r="37" spans="2:10">
      <c r="D37" s="196"/>
      <c r="E37" s="196"/>
    </row>
    <row r="38" spans="2:10">
      <c r="D38" s="196"/>
      <c r="E38" s="196"/>
    </row>
    <row r="39" spans="2:10">
      <c r="D39" s="196"/>
      <c r="E39" s="196"/>
    </row>
    <row r="40" spans="2:10" s="211" customFormat="1" ht="22.5" customHeight="1">
      <c r="B40" s="203"/>
      <c r="C40" s="196"/>
      <c r="D40" s="196"/>
      <c r="E40" s="196"/>
      <c r="F40" s="196"/>
      <c r="G40" s="196"/>
      <c r="H40" s="196"/>
      <c r="I40" s="196"/>
      <c r="J40" s="210"/>
    </row>
    <row r="41" spans="2:10">
      <c r="D41" s="196"/>
      <c r="E41" s="196"/>
    </row>
    <row r="42" spans="2:10">
      <c r="D42" s="196"/>
      <c r="E42" s="196"/>
    </row>
    <row r="43" spans="2:10">
      <c r="D43" s="196"/>
      <c r="E43" s="196"/>
    </row>
  </sheetData>
  <printOptions horizontalCentered="1"/>
  <pageMargins left="0.39370078740157483" right="0.39370078740157483" top="1.1811023622047245" bottom="1.0629921259842521" header="0.39370078740157483" footer="0.39370078740157483"/>
  <pageSetup paperSize="9" orientation="landscape" horizontalDpi="360" r:id="rId1"/>
  <headerFooter alignWithMargins="0"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150"/>
  <sheetViews>
    <sheetView showGridLines="0" workbookViewId="0">
      <selection activeCell="E20" sqref="E20:H2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5"/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117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121</v>
      </c>
      <c r="I4" s="95"/>
      <c r="L4" s="17"/>
      <c r="M4" s="97" t="s">
        <v>9</v>
      </c>
      <c r="AT4" s="14" t="s">
        <v>3</v>
      </c>
    </row>
    <row r="5" spans="1:46" s="1" customFormat="1" ht="6.95" customHeight="1">
      <c r="B5" s="17"/>
      <c r="I5" s="95"/>
      <c r="L5" s="17"/>
    </row>
    <row r="6" spans="1:46" s="1" customFormat="1" ht="12" customHeight="1">
      <c r="B6" s="17"/>
      <c r="D6" s="24" t="s">
        <v>15</v>
      </c>
      <c r="I6" s="95"/>
      <c r="L6" s="17"/>
    </row>
    <row r="7" spans="1:46" s="1" customFormat="1" ht="23.25" customHeight="1">
      <c r="B7" s="17"/>
      <c r="E7" s="256" t="str">
        <f>'Rekapitulácia stavby'!K6</f>
        <v>MSÚ JARKOVÁ 24, PREŠOV - ZNÍŽENIE ENERGETICKEJ NÁROČNOSTI OBJEKTU</v>
      </c>
      <c r="F7" s="257"/>
      <c r="G7" s="257"/>
      <c r="H7" s="257"/>
      <c r="I7" s="95"/>
      <c r="L7" s="17"/>
    </row>
    <row r="8" spans="1:46" s="1" customFormat="1" ht="12" customHeight="1">
      <c r="B8" s="17"/>
      <c r="D8" s="24" t="s">
        <v>122</v>
      </c>
      <c r="I8" s="95"/>
      <c r="L8" s="17"/>
    </row>
    <row r="9" spans="1:46" s="2" customFormat="1" ht="16.5" customHeight="1">
      <c r="A9" s="29"/>
      <c r="B9" s="30"/>
      <c r="C9" s="29"/>
      <c r="D9" s="29"/>
      <c r="E9" s="256" t="s">
        <v>123</v>
      </c>
      <c r="F9" s="259"/>
      <c r="G9" s="259"/>
      <c r="H9" s="259"/>
      <c r="I9" s="9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124</v>
      </c>
      <c r="E10" s="29"/>
      <c r="F10" s="29"/>
      <c r="G10" s="29"/>
      <c r="H10" s="29"/>
      <c r="I10" s="9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249" t="s">
        <v>957</v>
      </c>
      <c r="F11" s="259"/>
      <c r="G11" s="259"/>
      <c r="H11" s="259"/>
      <c r="I11" s="9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9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100" t="s">
        <v>18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19</v>
      </c>
      <c r="E14" s="29"/>
      <c r="F14" s="22" t="s">
        <v>24</v>
      </c>
      <c r="G14" s="29"/>
      <c r="H14" s="29"/>
      <c r="I14" s="100" t="s">
        <v>21</v>
      </c>
      <c r="J14" s="52" t="str">
        <f>'Rekapitulácia stavby'!AN8</f>
        <v>11_2019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99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22</v>
      </c>
      <c r="E16" s="29"/>
      <c r="F16" s="29"/>
      <c r="G16" s="29"/>
      <c r="H16" s="29"/>
      <c r="I16" s="100" t="s">
        <v>23</v>
      </c>
      <c r="J16" s="22" t="str">
        <f>IF('Rekapitulácia stavby'!AN10="","",'Rekapitulácia stavby'!AN10)</f>
        <v/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tr">
        <f>IF('Rekapitulácia stavby'!E11="","",'Rekapitulácia stavby'!E11)</f>
        <v>Mesto Prešov, Hlavná 73, Prešov</v>
      </c>
      <c r="F17" s="29"/>
      <c r="G17" s="29"/>
      <c r="H17" s="29"/>
      <c r="I17" s="100" t="s">
        <v>25</v>
      </c>
      <c r="J17" s="22" t="str">
        <f>IF('Rekapitulácia stavby'!AN11="","",'Rekapitulácia stavby'!AN11)</f>
        <v/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99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26</v>
      </c>
      <c r="E19" s="29"/>
      <c r="F19" s="29"/>
      <c r="G19" s="29"/>
      <c r="H19" s="29"/>
      <c r="I19" s="100" t="s">
        <v>23</v>
      </c>
      <c r="J19" s="25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60"/>
      <c r="F20" s="241"/>
      <c r="G20" s="241"/>
      <c r="H20" s="241"/>
      <c r="I20" s="100" t="s">
        <v>25</v>
      </c>
      <c r="J20" s="25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99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27</v>
      </c>
      <c r="E22" s="29"/>
      <c r="F22" s="29"/>
      <c r="G22" s="29"/>
      <c r="H22" s="29"/>
      <c r="I22" s="100" t="s">
        <v>23</v>
      </c>
      <c r="J22" s="22" t="str">
        <f>IF('Rekapitulácia stavby'!AN16="","",'Rekapitulácia stavby'!AN16)</f>
        <v/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>AIP projekt s.r.o.</v>
      </c>
      <c r="F23" s="29"/>
      <c r="G23" s="29"/>
      <c r="H23" s="29"/>
      <c r="I23" s="100" t="s">
        <v>25</v>
      </c>
      <c r="J23" s="22" t="str">
        <f>IF('Rekapitulácia stavby'!AN17="","",'Rekapitulácia stavby'!AN17)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9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30</v>
      </c>
      <c r="E25" s="29"/>
      <c r="F25" s="29"/>
      <c r="G25" s="29"/>
      <c r="H25" s="29"/>
      <c r="I25" s="100" t="s">
        <v>23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100" t="s">
        <v>25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99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32</v>
      </c>
      <c r="E28" s="29"/>
      <c r="F28" s="29"/>
      <c r="G28" s="29"/>
      <c r="H28" s="29"/>
      <c r="I28" s="9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101"/>
      <c r="B29" s="102"/>
      <c r="C29" s="101"/>
      <c r="D29" s="101"/>
      <c r="E29" s="245" t="s">
        <v>1</v>
      </c>
      <c r="F29" s="245"/>
      <c r="G29" s="245"/>
      <c r="H29" s="245"/>
      <c r="I29" s="103"/>
      <c r="J29" s="101"/>
      <c r="K29" s="101"/>
      <c r="L29" s="104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9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105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6" t="s">
        <v>33</v>
      </c>
      <c r="E32" s="29"/>
      <c r="F32" s="29"/>
      <c r="G32" s="29"/>
      <c r="H32" s="29"/>
      <c r="I32" s="99"/>
      <c r="J32" s="68">
        <f>ROUND(J125,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105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35</v>
      </c>
      <c r="G34" s="29"/>
      <c r="H34" s="29"/>
      <c r="I34" s="107" t="s">
        <v>34</v>
      </c>
      <c r="J34" s="33" t="s">
        <v>36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98" t="s">
        <v>37</v>
      </c>
      <c r="E35" s="24" t="s">
        <v>38</v>
      </c>
      <c r="F35" s="108">
        <f>ROUND((SUM(BE125:BE149)),  2)</f>
        <v>0</v>
      </c>
      <c r="G35" s="29"/>
      <c r="H35" s="29"/>
      <c r="I35" s="109">
        <v>0.2</v>
      </c>
      <c r="J35" s="108">
        <f>ROUND(((SUM(BE125:BE149))*I35),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4" t="s">
        <v>39</v>
      </c>
      <c r="F36" s="108">
        <f>ROUND((SUM(BF125:BF149)),  2)</f>
        <v>0</v>
      </c>
      <c r="G36" s="29"/>
      <c r="H36" s="29"/>
      <c r="I36" s="109">
        <v>0.2</v>
      </c>
      <c r="J36" s="108">
        <f>ROUND(((SUM(BF125:BF149))*I36),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40</v>
      </c>
      <c r="F37" s="108">
        <f>ROUND((SUM(BG125:BG149)),  2)</f>
        <v>0</v>
      </c>
      <c r="G37" s="29"/>
      <c r="H37" s="29"/>
      <c r="I37" s="109">
        <v>0.2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41</v>
      </c>
      <c r="F38" s="108">
        <f>ROUND((SUM(BH125:BH149)),  2)</f>
        <v>0</v>
      </c>
      <c r="G38" s="29"/>
      <c r="H38" s="29"/>
      <c r="I38" s="109">
        <v>0.2</v>
      </c>
      <c r="J38" s="10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42</v>
      </c>
      <c r="F39" s="108">
        <f>ROUND((SUM(BI125:BI149)),  2)</f>
        <v>0</v>
      </c>
      <c r="G39" s="29"/>
      <c r="H39" s="29"/>
      <c r="I39" s="109">
        <v>0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9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10"/>
      <c r="D41" s="111" t="s">
        <v>43</v>
      </c>
      <c r="E41" s="57"/>
      <c r="F41" s="57"/>
      <c r="G41" s="112" t="s">
        <v>44</v>
      </c>
      <c r="H41" s="113" t="s">
        <v>45</v>
      </c>
      <c r="I41" s="114"/>
      <c r="J41" s="115">
        <f>SUM(J32:J39)</f>
        <v>0</v>
      </c>
      <c r="K41" s="116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9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I43" s="95"/>
      <c r="L43" s="17"/>
    </row>
    <row r="44" spans="1:31" s="1" customFormat="1" ht="14.45" customHeight="1">
      <c r="B44" s="17"/>
      <c r="I44" s="95"/>
      <c r="L44" s="17"/>
    </row>
    <row r="45" spans="1:31" s="1" customFormat="1" ht="14.45" customHeight="1">
      <c r="B45" s="17"/>
      <c r="I45" s="95"/>
      <c r="L45" s="17"/>
    </row>
    <row r="46" spans="1:31" s="1" customFormat="1" ht="14.45" customHeight="1">
      <c r="B46" s="17"/>
      <c r="I46" s="95"/>
      <c r="L46" s="17"/>
    </row>
    <row r="47" spans="1:31" s="1" customFormat="1" ht="14.45" customHeight="1">
      <c r="B47" s="17"/>
      <c r="I47" s="95"/>
      <c r="L47" s="17"/>
    </row>
    <row r="48" spans="1:31" s="1" customFormat="1" ht="14.45" customHeight="1">
      <c r="B48" s="17"/>
      <c r="I48" s="95"/>
      <c r="L48" s="17"/>
    </row>
    <row r="49" spans="1:31" s="1" customFormat="1" ht="14.45" customHeight="1">
      <c r="B49" s="17"/>
      <c r="I49" s="95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128</v>
      </c>
      <c r="D82" s="29"/>
      <c r="E82" s="29"/>
      <c r="F82" s="29"/>
      <c r="G82" s="29"/>
      <c r="H82" s="29"/>
      <c r="I82" s="9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3.25" customHeight="1">
      <c r="A85" s="29"/>
      <c r="B85" s="30"/>
      <c r="C85" s="29"/>
      <c r="D85" s="29"/>
      <c r="E85" s="256" t="str">
        <f>E7</f>
        <v>MSÚ JARKOVÁ 24, PREŠOV - ZNÍŽENIE ENERGETICKEJ NÁROČNOSTI OBJEKTU</v>
      </c>
      <c r="F85" s="257"/>
      <c r="G85" s="257"/>
      <c r="H85" s="257"/>
      <c r="I85" s="9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122</v>
      </c>
      <c r="I86" s="95"/>
      <c r="L86" s="17"/>
    </row>
    <row r="87" spans="1:31" s="2" customFormat="1" ht="16.5" customHeight="1">
      <c r="A87" s="29"/>
      <c r="B87" s="30"/>
      <c r="C87" s="29"/>
      <c r="D87" s="29"/>
      <c r="E87" s="256" t="s">
        <v>123</v>
      </c>
      <c r="F87" s="259"/>
      <c r="G87" s="259"/>
      <c r="H87" s="259"/>
      <c r="I87" s="9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124</v>
      </c>
      <c r="D88" s="29"/>
      <c r="E88" s="29"/>
      <c r="F88" s="29"/>
      <c r="G88" s="29"/>
      <c r="H88" s="29"/>
      <c r="I88" s="9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249" t="str">
        <f>E11</f>
        <v>6 - AC - Klimatizácia</v>
      </c>
      <c r="F89" s="259"/>
      <c r="G89" s="259"/>
      <c r="H89" s="259"/>
      <c r="I89" s="9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19</v>
      </c>
      <c r="D91" s="29"/>
      <c r="E91" s="29"/>
      <c r="F91" s="22" t="str">
        <f>F14</f>
        <v>Mesto Prešov, Hlavná 73, Prešov</v>
      </c>
      <c r="G91" s="29"/>
      <c r="H91" s="29"/>
      <c r="I91" s="100" t="s">
        <v>21</v>
      </c>
      <c r="J91" s="52" t="str">
        <f>IF(J14="","",J14)</f>
        <v>11_2019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9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22</v>
      </c>
      <c r="D93" s="29"/>
      <c r="E93" s="29"/>
      <c r="F93" s="22" t="str">
        <f>E17</f>
        <v>Mesto Prešov, Hlavná 73, Prešov</v>
      </c>
      <c r="G93" s="29"/>
      <c r="H93" s="29"/>
      <c r="I93" s="100" t="s">
        <v>27</v>
      </c>
      <c r="J93" s="27" t="str">
        <f>E23</f>
        <v>AIP projekt s.r.o.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26</v>
      </c>
      <c r="D94" s="29"/>
      <c r="E94" s="29"/>
      <c r="F94" s="22" t="str">
        <f>IF(E20="","",E20)</f>
        <v/>
      </c>
      <c r="G94" s="29"/>
      <c r="H94" s="29"/>
      <c r="I94" s="100" t="s">
        <v>30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24" t="s">
        <v>129</v>
      </c>
      <c r="D96" s="110"/>
      <c r="E96" s="110"/>
      <c r="F96" s="110"/>
      <c r="G96" s="110"/>
      <c r="H96" s="110"/>
      <c r="I96" s="125"/>
      <c r="J96" s="126" t="s">
        <v>130</v>
      </c>
      <c r="K96" s="110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9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27" t="s">
        <v>131</v>
      </c>
      <c r="D98" s="29"/>
      <c r="E98" s="29"/>
      <c r="F98" s="29"/>
      <c r="G98" s="29"/>
      <c r="H98" s="29"/>
      <c r="I98" s="99"/>
      <c r="J98" s="68">
        <f>J125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132</v>
      </c>
    </row>
    <row r="99" spans="1:47" s="9" customFormat="1" ht="24.95" customHeight="1">
      <c r="B99" s="128"/>
      <c r="D99" s="129" t="s">
        <v>140</v>
      </c>
      <c r="E99" s="130"/>
      <c r="F99" s="130"/>
      <c r="G99" s="130"/>
      <c r="H99" s="130"/>
      <c r="I99" s="131"/>
      <c r="J99" s="132">
        <f>J126</f>
        <v>0</v>
      </c>
      <c r="L99" s="128"/>
    </row>
    <row r="100" spans="1:47" s="10" customFormat="1" ht="19.899999999999999" customHeight="1">
      <c r="B100" s="133"/>
      <c r="D100" s="134" t="s">
        <v>142</v>
      </c>
      <c r="E100" s="135"/>
      <c r="F100" s="135"/>
      <c r="G100" s="135"/>
      <c r="H100" s="135"/>
      <c r="I100" s="136"/>
      <c r="J100" s="137">
        <f>J127</f>
        <v>0</v>
      </c>
      <c r="L100" s="133"/>
    </row>
    <row r="101" spans="1:47" s="10" customFormat="1" ht="19.899999999999999" customHeight="1">
      <c r="B101" s="133"/>
      <c r="D101" s="134" t="s">
        <v>958</v>
      </c>
      <c r="E101" s="135"/>
      <c r="F101" s="135"/>
      <c r="G101" s="135"/>
      <c r="H101" s="135"/>
      <c r="I101" s="136"/>
      <c r="J101" s="137">
        <f>J129</f>
        <v>0</v>
      </c>
      <c r="L101" s="133"/>
    </row>
    <row r="102" spans="1:47" s="9" customFormat="1" ht="24.95" customHeight="1">
      <c r="B102" s="128"/>
      <c r="D102" s="129" t="s">
        <v>799</v>
      </c>
      <c r="E102" s="130"/>
      <c r="F102" s="130"/>
      <c r="G102" s="130"/>
      <c r="H102" s="130"/>
      <c r="I102" s="131"/>
      <c r="J102" s="132">
        <f>J137</f>
        <v>0</v>
      </c>
      <c r="L102" s="128"/>
    </row>
    <row r="103" spans="1:47" s="10" customFormat="1" ht="19.899999999999999" customHeight="1">
      <c r="B103" s="133"/>
      <c r="D103" s="134" t="s">
        <v>959</v>
      </c>
      <c r="E103" s="135"/>
      <c r="F103" s="135"/>
      <c r="G103" s="135"/>
      <c r="H103" s="135"/>
      <c r="I103" s="136"/>
      <c r="J103" s="137">
        <f>J138</f>
        <v>0</v>
      </c>
      <c r="L103" s="133"/>
    </row>
    <row r="104" spans="1:47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99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47" s="2" customFormat="1" ht="6.95" customHeight="1">
      <c r="A105" s="29"/>
      <c r="B105" s="44"/>
      <c r="C105" s="45"/>
      <c r="D105" s="45"/>
      <c r="E105" s="45"/>
      <c r="F105" s="45"/>
      <c r="G105" s="45"/>
      <c r="H105" s="45"/>
      <c r="I105" s="122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47" s="2" customFormat="1" ht="6.95" customHeight="1">
      <c r="A109" s="29"/>
      <c r="B109" s="46"/>
      <c r="C109" s="47"/>
      <c r="D109" s="47"/>
      <c r="E109" s="47"/>
      <c r="F109" s="47"/>
      <c r="G109" s="47"/>
      <c r="H109" s="47"/>
      <c r="I109" s="123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24.95" customHeight="1">
      <c r="A110" s="29"/>
      <c r="B110" s="30"/>
      <c r="C110" s="18" t="s">
        <v>146</v>
      </c>
      <c r="D110" s="29"/>
      <c r="E110" s="29"/>
      <c r="F110" s="29"/>
      <c r="G110" s="29"/>
      <c r="H110" s="29"/>
      <c r="I110" s="9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9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12" customHeight="1">
      <c r="A112" s="29"/>
      <c r="B112" s="30"/>
      <c r="C112" s="24" t="s">
        <v>15</v>
      </c>
      <c r="D112" s="29"/>
      <c r="E112" s="29"/>
      <c r="F112" s="29"/>
      <c r="G112" s="29"/>
      <c r="H112" s="29"/>
      <c r="I112" s="9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23.25" customHeight="1">
      <c r="A113" s="29"/>
      <c r="B113" s="30"/>
      <c r="C113" s="29"/>
      <c r="D113" s="29"/>
      <c r="E113" s="256" t="str">
        <f>E7</f>
        <v>MSÚ JARKOVÁ 24, PREŠOV - ZNÍŽENIE ENERGETICKEJ NÁROČNOSTI OBJEKTU</v>
      </c>
      <c r="F113" s="257"/>
      <c r="G113" s="257"/>
      <c r="H113" s="257"/>
      <c r="I113" s="9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1" customFormat="1" ht="12" customHeight="1">
      <c r="B114" s="17"/>
      <c r="C114" s="24" t="s">
        <v>122</v>
      </c>
      <c r="I114" s="95"/>
      <c r="L114" s="17"/>
    </row>
    <row r="115" spans="1:65" s="2" customFormat="1" ht="16.5" customHeight="1">
      <c r="A115" s="29"/>
      <c r="B115" s="30"/>
      <c r="C115" s="29"/>
      <c r="D115" s="29"/>
      <c r="E115" s="256" t="s">
        <v>123</v>
      </c>
      <c r="F115" s="259"/>
      <c r="G115" s="259"/>
      <c r="H115" s="259"/>
      <c r="I115" s="9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124</v>
      </c>
      <c r="D116" s="29"/>
      <c r="E116" s="29"/>
      <c r="F116" s="29"/>
      <c r="G116" s="29"/>
      <c r="H116" s="29"/>
      <c r="I116" s="9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6.5" customHeight="1">
      <c r="A117" s="29"/>
      <c r="B117" s="30"/>
      <c r="C117" s="29"/>
      <c r="D117" s="29"/>
      <c r="E117" s="249" t="str">
        <f>E11</f>
        <v>6 - AC - Klimatizácia</v>
      </c>
      <c r="F117" s="259"/>
      <c r="G117" s="259"/>
      <c r="H117" s="259"/>
      <c r="I117" s="9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9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2" customHeight="1">
      <c r="A119" s="29"/>
      <c r="B119" s="30"/>
      <c r="C119" s="24" t="s">
        <v>19</v>
      </c>
      <c r="D119" s="29"/>
      <c r="E119" s="29"/>
      <c r="F119" s="22" t="str">
        <f>F14</f>
        <v>Mesto Prešov, Hlavná 73, Prešov</v>
      </c>
      <c r="G119" s="29"/>
      <c r="H119" s="29"/>
      <c r="I119" s="100" t="s">
        <v>21</v>
      </c>
      <c r="J119" s="52" t="str">
        <f>IF(J14="","",J14)</f>
        <v>11_2019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9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22</v>
      </c>
      <c r="D121" s="29"/>
      <c r="E121" s="29"/>
      <c r="F121" s="22" t="str">
        <f>E17</f>
        <v>Mesto Prešov, Hlavná 73, Prešov</v>
      </c>
      <c r="G121" s="29"/>
      <c r="H121" s="29"/>
      <c r="I121" s="100" t="s">
        <v>27</v>
      </c>
      <c r="J121" s="27" t="str">
        <f>E23</f>
        <v>AIP projekt s.r.o.</v>
      </c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5.2" customHeight="1">
      <c r="A122" s="29"/>
      <c r="B122" s="30"/>
      <c r="C122" s="24" t="s">
        <v>26</v>
      </c>
      <c r="D122" s="29"/>
      <c r="E122" s="29"/>
      <c r="F122" s="22" t="str">
        <f>IF(E20="","",E20)</f>
        <v/>
      </c>
      <c r="G122" s="29"/>
      <c r="H122" s="29"/>
      <c r="I122" s="100" t="s">
        <v>30</v>
      </c>
      <c r="J122" s="27" t="str">
        <f>E26</f>
        <v xml:space="preserve"> 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0.35" customHeight="1">
      <c r="A123" s="29"/>
      <c r="B123" s="30"/>
      <c r="C123" s="29"/>
      <c r="D123" s="29"/>
      <c r="E123" s="29"/>
      <c r="F123" s="29"/>
      <c r="G123" s="29"/>
      <c r="H123" s="29"/>
      <c r="I123" s="9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11" customFormat="1" ht="29.25" customHeight="1">
      <c r="A124" s="138"/>
      <c r="B124" s="139"/>
      <c r="C124" s="140" t="s">
        <v>147</v>
      </c>
      <c r="D124" s="141" t="s">
        <v>58</v>
      </c>
      <c r="E124" s="141" t="s">
        <v>54</v>
      </c>
      <c r="F124" s="141" t="s">
        <v>55</v>
      </c>
      <c r="G124" s="141" t="s">
        <v>148</v>
      </c>
      <c r="H124" s="141" t="s">
        <v>149</v>
      </c>
      <c r="I124" s="142" t="s">
        <v>150</v>
      </c>
      <c r="J124" s="143" t="s">
        <v>130</v>
      </c>
      <c r="K124" s="144" t="s">
        <v>151</v>
      </c>
      <c r="L124" s="145"/>
      <c r="M124" s="59" t="s">
        <v>1</v>
      </c>
      <c r="N124" s="60" t="s">
        <v>37</v>
      </c>
      <c r="O124" s="60" t="s">
        <v>152</v>
      </c>
      <c r="P124" s="60" t="s">
        <v>153</v>
      </c>
      <c r="Q124" s="60" t="s">
        <v>154</v>
      </c>
      <c r="R124" s="60" t="s">
        <v>155</v>
      </c>
      <c r="S124" s="60" t="s">
        <v>156</v>
      </c>
      <c r="T124" s="61" t="s">
        <v>157</v>
      </c>
      <c r="U124" s="138"/>
      <c r="V124" s="138"/>
      <c r="W124" s="138"/>
      <c r="X124" s="138"/>
      <c r="Y124" s="138"/>
      <c r="Z124" s="138"/>
      <c r="AA124" s="138"/>
      <c r="AB124" s="138"/>
      <c r="AC124" s="138"/>
      <c r="AD124" s="138"/>
      <c r="AE124" s="138"/>
    </row>
    <row r="125" spans="1:65" s="2" customFormat="1" ht="22.9" customHeight="1">
      <c r="A125" s="29"/>
      <c r="B125" s="30"/>
      <c r="C125" s="66" t="s">
        <v>131</v>
      </c>
      <c r="D125" s="29"/>
      <c r="E125" s="29"/>
      <c r="F125" s="29"/>
      <c r="G125" s="29"/>
      <c r="H125" s="29"/>
      <c r="I125" s="99"/>
      <c r="J125" s="146">
        <f>BK125</f>
        <v>0</v>
      </c>
      <c r="K125" s="29"/>
      <c r="L125" s="30"/>
      <c r="M125" s="62"/>
      <c r="N125" s="53"/>
      <c r="O125" s="63"/>
      <c r="P125" s="147">
        <f>P126+P137</f>
        <v>0</v>
      </c>
      <c r="Q125" s="63"/>
      <c r="R125" s="147">
        <f>R126+R137</f>
        <v>0</v>
      </c>
      <c r="S125" s="63"/>
      <c r="T125" s="148">
        <f>T126+T137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72</v>
      </c>
      <c r="AU125" s="14" t="s">
        <v>132</v>
      </c>
      <c r="BK125" s="149">
        <f>BK126+BK137</f>
        <v>0</v>
      </c>
    </row>
    <row r="126" spans="1:65" s="12" customFormat="1" ht="25.9" customHeight="1">
      <c r="B126" s="150"/>
      <c r="D126" s="151" t="s">
        <v>72</v>
      </c>
      <c r="E126" s="152" t="s">
        <v>315</v>
      </c>
      <c r="F126" s="152" t="s">
        <v>316</v>
      </c>
      <c r="I126" s="153"/>
      <c r="J126" s="154">
        <f>BK126</f>
        <v>0</v>
      </c>
      <c r="L126" s="150"/>
      <c r="M126" s="155"/>
      <c r="N126" s="156"/>
      <c r="O126" s="156"/>
      <c r="P126" s="157">
        <f>P127+P129</f>
        <v>0</v>
      </c>
      <c r="Q126" s="156"/>
      <c r="R126" s="157">
        <f>R127+R129</f>
        <v>0</v>
      </c>
      <c r="S126" s="156"/>
      <c r="T126" s="158">
        <f>T127+T129</f>
        <v>0</v>
      </c>
      <c r="AR126" s="151" t="s">
        <v>84</v>
      </c>
      <c r="AT126" s="159" t="s">
        <v>72</v>
      </c>
      <c r="AU126" s="159" t="s">
        <v>73</v>
      </c>
      <c r="AY126" s="151" t="s">
        <v>160</v>
      </c>
      <c r="BK126" s="160">
        <f>BK127+BK129</f>
        <v>0</v>
      </c>
    </row>
    <row r="127" spans="1:65" s="12" customFormat="1" ht="22.9" customHeight="1">
      <c r="B127" s="150"/>
      <c r="D127" s="151" t="s">
        <v>72</v>
      </c>
      <c r="E127" s="161" t="s">
        <v>334</v>
      </c>
      <c r="F127" s="161" t="s">
        <v>335</v>
      </c>
      <c r="I127" s="153"/>
      <c r="J127" s="162">
        <f>BK127</f>
        <v>0</v>
      </c>
      <c r="L127" s="150"/>
      <c r="M127" s="155"/>
      <c r="N127" s="156"/>
      <c r="O127" s="156"/>
      <c r="P127" s="157">
        <f>P128</f>
        <v>0</v>
      </c>
      <c r="Q127" s="156"/>
      <c r="R127" s="157">
        <f>R128</f>
        <v>0</v>
      </c>
      <c r="S127" s="156"/>
      <c r="T127" s="158">
        <f>T128</f>
        <v>0</v>
      </c>
      <c r="AR127" s="151" t="s">
        <v>84</v>
      </c>
      <c r="AT127" s="159" t="s">
        <v>72</v>
      </c>
      <c r="AU127" s="159" t="s">
        <v>80</v>
      </c>
      <c r="AY127" s="151" t="s">
        <v>160</v>
      </c>
      <c r="BK127" s="160">
        <f>BK128</f>
        <v>0</v>
      </c>
    </row>
    <row r="128" spans="1:65" s="2" customFormat="1" ht="16.5" customHeight="1">
      <c r="A128" s="29"/>
      <c r="B128" s="163"/>
      <c r="C128" s="164" t="s">
        <v>73</v>
      </c>
      <c r="D128" s="164" t="s">
        <v>162</v>
      </c>
      <c r="E128" s="165" t="s">
        <v>960</v>
      </c>
      <c r="F128" s="166" t="s">
        <v>961</v>
      </c>
      <c r="G128" s="167" t="s">
        <v>250</v>
      </c>
      <c r="H128" s="168">
        <v>80</v>
      </c>
      <c r="I128" s="169"/>
      <c r="J128" s="170">
        <f>ROUND(I128*H128,2)</f>
        <v>0</v>
      </c>
      <c r="K128" s="171"/>
      <c r="L128" s="30"/>
      <c r="M128" s="172" t="s">
        <v>1</v>
      </c>
      <c r="N128" s="173" t="s">
        <v>39</v>
      </c>
      <c r="O128" s="55"/>
      <c r="P128" s="174">
        <f>O128*H128</f>
        <v>0</v>
      </c>
      <c r="Q128" s="174">
        <v>0</v>
      </c>
      <c r="R128" s="174">
        <f>Q128*H128</f>
        <v>0</v>
      </c>
      <c r="S128" s="174">
        <v>0</v>
      </c>
      <c r="T128" s="175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6" t="s">
        <v>186</v>
      </c>
      <c r="AT128" s="176" t="s">
        <v>162</v>
      </c>
      <c r="AU128" s="176" t="s">
        <v>84</v>
      </c>
      <c r="AY128" s="14" t="s">
        <v>160</v>
      </c>
      <c r="BE128" s="177">
        <f>IF(N128="základná",J128,0)</f>
        <v>0</v>
      </c>
      <c r="BF128" s="177">
        <f>IF(N128="znížená",J128,0)</f>
        <v>0</v>
      </c>
      <c r="BG128" s="177">
        <f>IF(N128="zákl. prenesená",J128,0)</f>
        <v>0</v>
      </c>
      <c r="BH128" s="177">
        <f>IF(N128="zníž. prenesená",J128,0)</f>
        <v>0</v>
      </c>
      <c r="BI128" s="177">
        <f>IF(N128="nulová",J128,0)</f>
        <v>0</v>
      </c>
      <c r="BJ128" s="14" t="s">
        <v>84</v>
      </c>
      <c r="BK128" s="177">
        <f>ROUND(I128*H128,2)</f>
        <v>0</v>
      </c>
      <c r="BL128" s="14" t="s">
        <v>186</v>
      </c>
      <c r="BM128" s="176" t="s">
        <v>84</v>
      </c>
    </row>
    <row r="129" spans="1:65" s="12" customFormat="1" ht="22.9" customHeight="1">
      <c r="B129" s="150"/>
      <c r="D129" s="151" t="s">
        <v>72</v>
      </c>
      <c r="E129" s="161" t="s">
        <v>962</v>
      </c>
      <c r="F129" s="161" t="s">
        <v>963</v>
      </c>
      <c r="I129" s="153"/>
      <c r="J129" s="162">
        <f>BK129</f>
        <v>0</v>
      </c>
      <c r="L129" s="150"/>
      <c r="M129" s="155"/>
      <c r="N129" s="156"/>
      <c r="O129" s="156"/>
      <c r="P129" s="157">
        <f>SUM(P130:P136)</f>
        <v>0</v>
      </c>
      <c r="Q129" s="156"/>
      <c r="R129" s="157">
        <f>SUM(R130:R136)</f>
        <v>0</v>
      </c>
      <c r="S129" s="156"/>
      <c r="T129" s="158">
        <f>SUM(T130:T136)</f>
        <v>0</v>
      </c>
      <c r="AR129" s="151" t="s">
        <v>84</v>
      </c>
      <c r="AT129" s="159" t="s">
        <v>72</v>
      </c>
      <c r="AU129" s="159" t="s">
        <v>80</v>
      </c>
      <c r="AY129" s="151" t="s">
        <v>160</v>
      </c>
      <c r="BK129" s="160">
        <f>SUM(BK130:BK136)</f>
        <v>0</v>
      </c>
    </row>
    <row r="130" spans="1:65" s="2" customFormat="1" ht="16.5" customHeight="1">
      <c r="A130" s="29"/>
      <c r="B130" s="163"/>
      <c r="C130" s="164" t="s">
        <v>73</v>
      </c>
      <c r="D130" s="164" t="s">
        <v>162</v>
      </c>
      <c r="E130" s="165" t="s">
        <v>964</v>
      </c>
      <c r="F130" s="166" t="s">
        <v>965</v>
      </c>
      <c r="G130" s="167" t="s">
        <v>254</v>
      </c>
      <c r="H130" s="168">
        <v>5</v>
      </c>
      <c r="I130" s="169"/>
      <c r="J130" s="170">
        <f t="shared" ref="J130:J136" si="0">ROUND(I130*H130,2)</f>
        <v>0</v>
      </c>
      <c r="K130" s="171"/>
      <c r="L130" s="30"/>
      <c r="M130" s="172" t="s">
        <v>1</v>
      </c>
      <c r="N130" s="173" t="s">
        <v>39</v>
      </c>
      <c r="O130" s="55"/>
      <c r="P130" s="174">
        <f t="shared" ref="P130:P136" si="1">O130*H130</f>
        <v>0</v>
      </c>
      <c r="Q130" s="174">
        <v>0</v>
      </c>
      <c r="R130" s="174">
        <f t="shared" ref="R130:R136" si="2">Q130*H130</f>
        <v>0</v>
      </c>
      <c r="S130" s="174">
        <v>0</v>
      </c>
      <c r="T130" s="175">
        <f t="shared" ref="T130:T136" si="3"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6" t="s">
        <v>186</v>
      </c>
      <c r="AT130" s="176" t="s">
        <v>162</v>
      </c>
      <c r="AU130" s="176" t="s">
        <v>84</v>
      </c>
      <c r="AY130" s="14" t="s">
        <v>160</v>
      </c>
      <c r="BE130" s="177">
        <f t="shared" ref="BE130:BE136" si="4">IF(N130="základná",J130,0)</f>
        <v>0</v>
      </c>
      <c r="BF130" s="177">
        <f t="shared" ref="BF130:BF136" si="5">IF(N130="znížená",J130,0)</f>
        <v>0</v>
      </c>
      <c r="BG130" s="177">
        <f t="shared" ref="BG130:BG136" si="6">IF(N130="zákl. prenesená",J130,0)</f>
        <v>0</v>
      </c>
      <c r="BH130" s="177">
        <f t="shared" ref="BH130:BH136" si="7">IF(N130="zníž. prenesená",J130,0)</f>
        <v>0</v>
      </c>
      <c r="BI130" s="177">
        <f t="shared" ref="BI130:BI136" si="8">IF(N130="nulová",J130,0)</f>
        <v>0</v>
      </c>
      <c r="BJ130" s="14" t="s">
        <v>84</v>
      </c>
      <c r="BK130" s="177">
        <f t="shared" ref="BK130:BK136" si="9">ROUND(I130*H130,2)</f>
        <v>0</v>
      </c>
      <c r="BL130" s="14" t="s">
        <v>186</v>
      </c>
      <c r="BM130" s="176" t="s">
        <v>109</v>
      </c>
    </row>
    <row r="131" spans="1:65" s="2" customFormat="1" ht="21.75" customHeight="1">
      <c r="A131" s="29"/>
      <c r="B131" s="163"/>
      <c r="C131" s="178" t="s">
        <v>73</v>
      </c>
      <c r="D131" s="178" t="s">
        <v>188</v>
      </c>
      <c r="E131" s="179" t="s">
        <v>966</v>
      </c>
      <c r="F131" s="180" t="s">
        <v>967</v>
      </c>
      <c r="G131" s="181" t="s">
        <v>254</v>
      </c>
      <c r="H131" s="182">
        <v>5</v>
      </c>
      <c r="I131" s="183"/>
      <c r="J131" s="184">
        <f t="shared" si="0"/>
        <v>0</v>
      </c>
      <c r="K131" s="185"/>
      <c r="L131" s="186"/>
      <c r="M131" s="187" t="s">
        <v>1</v>
      </c>
      <c r="N131" s="188" t="s">
        <v>39</v>
      </c>
      <c r="O131" s="55"/>
      <c r="P131" s="174">
        <f t="shared" si="1"/>
        <v>0</v>
      </c>
      <c r="Q131" s="174">
        <v>0</v>
      </c>
      <c r="R131" s="174">
        <f t="shared" si="2"/>
        <v>0</v>
      </c>
      <c r="S131" s="174">
        <v>0</v>
      </c>
      <c r="T131" s="175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6" t="s">
        <v>217</v>
      </c>
      <c r="AT131" s="176" t="s">
        <v>188</v>
      </c>
      <c r="AU131" s="176" t="s">
        <v>84</v>
      </c>
      <c r="AY131" s="14" t="s">
        <v>160</v>
      </c>
      <c r="BE131" s="177">
        <f t="shared" si="4"/>
        <v>0</v>
      </c>
      <c r="BF131" s="177">
        <f t="shared" si="5"/>
        <v>0</v>
      </c>
      <c r="BG131" s="177">
        <f t="shared" si="6"/>
        <v>0</v>
      </c>
      <c r="BH131" s="177">
        <f t="shared" si="7"/>
        <v>0</v>
      </c>
      <c r="BI131" s="177">
        <f t="shared" si="8"/>
        <v>0</v>
      </c>
      <c r="BJ131" s="14" t="s">
        <v>84</v>
      </c>
      <c r="BK131" s="177">
        <f t="shared" si="9"/>
        <v>0</v>
      </c>
      <c r="BL131" s="14" t="s">
        <v>186</v>
      </c>
      <c r="BM131" s="176" t="s">
        <v>115</v>
      </c>
    </row>
    <row r="132" spans="1:65" s="2" customFormat="1" ht="16.5" customHeight="1">
      <c r="A132" s="29"/>
      <c r="B132" s="163"/>
      <c r="C132" s="164" t="s">
        <v>73</v>
      </c>
      <c r="D132" s="164" t="s">
        <v>162</v>
      </c>
      <c r="E132" s="165" t="s">
        <v>968</v>
      </c>
      <c r="F132" s="166" t="s">
        <v>969</v>
      </c>
      <c r="G132" s="167" t="s">
        <v>254</v>
      </c>
      <c r="H132" s="168">
        <v>5</v>
      </c>
      <c r="I132" s="169"/>
      <c r="J132" s="170">
        <f t="shared" si="0"/>
        <v>0</v>
      </c>
      <c r="K132" s="171"/>
      <c r="L132" s="30"/>
      <c r="M132" s="172" t="s">
        <v>1</v>
      </c>
      <c r="N132" s="173" t="s">
        <v>39</v>
      </c>
      <c r="O132" s="55"/>
      <c r="P132" s="174">
        <f t="shared" si="1"/>
        <v>0</v>
      </c>
      <c r="Q132" s="174">
        <v>0</v>
      </c>
      <c r="R132" s="174">
        <f t="shared" si="2"/>
        <v>0</v>
      </c>
      <c r="S132" s="174">
        <v>0</v>
      </c>
      <c r="T132" s="175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6" t="s">
        <v>186</v>
      </c>
      <c r="AT132" s="176" t="s">
        <v>162</v>
      </c>
      <c r="AU132" s="176" t="s">
        <v>84</v>
      </c>
      <c r="AY132" s="14" t="s">
        <v>160</v>
      </c>
      <c r="BE132" s="177">
        <f t="shared" si="4"/>
        <v>0</v>
      </c>
      <c r="BF132" s="177">
        <f t="shared" si="5"/>
        <v>0</v>
      </c>
      <c r="BG132" s="177">
        <f t="shared" si="6"/>
        <v>0</v>
      </c>
      <c r="BH132" s="177">
        <f t="shared" si="7"/>
        <v>0</v>
      </c>
      <c r="BI132" s="177">
        <f t="shared" si="8"/>
        <v>0</v>
      </c>
      <c r="BJ132" s="14" t="s">
        <v>84</v>
      </c>
      <c r="BK132" s="177">
        <f t="shared" si="9"/>
        <v>0</v>
      </c>
      <c r="BL132" s="14" t="s">
        <v>186</v>
      </c>
      <c r="BM132" s="176" t="s">
        <v>173</v>
      </c>
    </row>
    <row r="133" spans="1:65" s="2" customFormat="1" ht="21.75" customHeight="1">
      <c r="A133" s="29"/>
      <c r="B133" s="163"/>
      <c r="C133" s="178" t="s">
        <v>73</v>
      </c>
      <c r="D133" s="178" t="s">
        <v>188</v>
      </c>
      <c r="E133" s="179" t="s">
        <v>968</v>
      </c>
      <c r="F133" s="180" t="s">
        <v>970</v>
      </c>
      <c r="G133" s="181" t="s">
        <v>254</v>
      </c>
      <c r="H133" s="182">
        <v>5</v>
      </c>
      <c r="I133" s="183"/>
      <c r="J133" s="184">
        <f t="shared" si="0"/>
        <v>0</v>
      </c>
      <c r="K133" s="185"/>
      <c r="L133" s="186"/>
      <c r="M133" s="187" t="s">
        <v>1</v>
      </c>
      <c r="N133" s="188" t="s">
        <v>39</v>
      </c>
      <c r="O133" s="55"/>
      <c r="P133" s="174">
        <f t="shared" si="1"/>
        <v>0</v>
      </c>
      <c r="Q133" s="174">
        <v>0</v>
      </c>
      <c r="R133" s="174">
        <f t="shared" si="2"/>
        <v>0</v>
      </c>
      <c r="S133" s="174">
        <v>0</v>
      </c>
      <c r="T133" s="175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6" t="s">
        <v>217</v>
      </c>
      <c r="AT133" s="176" t="s">
        <v>188</v>
      </c>
      <c r="AU133" s="176" t="s">
        <v>84</v>
      </c>
      <c r="AY133" s="14" t="s">
        <v>160</v>
      </c>
      <c r="BE133" s="177">
        <f t="shared" si="4"/>
        <v>0</v>
      </c>
      <c r="BF133" s="177">
        <f t="shared" si="5"/>
        <v>0</v>
      </c>
      <c r="BG133" s="177">
        <f t="shared" si="6"/>
        <v>0</v>
      </c>
      <c r="BH133" s="177">
        <f t="shared" si="7"/>
        <v>0</v>
      </c>
      <c r="BI133" s="177">
        <f t="shared" si="8"/>
        <v>0</v>
      </c>
      <c r="BJ133" s="14" t="s">
        <v>84</v>
      </c>
      <c r="BK133" s="177">
        <f t="shared" si="9"/>
        <v>0</v>
      </c>
      <c r="BL133" s="14" t="s">
        <v>186</v>
      </c>
      <c r="BM133" s="176" t="s">
        <v>176</v>
      </c>
    </row>
    <row r="134" spans="1:65" s="2" customFormat="1" ht="21.75" customHeight="1">
      <c r="A134" s="29"/>
      <c r="B134" s="163"/>
      <c r="C134" s="164" t="s">
        <v>73</v>
      </c>
      <c r="D134" s="164" t="s">
        <v>162</v>
      </c>
      <c r="E134" s="165" t="s">
        <v>971</v>
      </c>
      <c r="F134" s="166" t="s">
        <v>972</v>
      </c>
      <c r="G134" s="167" t="s">
        <v>250</v>
      </c>
      <c r="H134" s="168">
        <v>30</v>
      </c>
      <c r="I134" s="169"/>
      <c r="J134" s="170">
        <f t="shared" si="0"/>
        <v>0</v>
      </c>
      <c r="K134" s="171"/>
      <c r="L134" s="30"/>
      <c r="M134" s="172" t="s">
        <v>1</v>
      </c>
      <c r="N134" s="173" t="s">
        <v>39</v>
      </c>
      <c r="O134" s="55"/>
      <c r="P134" s="174">
        <f t="shared" si="1"/>
        <v>0</v>
      </c>
      <c r="Q134" s="174">
        <v>0</v>
      </c>
      <c r="R134" s="174">
        <f t="shared" si="2"/>
        <v>0</v>
      </c>
      <c r="S134" s="174">
        <v>0</v>
      </c>
      <c r="T134" s="175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6" t="s">
        <v>186</v>
      </c>
      <c r="AT134" s="176" t="s">
        <v>162</v>
      </c>
      <c r="AU134" s="176" t="s">
        <v>84</v>
      </c>
      <c r="AY134" s="14" t="s">
        <v>160</v>
      </c>
      <c r="BE134" s="177">
        <f t="shared" si="4"/>
        <v>0</v>
      </c>
      <c r="BF134" s="177">
        <f t="shared" si="5"/>
        <v>0</v>
      </c>
      <c r="BG134" s="177">
        <f t="shared" si="6"/>
        <v>0</v>
      </c>
      <c r="BH134" s="177">
        <f t="shared" si="7"/>
        <v>0</v>
      </c>
      <c r="BI134" s="177">
        <f t="shared" si="8"/>
        <v>0</v>
      </c>
      <c r="BJ134" s="14" t="s">
        <v>84</v>
      </c>
      <c r="BK134" s="177">
        <f t="shared" si="9"/>
        <v>0</v>
      </c>
      <c r="BL134" s="14" t="s">
        <v>186</v>
      </c>
      <c r="BM134" s="176" t="s">
        <v>179</v>
      </c>
    </row>
    <row r="135" spans="1:65" s="2" customFormat="1" ht="21.75" customHeight="1">
      <c r="A135" s="29"/>
      <c r="B135" s="163"/>
      <c r="C135" s="164" t="s">
        <v>73</v>
      </c>
      <c r="D135" s="164" t="s">
        <v>162</v>
      </c>
      <c r="E135" s="165" t="s">
        <v>973</v>
      </c>
      <c r="F135" s="166" t="s">
        <v>974</v>
      </c>
      <c r="G135" s="167" t="s">
        <v>182</v>
      </c>
      <c r="H135" s="168">
        <v>0.03</v>
      </c>
      <c r="I135" s="169"/>
      <c r="J135" s="170">
        <f t="shared" si="0"/>
        <v>0</v>
      </c>
      <c r="K135" s="171"/>
      <c r="L135" s="30"/>
      <c r="M135" s="172" t="s">
        <v>1</v>
      </c>
      <c r="N135" s="173" t="s">
        <v>39</v>
      </c>
      <c r="O135" s="55"/>
      <c r="P135" s="174">
        <f t="shared" si="1"/>
        <v>0</v>
      </c>
      <c r="Q135" s="174">
        <v>0</v>
      </c>
      <c r="R135" s="174">
        <f t="shared" si="2"/>
        <v>0</v>
      </c>
      <c r="S135" s="174">
        <v>0</v>
      </c>
      <c r="T135" s="175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6" t="s">
        <v>186</v>
      </c>
      <c r="AT135" s="176" t="s">
        <v>162</v>
      </c>
      <c r="AU135" s="176" t="s">
        <v>84</v>
      </c>
      <c r="AY135" s="14" t="s">
        <v>160</v>
      </c>
      <c r="BE135" s="177">
        <f t="shared" si="4"/>
        <v>0</v>
      </c>
      <c r="BF135" s="177">
        <f t="shared" si="5"/>
        <v>0</v>
      </c>
      <c r="BG135" s="177">
        <f t="shared" si="6"/>
        <v>0</v>
      </c>
      <c r="BH135" s="177">
        <f t="shared" si="7"/>
        <v>0</v>
      </c>
      <c r="BI135" s="177">
        <f t="shared" si="8"/>
        <v>0</v>
      </c>
      <c r="BJ135" s="14" t="s">
        <v>84</v>
      </c>
      <c r="BK135" s="177">
        <f t="shared" si="9"/>
        <v>0</v>
      </c>
      <c r="BL135" s="14" t="s">
        <v>186</v>
      </c>
      <c r="BM135" s="176" t="s">
        <v>183</v>
      </c>
    </row>
    <row r="136" spans="1:65" s="2" customFormat="1" ht="21.75" customHeight="1">
      <c r="A136" s="29"/>
      <c r="B136" s="163"/>
      <c r="C136" s="164" t="s">
        <v>73</v>
      </c>
      <c r="D136" s="164" t="s">
        <v>162</v>
      </c>
      <c r="E136" s="165" t="s">
        <v>975</v>
      </c>
      <c r="F136" s="166" t="s">
        <v>976</v>
      </c>
      <c r="G136" s="167" t="s">
        <v>182</v>
      </c>
      <c r="H136" s="168">
        <v>0.03</v>
      </c>
      <c r="I136" s="169"/>
      <c r="J136" s="170">
        <f t="shared" si="0"/>
        <v>0</v>
      </c>
      <c r="K136" s="171"/>
      <c r="L136" s="30"/>
      <c r="M136" s="172" t="s">
        <v>1</v>
      </c>
      <c r="N136" s="173" t="s">
        <v>39</v>
      </c>
      <c r="O136" s="55"/>
      <c r="P136" s="174">
        <f t="shared" si="1"/>
        <v>0</v>
      </c>
      <c r="Q136" s="174">
        <v>0</v>
      </c>
      <c r="R136" s="174">
        <f t="shared" si="2"/>
        <v>0</v>
      </c>
      <c r="S136" s="174">
        <v>0</v>
      </c>
      <c r="T136" s="175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6" t="s">
        <v>186</v>
      </c>
      <c r="AT136" s="176" t="s">
        <v>162</v>
      </c>
      <c r="AU136" s="176" t="s">
        <v>84</v>
      </c>
      <c r="AY136" s="14" t="s">
        <v>160</v>
      </c>
      <c r="BE136" s="177">
        <f t="shared" si="4"/>
        <v>0</v>
      </c>
      <c r="BF136" s="177">
        <f t="shared" si="5"/>
        <v>0</v>
      </c>
      <c r="BG136" s="177">
        <f t="shared" si="6"/>
        <v>0</v>
      </c>
      <c r="BH136" s="177">
        <f t="shared" si="7"/>
        <v>0</v>
      </c>
      <c r="BI136" s="177">
        <f t="shared" si="8"/>
        <v>0</v>
      </c>
      <c r="BJ136" s="14" t="s">
        <v>84</v>
      </c>
      <c r="BK136" s="177">
        <f t="shared" si="9"/>
        <v>0</v>
      </c>
      <c r="BL136" s="14" t="s">
        <v>186</v>
      </c>
      <c r="BM136" s="176" t="s">
        <v>186</v>
      </c>
    </row>
    <row r="137" spans="1:65" s="12" customFormat="1" ht="25.9" customHeight="1">
      <c r="B137" s="150"/>
      <c r="D137" s="151" t="s">
        <v>72</v>
      </c>
      <c r="E137" s="152" t="s">
        <v>188</v>
      </c>
      <c r="F137" s="152" t="s">
        <v>801</v>
      </c>
      <c r="I137" s="153"/>
      <c r="J137" s="154">
        <f>BK137</f>
        <v>0</v>
      </c>
      <c r="L137" s="150"/>
      <c r="M137" s="155"/>
      <c r="N137" s="156"/>
      <c r="O137" s="156"/>
      <c r="P137" s="157">
        <f>P138</f>
        <v>0</v>
      </c>
      <c r="Q137" s="156"/>
      <c r="R137" s="157">
        <f>R138</f>
        <v>0</v>
      </c>
      <c r="S137" s="156"/>
      <c r="T137" s="158">
        <f>T138</f>
        <v>0</v>
      </c>
      <c r="AR137" s="151" t="s">
        <v>89</v>
      </c>
      <c r="AT137" s="159" t="s">
        <v>72</v>
      </c>
      <c r="AU137" s="159" t="s">
        <v>73</v>
      </c>
      <c r="AY137" s="151" t="s">
        <v>160</v>
      </c>
      <c r="BK137" s="160">
        <f>BK138</f>
        <v>0</v>
      </c>
    </row>
    <row r="138" spans="1:65" s="12" customFormat="1" ht="22.9" customHeight="1">
      <c r="B138" s="150"/>
      <c r="D138" s="151" t="s">
        <v>72</v>
      </c>
      <c r="E138" s="161" t="s">
        <v>977</v>
      </c>
      <c r="F138" s="161" t="s">
        <v>978</v>
      </c>
      <c r="I138" s="153"/>
      <c r="J138" s="162">
        <f>BK138</f>
        <v>0</v>
      </c>
      <c r="L138" s="150"/>
      <c r="M138" s="155"/>
      <c r="N138" s="156"/>
      <c r="O138" s="156"/>
      <c r="P138" s="157">
        <f>SUM(P139:P149)</f>
        <v>0</v>
      </c>
      <c r="Q138" s="156"/>
      <c r="R138" s="157">
        <f>SUM(R139:R149)</f>
        <v>0</v>
      </c>
      <c r="S138" s="156"/>
      <c r="T138" s="158">
        <f>SUM(T139:T149)</f>
        <v>0</v>
      </c>
      <c r="AR138" s="151" t="s">
        <v>80</v>
      </c>
      <c r="AT138" s="159" t="s">
        <v>72</v>
      </c>
      <c r="AU138" s="159" t="s">
        <v>80</v>
      </c>
      <c r="AY138" s="151" t="s">
        <v>160</v>
      </c>
      <c r="BK138" s="160">
        <f>SUM(BK139:BK149)</f>
        <v>0</v>
      </c>
    </row>
    <row r="139" spans="1:65" s="2" customFormat="1" ht="16.5" customHeight="1">
      <c r="A139" s="29"/>
      <c r="B139" s="163"/>
      <c r="C139" s="164" t="s">
        <v>73</v>
      </c>
      <c r="D139" s="164" t="s">
        <v>162</v>
      </c>
      <c r="E139" s="165" t="s">
        <v>979</v>
      </c>
      <c r="F139" s="166" t="s">
        <v>980</v>
      </c>
      <c r="G139" s="167" t="s">
        <v>254</v>
      </c>
      <c r="H139" s="168">
        <v>5</v>
      </c>
      <c r="I139" s="169"/>
      <c r="J139" s="170">
        <f t="shared" ref="J139:J149" si="10">ROUND(I139*H139,2)</f>
        <v>0</v>
      </c>
      <c r="K139" s="171"/>
      <c r="L139" s="30"/>
      <c r="M139" s="172" t="s">
        <v>1</v>
      </c>
      <c r="N139" s="173" t="s">
        <v>39</v>
      </c>
      <c r="O139" s="55"/>
      <c r="P139" s="174">
        <f t="shared" ref="P139:P149" si="11">O139*H139</f>
        <v>0</v>
      </c>
      <c r="Q139" s="174">
        <v>0</v>
      </c>
      <c r="R139" s="174">
        <f t="shared" ref="R139:R149" si="12">Q139*H139</f>
        <v>0</v>
      </c>
      <c r="S139" s="174">
        <v>0</v>
      </c>
      <c r="T139" s="175">
        <f t="shared" ref="T139:T149" si="13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6" t="s">
        <v>109</v>
      </c>
      <c r="AT139" s="176" t="s">
        <v>162</v>
      </c>
      <c r="AU139" s="176" t="s">
        <v>84</v>
      </c>
      <c r="AY139" s="14" t="s">
        <v>160</v>
      </c>
      <c r="BE139" s="177">
        <f t="shared" ref="BE139:BE149" si="14">IF(N139="základná",J139,0)</f>
        <v>0</v>
      </c>
      <c r="BF139" s="177">
        <f t="shared" ref="BF139:BF149" si="15">IF(N139="znížená",J139,0)</f>
        <v>0</v>
      </c>
      <c r="BG139" s="177">
        <f t="shared" ref="BG139:BG149" si="16">IF(N139="zákl. prenesená",J139,0)</f>
        <v>0</v>
      </c>
      <c r="BH139" s="177">
        <f t="shared" ref="BH139:BH149" si="17">IF(N139="zníž. prenesená",J139,0)</f>
        <v>0</v>
      </c>
      <c r="BI139" s="177">
        <f t="shared" ref="BI139:BI149" si="18">IF(N139="nulová",J139,0)</f>
        <v>0</v>
      </c>
      <c r="BJ139" s="14" t="s">
        <v>84</v>
      </c>
      <c r="BK139" s="177">
        <f t="shared" ref="BK139:BK149" si="19">ROUND(I139*H139,2)</f>
        <v>0</v>
      </c>
      <c r="BL139" s="14" t="s">
        <v>109</v>
      </c>
      <c r="BM139" s="176" t="s">
        <v>191</v>
      </c>
    </row>
    <row r="140" spans="1:65" s="2" customFormat="1" ht="16.5" customHeight="1">
      <c r="A140" s="29"/>
      <c r="B140" s="163"/>
      <c r="C140" s="164" t="s">
        <v>73</v>
      </c>
      <c r="D140" s="164" t="s">
        <v>162</v>
      </c>
      <c r="E140" s="165" t="s">
        <v>981</v>
      </c>
      <c r="F140" s="166" t="s">
        <v>982</v>
      </c>
      <c r="G140" s="167" t="s">
        <v>254</v>
      </c>
      <c r="H140" s="168">
        <v>1</v>
      </c>
      <c r="I140" s="169"/>
      <c r="J140" s="170">
        <f t="shared" si="10"/>
        <v>0</v>
      </c>
      <c r="K140" s="171"/>
      <c r="L140" s="30"/>
      <c r="M140" s="172" t="s">
        <v>1</v>
      </c>
      <c r="N140" s="173" t="s">
        <v>39</v>
      </c>
      <c r="O140" s="55"/>
      <c r="P140" s="174">
        <f t="shared" si="11"/>
        <v>0</v>
      </c>
      <c r="Q140" s="174">
        <v>0</v>
      </c>
      <c r="R140" s="174">
        <f t="shared" si="12"/>
        <v>0</v>
      </c>
      <c r="S140" s="174">
        <v>0</v>
      </c>
      <c r="T140" s="175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6" t="s">
        <v>109</v>
      </c>
      <c r="AT140" s="176" t="s">
        <v>162</v>
      </c>
      <c r="AU140" s="176" t="s">
        <v>84</v>
      </c>
      <c r="AY140" s="14" t="s">
        <v>160</v>
      </c>
      <c r="BE140" s="177">
        <f t="shared" si="14"/>
        <v>0</v>
      </c>
      <c r="BF140" s="177">
        <f t="shared" si="15"/>
        <v>0</v>
      </c>
      <c r="BG140" s="177">
        <f t="shared" si="16"/>
        <v>0</v>
      </c>
      <c r="BH140" s="177">
        <f t="shared" si="17"/>
        <v>0</v>
      </c>
      <c r="BI140" s="177">
        <f t="shared" si="18"/>
        <v>0</v>
      </c>
      <c r="BJ140" s="14" t="s">
        <v>84</v>
      </c>
      <c r="BK140" s="177">
        <f t="shared" si="19"/>
        <v>0</v>
      </c>
      <c r="BL140" s="14" t="s">
        <v>109</v>
      </c>
      <c r="BM140" s="176" t="s">
        <v>7</v>
      </c>
    </row>
    <row r="141" spans="1:65" s="2" customFormat="1" ht="44.25" customHeight="1">
      <c r="A141" s="29"/>
      <c r="B141" s="163"/>
      <c r="C141" s="164" t="s">
        <v>73</v>
      </c>
      <c r="D141" s="164" t="s">
        <v>162</v>
      </c>
      <c r="E141" s="165" t="s">
        <v>983</v>
      </c>
      <c r="F141" s="166" t="s">
        <v>984</v>
      </c>
      <c r="G141" s="167" t="s">
        <v>250</v>
      </c>
      <c r="H141" s="168">
        <v>80</v>
      </c>
      <c r="I141" s="169"/>
      <c r="J141" s="170">
        <f t="shared" si="10"/>
        <v>0</v>
      </c>
      <c r="K141" s="171"/>
      <c r="L141" s="30"/>
      <c r="M141" s="172" t="s">
        <v>1</v>
      </c>
      <c r="N141" s="173" t="s">
        <v>39</v>
      </c>
      <c r="O141" s="55"/>
      <c r="P141" s="174">
        <f t="shared" si="11"/>
        <v>0</v>
      </c>
      <c r="Q141" s="174">
        <v>0</v>
      </c>
      <c r="R141" s="174">
        <f t="shared" si="12"/>
        <v>0</v>
      </c>
      <c r="S141" s="174">
        <v>0</v>
      </c>
      <c r="T141" s="175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6" t="s">
        <v>109</v>
      </c>
      <c r="AT141" s="176" t="s">
        <v>162</v>
      </c>
      <c r="AU141" s="176" t="s">
        <v>84</v>
      </c>
      <c r="AY141" s="14" t="s">
        <v>160</v>
      </c>
      <c r="BE141" s="177">
        <f t="shared" si="14"/>
        <v>0</v>
      </c>
      <c r="BF141" s="177">
        <f t="shared" si="15"/>
        <v>0</v>
      </c>
      <c r="BG141" s="177">
        <f t="shared" si="16"/>
        <v>0</v>
      </c>
      <c r="BH141" s="177">
        <f t="shared" si="17"/>
        <v>0</v>
      </c>
      <c r="BI141" s="177">
        <f t="shared" si="18"/>
        <v>0</v>
      </c>
      <c r="BJ141" s="14" t="s">
        <v>84</v>
      </c>
      <c r="BK141" s="177">
        <f t="shared" si="19"/>
        <v>0</v>
      </c>
      <c r="BL141" s="14" t="s">
        <v>109</v>
      </c>
      <c r="BM141" s="176" t="s">
        <v>199</v>
      </c>
    </row>
    <row r="142" spans="1:65" s="2" customFormat="1" ht="16.5" customHeight="1">
      <c r="A142" s="29"/>
      <c r="B142" s="163"/>
      <c r="C142" s="178" t="s">
        <v>73</v>
      </c>
      <c r="D142" s="178" t="s">
        <v>188</v>
      </c>
      <c r="E142" s="179" t="s">
        <v>985</v>
      </c>
      <c r="F142" s="180" t="s">
        <v>986</v>
      </c>
      <c r="G142" s="181" t="s">
        <v>254</v>
      </c>
      <c r="H142" s="182">
        <v>1</v>
      </c>
      <c r="I142" s="183"/>
      <c r="J142" s="184">
        <f t="shared" si="10"/>
        <v>0</v>
      </c>
      <c r="K142" s="185"/>
      <c r="L142" s="186"/>
      <c r="M142" s="187" t="s">
        <v>1</v>
      </c>
      <c r="N142" s="188" t="s">
        <v>39</v>
      </c>
      <c r="O142" s="55"/>
      <c r="P142" s="174">
        <f t="shared" si="11"/>
        <v>0</v>
      </c>
      <c r="Q142" s="174">
        <v>0</v>
      </c>
      <c r="R142" s="174">
        <f t="shared" si="12"/>
        <v>0</v>
      </c>
      <c r="S142" s="174">
        <v>0</v>
      </c>
      <c r="T142" s="175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6" t="s">
        <v>173</v>
      </c>
      <c r="AT142" s="176" t="s">
        <v>188</v>
      </c>
      <c r="AU142" s="176" t="s">
        <v>84</v>
      </c>
      <c r="AY142" s="14" t="s">
        <v>160</v>
      </c>
      <c r="BE142" s="177">
        <f t="shared" si="14"/>
        <v>0</v>
      </c>
      <c r="BF142" s="177">
        <f t="shared" si="15"/>
        <v>0</v>
      </c>
      <c r="BG142" s="177">
        <f t="shared" si="16"/>
        <v>0</v>
      </c>
      <c r="BH142" s="177">
        <f t="shared" si="17"/>
        <v>0</v>
      </c>
      <c r="BI142" s="177">
        <f t="shared" si="18"/>
        <v>0</v>
      </c>
      <c r="BJ142" s="14" t="s">
        <v>84</v>
      </c>
      <c r="BK142" s="177">
        <f t="shared" si="19"/>
        <v>0</v>
      </c>
      <c r="BL142" s="14" t="s">
        <v>109</v>
      </c>
      <c r="BM142" s="176" t="s">
        <v>202</v>
      </c>
    </row>
    <row r="143" spans="1:65" s="2" customFormat="1" ht="21.75" customHeight="1">
      <c r="A143" s="29"/>
      <c r="B143" s="163"/>
      <c r="C143" s="178" t="s">
        <v>73</v>
      </c>
      <c r="D143" s="178" t="s">
        <v>188</v>
      </c>
      <c r="E143" s="179" t="s">
        <v>987</v>
      </c>
      <c r="F143" s="180" t="s">
        <v>988</v>
      </c>
      <c r="G143" s="181" t="s">
        <v>254</v>
      </c>
      <c r="H143" s="182">
        <v>2</v>
      </c>
      <c r="I143" s="183"/>
      <c r="J143" s="184">
        <f t="shared" si="10"/>
        <v>0</v>
      </c>
      <c r="K143" s="185"/>
      <c r="L143" s="186"/>
      <c r="M143" s="187" t="s">
        <v>1</v>
      </c>
      <c r="N143" s="188" t="s">
        <v>39</v>
      </c>
      <c r="O143" s="55"/>
      <c r="P143" s="174">
        <f t="shared" si="11"/>
        <v>0</v>
      </c>
      <c r="Q143" s="174">
        <v>0</v>
      </c>
      <c r="R143" s="174">
        <f t="shared" si="12"/>
        <v>0</v>
      </c>
      <c r="S143" s="174">
        <v>0</v>
      </c>
      <c r="T143" s="175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6" t="s">
        <v>173</v>
      </c>
      <c r="AT143" s="176" t="s">
        <v>188</v>
      </c>
      <c r="AU143" s="176" t="s">
        <v>84</v>
      </c>
      <c r="AY143" s="14" t="s">
        <v>160</v>
      </c>
      <c r="BE143" s="177">
        <f t="shared" si="14"/>
        <v>0</v>
      </c>
      <c r="BF143" s="177">
        <f t="shared" si="15"/>
        <v>0</v>
      </c>
      <c r="BG143" s="177">
        <f t="shared" si="16"/>
        <v>0</v>
      </c>
      <c r="BH143" s="177">
        <f t="shared" si="17"/>
        <v>0</v>
      </c>
      <c r="BI143" s="177">
        <f t="shared" si="18"/>
        <v>0</v>
      </c>
      <c r="BJ143" s="14" t="s">
        <v>84</v>
      </c>
      <c r="BK143" s="177">
        <f t="shared" si="19"/>
        <v>0</v>
      </c>
      <c r="BL143" s="14" t="s">
        <v>109</v>
      </c>
      <c r="BM143" s="176" t="s">
        <v>207</v>
      </c>
    </row>
    <row r="144" spans="1:65" s="2" customFormat="1" ht="21.75" customHeight="1">
      <c r="A144" s="29"/>
      <c r="B144" s="163"/>
      <c r="C144" s="178" t="s">
        <v>73</v>
      </c>
      <c r="D144" s="178" t="s">
        <v>188</v>
      </c>
      <c r="E144" s="179" t="s">
        <v>989</v>
      </c>
      <c r="F144" s="180" t="s">
        <v>990</v>
      </c>
      <c r="G144" s="181" t="s">
        <v>254</v>
      </c>
      <c r="H144" s="182">
        <v>2</v>
      </c>
      <c r="I144" s="183"/>
      <c r="J144" s="184">
        <f t="shared" si="10"/>
        <v>0</v>
      </c>
      <c r="K144" s="185"/>
      <c r="L144" s="186"/>
      <c r="M144" s="187" t="s">
        <v>1</v>
      </c>
      <c r="N144" s="188" t="s">
        <v>39</v>
      </c>
      <c r="O144" s="55"/>
      <c r="P144" s="174">
        <f t="shared" si="11"/>
        <v>0</v>
      </c>
      <c r="Q144" s="174">
        <v>0</v>
      </c>
      <c r="R144" s="174">
        <f t="shared" si="12"/>
        <v>0</v>
      </c>
      <c r="S144" s="174">
        <v>0</v>
      </c>
      <c r="T144" s="175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6" t="s">
        <v>173</v>
      </c>
      <c r="AT144" s="176" t="s">
        <v>188</v>
      </c>
      <c r="AU144" s="176" t="s">
        <v>84</v>
      </c>
      <c r="AY144" s="14" t="s">
        <v>160</v>
      </c>
      <c r="BE144" s="177">
        <f t="shared" si="14"/>
        <v>0</v>
      </c>
      <c r="BF144" s="177">
        <f t="shared" si="15"/>
        <v>0</v>
      </c>
      <c r="BG144" s="177">
        <f t="shared" si="16"/>
        <v>0</v>
      </c>
      <c r="BH144" s="177">
        <f t="shared" si="17"/>
        <v>0</v>
      </c>
      <c r="BI144" s="177">
        <f t="shared" si="18"/>
        <v>0</v>
      </c>
      <c r="BJ144" s="14" t="s">
        <v>84</v>
      </c>
      <c r="BK144" s="177">
        <f t="shared" si="19"/>
        <v>0</v>
      </c>
      <c r="BL144" s="14" t="s">
        <v>109</v>
      </c>
      <c r="BM144" s="176" t="s">
        <v>210</v>
      </c>
    </row>
    <row r="145" spans="1:65" s="2" customFormat="1" ht="21.75" customHeight="1">
      <c r="A145" s="29"/>
      <c r="B145" s="163"/>
      <c r="C145" s="178" t="s">
        <v>73</v>
      </c>
      <c r="D145" s="178" t="s">
        <v>188</v>
      </c>
      <c r="E145" s="179" t="s">
        <v>991</v>
      </c>
      <c r="F145" s="180" t="s">
        <v>992</v>
      </c>
      <c r="G145" s="181" t="s">
        <v>254</v>
      </c>
      <c r="H145" s="182">
        <v>1</v>
      </c>
      <c r="I145" s="183"/>
      <c r="J145" s="184">
        <f t="shared" si="10"/>
        <v>0</v>
      </c>
      <c r="K145" s="185"/>
      <c r="L145" s="186"/>
      <c r="M145" s="187" t="s">
        <v>1</v>
      </c>
      <c r="N145" s="188" t="s">
        <v>39</v>
      </c>
      <c r="O145" s="55"/>
      <c r="P145" s="174">
        <f t="shared" si="11"/>
        <v>0</v>
      </c>
      <c r="Q145" s="174">
        <v>0</v>
      </c>
      <c r="R145" s="174">
        <f t="shared" si="12"/>
        <v>0</v>
      </c>
      <c r="S145" s="174">
        <v>0</v>
      </c>
      <c r="T145" s="175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6" t="s">
        <v>173</v>
      </c>
      <c r="AT145" s="176" t="s">
        <v>188</v>
      </c>
      <c r="AU145" s="176" t="s">
        <v>84</v>
      </c>
      <c r="AY145" s="14" t="s">
        <v>160</v>
      </c>
      <c r="BE145" s="177">
        <f t="shared" si="14"/>
        <v>0</v>
      </c>
      <c r="BF145" s="177">
        <f t="shared" si="15"/>
        <v>0</v>
      </c>
      <c r="BG145" s="177">
        <f t="shared" si="16"/>
        <v>0</v>
      </c>
      <c r="BH145" s="177">
        <f t="shared" si="17"/>
        <v>0</v>
      </c>
      <c r="BI145" s="177">
        <f t="shared" si="18"/>
        <v>0</v>
      </c>
      <c r="BJ145" s="14" t="s">
        <v>84</v>
      </c>
      <c r="BK145" s="177">
        <f t="shared" si="19"/>
        <v>0</v>
      </c>
      <c r="BL145" s="14" t="s">
        <v>109</v>
      </c>
      <c r="BM145" s="176" t="s">
        <v>214</v>
      </c>
    </row>
    <row r="146" spans="1:65" s="2" customFormat="1" ht="21.75" customHeight="1">
      <c r="A146" s="29"/>
      <c r="B146" s="163"/>
      <c r="C146" s="164" t="s">
        <v>73</v>
      </c>
      <c r="D146" s="164" t="s">
        <v>162</v>
      </c>
      <c r="E146" s="165" t="s">
        <v>993</v>
      </c>
      <c r="F146" s="166" t="s">
        <v>994</v>
      </c>
      <c r="G146" s="167" t="s">
        <v>254</v>
      </c>
      <c r="H146" s="168">
        <v>6</v>
      </c>
      <c r="I146" s="169"/>
      <c r="J146" s="170">
        <f t="shared" si="10"/>
        <v>0</v>
      </c>
      <c r="K146" s="171"/>
      <c r="L146" s="30"/>
      <c r="M146" s="172" t="s">
        <v>1</v>
      </c>
      <c r="N146" s="173" t="s">
        <v>39</v>
      </c>
      <c r="O146" s="55"/>
      <c r="P146" s="174">
        <f t="shared" si="11"/>
        <v>0</v>
      </c>
      <c r="Q146" s="174">
        <v>0</v>
      </c>
      <c r="R146" s="174">
        <f t="shared" si="12"/>
        <v>0</v>
      </c>
      <c r="S146" s="174">
        <v>0</v>
      </c>
      <c r="T146" s="175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6" t="s">
        <v>109</v>
      </c>
      <c r="AT146" s="176" t="s">
        <v>162</v>
      </c>
      <c r="AU146" s="176" t="s">
        <v>84</v>
      </c>
      <c r="AY146" s="14" t="s">
        <v>160</v>
      </c>
      <c r="BE146" s="177">
        <f t="shared" si="14"/>
        <v>0</v>
      </c>
      <c r="BF146" s="177">
        <f t="shared" si="15"/>
        <v>0</v>
      </c>
      <c r="BG146" s="177">
        <f t="shared" si="16"/>
        <v>0</v>
      </c>
      <c r="BH146" s="177">
        <f t="shared" si="17"/>
        <v>0</v>
      </c>
      <c r="BI146" s="177">
        <f t="shared" si="18"/>
        <v>0</v>
      </c>
      <c r="BJ146" s="14" t="s">
        <v>84</v>
      </c>
      <c r="BK146" s="177">
        <f t="shared" si="19"/>
        <v>0</v>
      </c>
      <c r="BL146" s="14" t="s">
        <v>109</v>
      </c>
      <c r="BM146" s="176" t="s">
        <v>217</v>
      </c>
    </row>
    <row r="147" spans="1:65" s="2" customFormat="1" ht="16.5" customHeight="1">
      <c r="A147" s="29"/>
      <c r="B147" s="163"/>
      <c r="C147" s="164" t="s">
        <v>73</v>
      </c>
      <c r="D147" s="164" t="s">
        <v>162</v>
      </c>
      <c r="E147" s="165" t="s">
        <v>349</v>
      </c>
      <c r="F147" s="166" t="s">
        <v>995</v>
      </c>
      <c r="G147" s="167" t="s">
        <v>283</v>
      </c>
      <c r="H147" s="168">
        <v>12</v>
      </c>
      <c r="I147" s="169"/>
      <c r="J147" s="170">
        <f t="shared" si="10"/>
        <v>0</v>
      </c>
      <c r="K147" s="171"/>
      <c r="L147" s="30"/>
      <c r="M147" s="172" t="s">
        <v>1</v>
      </c>
      <c r="N147" s="173" t="s">
        <v>39</v>
      </c>
      <c r="O147" s="55"/>
      <c r="P147" s="174">
        <f t="shared" si="11"/>
        <v>0</v>
      </c>
      <c r="Q147" s="174">
        <v>0</v>
      </c>
      <c r="R147" s="174">
        <f t="shared" si="12"/>
        <v>0</v>
      </c>
      <c r="S147" s="174">
        <v>0</v>
      </c>
      <c r="T147" s="175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6" t="s">
        <v>109</v>
      </c>
      <c r="AT147" s="176" t="s">
        <v>162</v>
      </c>
      <c r="AU147" s="176" t="s">
        <v>84</v>
      </c>
      <c r="AY147" s="14" t="s">
        <v>160</v>
      </c>
      <c r="BE147" s="177">
        <f t="shared" si="14"/>
        <v>0</v>
      </c>
      <c r="BF147" s="177">
        <f t="shared" si="15"/>
        <v>0</v>
      </c>
      <c r="BG147" s="177">
        <f t="shared" si="16"/>
        <v>0</v>
      </c>
      <c r="BH147" s="177">
        <f t="shared" si="17"/>
        <v>0</v>
      </c>
      <c r="BI147" s="177">
        <f t="shared" si="18"/>
        <v>0</v>
      </c>
      <c r="BJ147" s="14" t="s">
        <v>84</v>
      </c>
      <c r="BK147" s="177">
        <f t="shared" si="19"/>
        <v>0</v>
      </c>
      <c r="BL147" s="14" t="s">
        <v>109</v>
      </c>
      <c r="BM147" s="176" t="s">
        <v>221</v>
      </c>
    </row>
    <row r="148" spans="1:65" s="2" customFormat="1" ht="16.5" customHeight="1">
      <c r="A148" s="29"/>
      <c r="B148" s="163"/>
      <c r="C148" s="164" t="s">
        <v>73</v>
      </c>
      <c r="D148" s="164" t="s">
        <v>162</v>
      </c>
      <c r="E148" s="165" t="s">
        <v>943</v>
      </c>
      <c r="F148" s="166" t="s">
        <v>996</v>
      </c>
      <c r="G148" s="167" t="s">
        <v>182</v>
      </c>
      <c r="H148" s="168">
        <v>0.5</v>
      </c>
      <c r="I148" s="169"/>
      <c r="J148" s="170">
        <f t="shared" si="10"/>
        <v>0</v>
      </c>
      <c r="K148" s="171"/>
      <c r="L148" s="30"/>
      <c r="M148" s="172" t="s">
        <v>1</v>
      </c>
      <c r="N148" s="173" t="s">
        <v>39</v>
      </c>
      <c r="O148" s="55"/>
      <c r="P148" s="174">
        <f t="shared" si="11"/>
        <v>0</v>
      </c>
      <c r="Q148" s="174">
        <v>0</v>
      </c>
      <c r="R148" s="174">
        <f t="shared" si="12"/>
        <v>0</v>
      </c>
      <c r="S148" s="174">
        <v>0</v>
      </c>
      <c r="T148" s="175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6" t="s">
        <v>109</v>
      </c>
      <c r="AT148" s="176" t="s">
        <v>162</v>
      </c>
      <c r="AU148" s="176" t="s">
        <v>84</v>
      </c>
      <c r="AY148" s="14" t="s">
        <v>160</v>
      </c>
      <c r="BE148" s="177">
        <f t="shared" si="14"/>
        <v>0</v>
      </c>
      <c r="BF148" s="177">
        <f t="shared" si="15"/>
        <v>0</v>
      </c>
      <c r="BG148" s="177">
        <f t="shared" si="16"/>
        <v>0</v>
      </c>
      <c r="BH148" s="177">
        <f t="shared" si="17"/>
        <v>0</v>
      </c>
      <c r="BI148" s="177">
        <f t="shared" si="18"/>
        <v>0</v>
      </c>
      <c r="BJ148" s="14" t="s">
        <v>84</v>
      </c>
      <c r="BK148" s="177">
        <f t="shared" si="19"/>
        <v>0</v>
      </c>
      <c r="BL148" s="14" t="s">
        <v>109</v>
      </c>
      <c r="BM148" s="176" t="s">
        <v>224</v>
      </c>
    </row>
    <row r="149" spans="1:65" s="2" customFormat="1" ht="21.75" customHeight="1">
      <c r="A149" s="29"/>
      <c r="B149" s="163"/>
      <c r="C149" s="164" t="s">
        <v>73</v>
      </c>
      <c r="D149" s="164" t="s">
        <v>162</v>
      </c>
      <c r="E149" s="165" t="s">
        <v>946</v>
      </c>
      <c r="F149" s="166" t="s">
        <v>997</v>
      </c>
      <c r="G149" s="167" t="s">
        <v>182</v>
      </c>
      <c r="H149" s="168">
        <v>0.5</v>
      </c>
      <c r="I149" s="169"/>
      <c r="J149" s="170">
        <f t="shared" si="10"/>
        <v>0</v>
      </c>
      <c r="K149" s="171"/>
      <c r="L149" s="30"/>
      <c r="M149" s="190" t="s">
        <v>1</v>
      </c>
      <c r="N149" s="191" t="s">
        <v>39</v>
      </c>
      <c r="O149" s="192"/>
      <c r="P149" s="193">
        <f t="shared" si="11"/>
        <v>0</v>
      </c>
      <c r="Q149" s="193">
        <v>0</v>
      </c>
      <c r="R149" s="193">
        <f t="shared" si="12"/>
        <v>0</v>
      </c>
      <c r="S149" s="193">
        <v>0</v>
      </c>
      <c r="T149" s="194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6" t="s">
        <v>109</v>
      </c>
      <c r="AT149" s="176" t="s">
        <v>162</v>
      </c>
      <c r="AU149" s="176" t="s">
        <v>84</v>
      </c>
      <c r="AY149" s="14" t="s">
        <v>160</v>
      </c>
      <c r="BE149" s="177">
        <f t="shared" si="14"/>
        <v>0</v>
      </c>
      <c r="BF149" s="177">
        <f t="shared" si="15"/>
        <v>0</v>
      </c>
      <c r="BG149" s="177">
        <f t="shared" si="16"/>
        <v>0</v>
      </c>
      <c r="BH149" s="177">
        <f t="shared" si="17"/>
        <v>0</v>
      </c>
      <c r="BI149" s="177">
        <f t="shared" si="18"/>
        <v>0</v>
      </c>
      <c r="BJ149" s="14" t="s">
        <v>84</v>
      </c>
      <c r="BK149" s="177">
        <f t="shared" si="19"/>
        <v>0</v>
      </c>
      <c r="BL149" s="14" t="s">
        <v>109</v>
      </c>
      <c r="BM149" s="176" t="s">
        <v>228</v>
      </c>
    </row>
    <row r="150" spans="1:65" s="2" customFormat="1" ht="6.95" customHeight="1">
      <c r="A150" s="29"/>
      <c r="B150" s="44"/>
      <c r="C150" s="45"/>
      <c r="D150" s="45"/>
      <c r="E150" s="45"/>
      <c r="F150" s="45"/>
      <c r="G150" s="45"/>
      <c r="H150" s="45"/>
      <c r="I150" s="122"/>
      <c r="J150" s="45"/>
      <c r="K150" s="45"/>
      <c r="L150" s="30"/>
      <c r="M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</sheetData>
  <autoFilter ref="C124:K149" xr:uid="{00000000-0009-0000-0000-00000C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167"/>
  <sheetViews>
    <sheetView showGridLines="0" topLeftCell="A7" workbookViewId="0">
      <selection activeCell="E20" sqref="E20:H2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5"/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120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121</v>
      </c>
      <c r="I4" s="95"/>
      <c r="L4" s="17"/>
      <c r="M4" s="97" t="s">
        <v>9</v>
      </c>
      <c r="AT4" s="14" t="s">
        <v>3</v>
      </c>
    </row>
    <row r="5" spans="1:46" s="1" customFormat="1" ht="6.95" customHeight="1">
      <c r="B5" s="17"/>
      <c r="I5" s="95"/>
      <c r="L5" s="17"/>
    </row>
    <row r="6" spans="1:46" s="1" customFormat="1" ht="12" customHeight="1">
      <c r="B6" s="17"/>
      <c r="D6" s="24" t="s">
        <v>15</v>
      </c>
      <c r="I6" s="95"/>
      <c r="L6" s="17"/>
    </row>
    <row r="7" spans="1:46" s="1" customFormat="1" ht="23.25" customHeight="1">
      <c r="B7" s="17"/>
      <c r="E7" s="256" t="str">
        <f>'Rekapitulácia stavby'!K6</f>
        <v>MSÚ JARKOVÁ 24, PREŠOV - ZNÍŽENIE ENERGETICKEJ NÁROČNOSTI OBJEKTU</v>
      </c>
      <c r="F7" s="257"/>
      <c r="G7" s="257"/>
      <c r="H7" s="257"/>
      <c r="I7" s="95"/>
      <c r="L7" s="17"/>
    </row>
    <row r="8" spans="1:46" s="1" customFormat="1" ht="12" customHeight="1">
      <c r="B8" s="17"/>
      <c r="D8" s="24" t="s">
        <v>122</v>
      </c>
      <c r="I8" s="95"/>
      <c r="L8" s="17"/>
    </row>
    <row r="9" spans="1:46" s="2" customFormat="1" ht="16.5" customHeight="1">
      <c r="A9" s="29"/>
      <c r="B9" s="30"/>
      <c r="C9" s="29"/>
      <c r="D9" s="29"/>
      <c r="E9" s="256" t="s">
        <v>123</v>
      </c>
      <c r="F9" s="259"/>
      <c r="G9" s="259"/>
      <c r="H9" s="259"/>
      <c r="I9" s="9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124</v>
      </c>
      <c r="E10" s="29"/>
      <c r="F10" s="29"/>
      <c r="G10" s="29"/>
      <c r="H10" s="29"/>
      <c r="I10" s="9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249" t="s">
        <v>998</v>
      </c>
      <c r="F11" s="259"/>
      <c r="G11" s="259"/>
      <c r="H11" s="259"/>
      <c r="I11" s="9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9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100" t="s">
        <v>18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100" t="s">
        <v>21</v>
      </c>
      <c r="J14" s="52" t="str">
        <f>'Rekapitulácia stavby'!AN8</f>
        <v>11_2019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99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22</v>
      </c>
      <c r="E16" s="29"/>
      <c r="F16" s="29"/>
      <c r="G16" s="29"/>
      <c r="H16" s="29"/>
      <c r="I16" s="100" t="s">
        <v>23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24</v>
      </c>
      <c r="F17" s="29"/>
      <c r="G17" s="29"/>
      <c r="H17" s="29"/>
      <c r="I17" s="100" t="s">
        <v>25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99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26</v>
      </c>
      <c r="E19" s="29"/>
      <c r="F19" s="29"/>
      <c r="G19" s="29"/>
      <c r="H19" s="29"/>
      <c r="I19" s="100" t="s">
        <v>23</v>
      </c>
      <c r="J19" s="25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60"/>
      <c r="F20" s="241"/>
      <c r="G20" s="241"/>
      <c r="H20" s="241"/>
      <c r="I20" s="100" t="s">
        <v>25</v>
      </c>
      <c r="J20" s="25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99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27</v>
      </c>
      <c r="E22" s="29"/>
      <c r="F22" s="29"/>
      <c r="G22" s="29"/>
      <c r="H22" s="29"/>
      <c r="I22" s="100" t="s">
        <v>23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">
        <v>28</v>
      </c>
      <c r="F23" s="29"/>
      <c r="G23" s="29"/>
      <c r="H23" s="29"/>
      <c r="I23" s="100" t="s">
        <v>25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9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30</v>
      </c>
      <c r="E25" s="29"/>
      <c r="F25" s="29"/>
      <c r="G25" s="29"/>
      <c r="H25" s="29"/>
      <c r="I25" s="100" t="s">
        <v>23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100" t="s">
        <v>25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99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32</v>
      </c>
      <c r="E28" s="29"/>
      <c r="F28" s="29"/>
      <c r="G28" s="29"/>
      <c r="H28" s="29"/>
      <c r="I28" s="9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101"/>
      <c r="B29" s="102"/>
      <c r="C29" s="101"/>
      <c r="D29" s="101"/>
      <c r="E29" s="245" t="s">
        <v>1</v>
      </c>
      <c r="F29" s="245"/>
      <c r="G29" s="245"/>
      <c r="H29" s="245"/>
      <c r="I29" s="103"/>
      <c r="J29" s="101"/>
      <c r="K29" s="101"/>
      <c r="L29" s="104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9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105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6" t="s">
        <v>33</v>
      </c>
      <c r="E32" s="29"/>
      <c r="F32" s="29"/>
      <c r="G32" s="29"/>
      <c r="H32" s="29"/>
      <c r="I32" s="99"/>
      <c r="J32" s="68">
        <f>ROUND(J124,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105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35</v>
      </c>
      <c r="G34" s="29"/>
      <c r="H34" s="29"/>
      <c r="I34" s="107" t="s">
        <v>34</v>
      </c>
      <c r="J34" s="33" t="s">
        <v>36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98" t="s">
        <v>37</v>
      </c>
      <c r="E35" s="24" t="s">
        <v>38</v>
      </c>
      <c r="F35" s="108">
        <f>ROUND((SUM(BE124:BE166)),  2)</f>
        <v>0</v>
      </c>
      <c r="G35" s="29"/>
      <c r="H35" s="29"/>
      <c r="I35" s="109">
        <v>0.2</v>
      </c>
      <c r="J35" s="108">
        <f>ROUND(((SUM(BE124:BE166))*I35),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4" t="s">
        <v>39</v>
      </c>
      <c r="F36" s="108">
        <f>ROUND((SUM(BF124:BF166)),  2)</f>
        <v>0</v>
      </c>
      <c r="G36" s="29"/>
      <c r="H36" s="29"/>
      <c r="I36" s="109">
        <v>0.2</v>
      </c>
      <c r="J36" s="108">
        <f>ROUND(((SUM(BF124:BF166))*I36),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40</v>
      </c>
      <c r="F37" s="108">
        <f>ROUND((SUM(BG124:BG166)),  2)</f>
        <v>0</v>
      </c>
      <c r="G37" s="29"/>
      <c r="H37" s="29"/>
      <c r="I37" s="109">
        <v>0.2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41</v>
      </c>
      <c r="F38" s="108">
        <f>ROUND((SUM(BH124:BH166)),  2)</f>
        <v>0</v>
      </c>
      <c r="G38" s="29"/>
      <c r="H38" s="29"/>
      <c r="I38" s="109">
        <v>0.2</v>
      </c>
      <c r="J38" s="10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42</v>
      </c>
      <c r="F39" s="108">
        <f>ROUND((SUM(BI124:BI166)),  2)</f>
        <v>0</v>
      </c>
      <c r="G39" s="29"/>
      <c r="H39" s="29"/>
      <c r="I39" s="109">
        <v>0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9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10"/>
      <c r="D41" s="111" t="s">
        <v>43</v>
      </c>
      <c r="E41" s="57"/>
      <c r="F41" s="57"/>
      <c r="G41" s="112" t="s">
        <v>44</v>
      </c>
      <c r="H41" s="113" t="s">
        <v>45</v>
      </c>
      <c r="I41" s="114"/>
      <c r="J41" s="115">
        <f>SUM(J32:J39)</f>
        <v>0</v>
      </c>
      <c r="K41" s="116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9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I43" s="95"/>
      <c r="L43" s="17"/>
    </row>
    <row r="44" spans="1:31" s="1" customFormat="1" ht="14.45" customHeight="1">
      <c r="B44" s="17"/>
      <c r="I44" s="95"/>
      <c r="L44" s="17"/>
    </row>
    <row r="45" spans="1:31" s="1" customFormat="1" ht="14.45" customHeight="1">
      <c r="B45" s="17"/>
      <c r="I45" s="95"/>
      <c r="L45" s="17"/>
    </row>
    <row r="46" spans="1:31" s="1" customFormat="1" ht="14.45" customHeight="1">
      <c r="B46" s="17"/>
      <c r="I46" s="95"/>
      <c r="L46" s="17"/>
    </row>
    <row r="47" spans="1:31" s="1" customFormat="1" ht="14.45" customHeight="1">
      <c r="B47" s="17"/>
      <c r="I47" s="95"/>
      <c r="L47" s="17"/>
    </row>
    <row r="48" spans="1:31" s="1" customFormat="1" ht="14.45" customHeight="1">
      <c r="B48" s="17"/>
      <c r="I48" s="95"/>
      <c r="L48" s="17"/>
    </row>
    <row r="49" spans="1:31" s="1" customFormat="1" ht="14.45" customHeight="1">
      <c r="B49" s="17"/>
      <c r="I49" s="95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128</v>
      </c>
      <c r="D82" s="29"/>
      <c r="E82" s="29"/>
      <c r="F82" s="29"/>
      <c r="G82" s="29"/>
      <c r="H82" s="29"/>
      <c r="I82" s="9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3.25" customHeight="1">
      <c r="A85" s="29"/>
      <c r="B85" s="30"/>
      <c r="C85" s="29"/>
      <c r="D85" s="29"/>
      <c r="E85" s="256" t="str">
        <f>E7</f>
        <v>MSÚ JARKOVÁ 24, PREŠOV - ZNÍŽENIE ENERGETICKEJ NÁROČNOSTI OBJEKTU</v>
      </c>
      <c r="F85" s="257"/>
      <c r="G85" s="257"/>
      <c r="H85" s="257"/>
      <c r="I85" s="9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122</v>
      </c>
      <c r="I86" s="95"/>
      <c r="L86" s="17"/>
    </row>
    <row r="87" spans="1:31" s="2" customFormat="1" ht="16.5" customHeight="1">
      <c r="A87" s="29"/>
      <c r="B87" s="30"/>
      <c r="C87" s="29"/>
      <c r="D87" s="29"/>
      <c r="E87" s="256" t="s">
        <v>123</v>
      </c>
      <c r="F87" s="259"/>
      <c r="G87" s="259"/>
      <c r="H87" s="259"/>
      <c r="I87" s="9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124</v>
      </c>
      <c r="D88" s="29"/>
      <c r="E88" s="29"/>
      <c r="F88" s="29"/>
      <c r="G88" s="29"/>
      <c r="H88" s="29"/>
      <c r="I88" s="9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249" t="str">
        <f>E11</f>
        <v>7 - SZT - Spätné ziskavanie tepla s rekuperaciou</v>
      </c>
      <c r="F89" s="259"/>
      <c r="G89" s="259"/>
      <c r="H89" s="259"/>
      <c r="I89" s="9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19</v>
      </c>
      <c r="D91" s="29"/>
      <c r="E91" s="29"/>
      <c r="F91" s="22" t="str">
        <f>F14</f>
        <v>Jarková 24, Prešov</v>
      </c>
      <c r="G91" s="29"/>
      <c r="H91" s="29"/>
      <c r="I91" s="100" t="s">
        <v>21</v>
      </c>
      <c r="J91" s="52" t="str">
        <f>IF(J14="","",J14)</f>
        <v>11_2019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9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22</v>
      </c>
      <c r="D93" s="29"/>
      <c r="E93" s="29"/>
      <c r="F93" s="22" t="str">
        <f>E17</f>
        <v>Mesto Prešov, Hlavná 73, Prešov</v>
      </c>
      <c r="G93" s="29"/>
      <c r="H93" s="29"/>
      <c r="I93" s="100" t="s">
        <v>27</v>
      </c>
      <c r="J93" s="27" t="str">
        <f>E23</f>
        <v>AIP projekt s.r.o.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26</v>
      </c>
      <c r="D94" s="29"/>
      <c r="E94" s="29"/>
      <c r="F94" s="22" t="str">
        <f>IF(E20="","",E20)</f>
        <v/>
      </c>
      <c r="G94" s="29"/>
      <c r="H94" s="29"/>
      <c r="I94" s="100" t="s">
        <v>30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24" t="s">
        <v>129</v>
      </c>
      <c r="D96" s="110"/>
      <c r="E96" s="110"/>
      <c r="F96" s="110"/>
      <c r="G96" s="110"/>
      <c r="H96" s="110"/>
      <c r="I96" s="125"/>
      <c r="J96" s="126" t="s">
        <v>130</v>
      </c>
      <c r="K96" s="110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9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27" t="s">
        <v>131</v>
      </c>
      <c r="D98" s="29"/>
      <c r="E98" s="29"/>
      <c r="F98" s="29"/>
      <c r="G98" s="29"/>
      <c r="H98" s="29"/>
      <c r="I98" s="99"/>
      <c r="J98" s="68">
        <f>J124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132</v>
      </c>
    </row>
    <row r="99" spans="1:47" s="9" customFormat="1" ht="24.95" customHeight="1">
      <c r="B99" s="128"/>
      <c r="D99" s="129" t="s">
        <v>140</v>
      </c>
      <c r="E99" s="130"/>
      <c r="F99" s="130"/>
      <c r="G99" s="130"/>
      <c r="H99" s="130"/>
      <c r="I99" s="131"/>
      <c r="J99" s="132">
        <f>J125</f>
        <v>0</v>
      </c>
      <c r="L99" s="128"/>
    </row>
    <row r="100" spans="1:47" s="10" customFormat="1" ht="19.899999999999999" customHeight="1">
      <c r="B100" s="133"/>
      <c r="D100" s="134" t="s">
        <v>958</v>
      </c>
      <c r="E100" s="135"/>
      <c r="F100" s="135"/>
      <c r="G100" s="135"/>
      <c r="H100" s="135"/>
      <c r="I100" s="136"/>
      <c r="J100" s="137">
        <f>J126</f>
        <v>0</v>
      </c>
      <c r="L100" s="133"/>
    </row>
    <row r="101" spans="1:47" s="9" customFormat="1" ht="24.95" customHeight="1">
      <c r="B101" s="128"/>
      <c r="D101" s="129" t="s">
        <v>799</v>
      </c>
      <c r="E101" s="130"/>
      <c r="F101" s="130"/>
      <c r="G101" s="130"/>
      <c r="H101" s="130"/>
      <c r="I101" s="131"/>
      <c r="J101" s="132">
        <f>J133</f>
        <v>0</v>
      </c>
      <c r="L101" s="128"/>
    </row>
    <row r="102" spans="1:47" s="10" customFormat="1" ht="19.899999999999999" customHeight="1">
      <c r="B102" s="133"/>
      <c r="D102" s="134" t="s">
        <v>999</v>
      </c>
      <c r="E102" s="135"/>
      <c r="F102" s="135"/>
      <c r="G102" s="135"/>
      <c r="H102" s="135"/>
      <c r="I102" s="136"/>
      <c r="J102" s="137">
        <f>J134</f>
        <v>0</v>
      </c>
      <c r="L102" s="133"/>
    </row>
    <row r="103" spans="1:47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99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47" s="2" customFormat="1" ht="6.95" customHeight="1">
      <c r="A104" s="29"/>
      <c r="B104" s="44"/>
      <c r="C104" s="45"/>
      <c r="D104" s="45"/>
      <c r="E104" s="45"/>
      <c r="F104" s="45"/>
      <c r="G104" s="45"/>
      <c r="H104" s="45"/>
      <c r="I104" s="122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47" s="2" customFormat="1" ht="6.95" customHeight="1">
      <c r="A108" s="29"/>
      <c r="B108" s="46"/>
      <c r="C108" s="47"/>
      <c r="D108" s="47"/>
      <c r="E108" s="47"/>
      <c r="F108" s="47"/>
      <c r="G108" s="47"/>
      <c r="H108" s="47"/>
      <c r="I108" s="123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24.95" customHeight="1">
      <c r="A109" s="29"/>
      <c r="B109" s="30"/>
      <c r="C109" s="18" t="s">
        <v>146</v>
      </c>
      <c r="D109" s="29"/>
      <c r="E109" s="29"/>
      <c r="F109" s="29"/>
      <c r="G109" s="29"/>
      <c r="H109" s="29"/>
      <c r="I109" s="9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9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12" customHeight="1">
      <c r="A111" s="29"/>
      <c r="B111" s="30"/>
      <c r="C111" s="24" t="s">
        <v>15</v>
      </c>
      <c r="D111" s="29"/>
      <c r="E111" s="29"/>
      <c r="F111" s="29"/>
      <c r="G111" s="29"/>
      <c r="H111" s="29"/>
      <c r="I111" s="9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23.25" customHeight="1">
      <c r="A112" s="29"/>
      <c r="B112" s="30"/>
      <c r="C112" s="29"/>
      <c r="D112" s="29"/>
      <c r="E112" s="256" t="str">
        <f>E7</f>
        <v>MSÚ JARKOVÁ 24, PREŠOV - ZNÍŽENIE ENERGETICKEJ NÁROČNOSTI OBJEKTU</v>
      </c>
      <c r="F112" s="257"/>
      <c r="G112" s="257"/>
      <c r="H112" s="257"/>
      <c r="I112" s="9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1" customFormat="1" ht="12" customHeight="1">
      <c r="B113" s="17"/>
      <c r="C113" s="24" t="s">
        <v>122</v>
      </c>
      <c r="I113" s="95"/>
      <c r="L113" s="17"/>
    </row>
    <row r="114" spans="1:65" s="2" customFormat="1" ht="16.5" customHeight="1">
      <c r="A114" s="29"/>
      <c r="B114" s="30"/>
      <c r="C114" s="29"/>
      <c r="D114" s="29"/>
      <c r="E114" s="256" t="s">
        <v>123</v>
      </c>
      <c r="F114" s="259"/>
      <c r="G114" s="259"/>
      <c r="H114" s="259"/>
      <c r="I114" s="9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124</v>
      </c>
      <c r="D115" s="29"/>
      <c r="E115" s="29"/>
      <c r="F115" s="29"/>
      <c r="G115" s="29"/>
      <c r="H115" s="29"/>
      <c r="I115" s="9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6.5" customHeight="1">
      <c r="A116" s="29"/>
      <c r="B116" s="30"/>
      <c r="C116" s="29"/>
      <c r="D116" s="29"/>
      <c r="E116" s="249" t="str">
        <f>E11</f>
        <v>7 - SZT - Spätné ziskavanie tepla s rekuperaciou</v>
      </c>
      <c r="F116" s="259"/>
      <c r="G116" s="259"/>
      <c r="H116" s="259"/>
      <c r="I116" s="9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9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2" customHeight="1">
      <c r="A118" s="29"/>
      <c r="B118" s="30"/>
      <c r="C118" s="24" t="s">
        <v>19</v>
      </c>
      <c r="D118" s="29"/>
      <c r="E118" s="29"/>
      <c r="F118" s="22" t="str">
        <f>F14</f>
        <v>Jarková 24, Prešov</v>
      </c>
      <c r="G118" s="29"/>
      <c r="H118" s="29"/>
      <c r="I118" s="100" t="s">
        <v>21</v>
      </c>
      <c r="J118" s="52" t="str">
        <f>IF(J14="","",J14)</f>
        <v>11_2019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9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22</v>
      </c>
      <c r="D120" s="29"/>
      <c r="E120" s="29"/>
      <c r="F120" s="22" t="str">
        <f>E17</f>
        <v>Mesto Prešov, Hlavná 73, Prešov</v>
      </c>
      <c r="G120" s="29"/>
      <c r="H120" s="29"/>
      <c r="I120" s="100" t="s">
        <v>27</v>
      </c>
      <c r="J120" s="27" t="str">
        <f>E23</f>
        <v>AIP projekt s.r.o.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26</v>
      </c>
      <c r="D121" s="29"/>
      <c r="E121" s="29"/>
      <c r="F121" s="22" t="str">
        <f>IF(E20="","",E20)</f>
        <v/>
      </c>
      <c r="G121" s="29"/>
      <c r="H121" s="29"/>
      <c r="I121" s="100" t="s">
        <v>30</v>
      </c>
      <c r="J121" s="27" t="str">
        <f>E26</f>
        <v xml:space="preserve"> </v>
      </c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0.35" customHeight="1">
      <c r="A122" s="29"/>
      <c r="B122" s="30"/>
      <c r="C122" s="29"/>
      <c r="D122" s="29"/>
      <c r="E122" s="29"/>
      <c r="F122" s="29"/>
      <c r="G122" s="29"/>
      <c r="H122" s="29"/>
      <c r="I122" s="9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11" customFormat="1" ht="29.25" customHeight="1">
      <c r="A123" s="138"/>
      <c r="B123" s="139"/>
      <c r="C123" s="140" t="s">
        <v>147</v>
      </c>
      <c r="D123" s="141" t="s">
        <v>58</v>
      </c>
      <c r="E123" s="141" t="s">
        <v>54</v>
      </c>
      <c r="F123" s="141" t="s">
        <v>55</v>
      </c>
      <c r="G123" s="141" t="s">
        <v>148</v>
      </c>
      <c r="H123" s="141" t="s">
        <v>149</v>
      </c>
      <c r="I123" s="142" t="s">
        <v>150</v>
      </c>
      <c r="J123" s="143" t="s">
        <v>130</v>
      </c>
      <c r="K123" s="144" t="s">
        <v>151</v>
      </c>
      <c r="L123" s="145"/>
      <c r="M123" s="59" t="s">
        <v>1</v>
      </c>
      <c r="N123" s="60" t="s">
        <v>37</v>
      </c>
      <c r="O123" s="60" t="s">
        <v>152</v>
      </c>
      <c r="P123" s="60" t="s">
        <v>153</v>
      </c>
      <c r="Q123" s="60" t="s">
        <v>154</v>
      </c>
      <c r="R123" s="60" t="s">
        <v>155</v>
      </c>
      <c r="S123" s="60" t="s">
        <v>156</v>
      </c>
      <c r="T123" s="61" t="s">
        <v>157</v>
      </c>
      <c r="U123" s="138"/>
      <c r="V123" s="138"/>
      <c r="W123" s="138"/>
      <c r="X123" s="138"/>
      <c r="Y123" s="138"/>
      <c r="Z123" s="138"/>
      <c r="AA123" s="138"/>
      <c r="AB123" s="138"/>
      <c r="AC123" s="138"/>
      <c r="AD123" s="138"/>
      <c r="AE123" s="138"/>
    </row>
    <row r="124" spans="1:65" s="2" customFormat="1" ht="22.9" customHeight="1">
      <c r="A124" s="29"/>
      <c r="B124" s="30"/>
      <c r="C124" s="66" t="s">
        <v>131</v>
      </c>
      <c r="D124" s="29"/>
      <c r="E124" s="29"/>
      <c r="F124" s="29"/>
      <c r="G124" s="29"/>
      <c r="H124" s="29"/>
      <c r="I124" s="99"/>
      <c r="J124" s="146">
        <f>BK124</f>
        <v>0</v>
      </c>
      <c r="K124" s="29"/>
      <c r="L124" s="30"/>
      <c r="M124" s="62"/>
      <c r="N124" s="53"/>
      <c r="O124" s="63"/>
      <c r="P124" s="147">
        <f>P125+P133</f>
        <v>0</v>
      </c>
      <c r="Q124" s="63"/>
      <c r="R124" s="147">
        <f>R125+R133</f>
        <v>0</v>
      </c>
      <c r="S124" s="63"/>
      <c r="T124" s="148">
        <f>T125+T133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4" t="s">
        <v>72</v>
      </c>
      <c r="AU124" s="14" t="s">
        <v>132</v>
      </c>
      <c r="BK124" s="149">
        <f>BK125+BK133</f>
        <v>0</v>
      </c>
    </row>
    <row r="125" spans="1:65" s="12" customFormat="1" ht="25.9" customHeight="1">
      <c r="B125" s="150"/>
      <c r="D125" s="151" t="s">
        <v>72</v>
      </c>
      <c r="E125" s="152" t="s">
        <v>315</v>
      </c>
      <c r="F125" s="152" t="s">
        <v>316</v>
      </c>
      <c r="I125" s="153"/>
      <c r="J125" s="154">
        <f>BK125</f>
        <v>0</v>
      </c>
      <c r="L125" s="150"/>
      <c r="M125" s="155"/>
      <c r="N125" s="156"/>
      <c r="O125" s="156"/>
      <c r="P125" s="157">
        <f>P126</f>
        <v>0</v>
      </c>
      <c r="Q125" s="156"/>
      <c r="R125" s="157">
        <f>R126</f>
        <v>0</v>
      </c>
      <c r="S125" s="156"/>
      <c r="T125" s="158">
        <f>T126</f>
        <v>0</v>
      </c>
      <c r="AR125" s="151" t="s">
        <v>84</v>
      </c>
      <c r="AT125" s="159" t="s">
        <v>72</v>
      </c>
      <c r="AU125" s="159" t="s">
        <v>73</v>
      </c>
      <c r="AY125" s="151" t="s">
        <v>160</v>
      </c>
      <c r="BK125" s="160">
        <f>BK126</f>
        <v>0</v>
      </c>
    </row>
    <row r="126" spans="1:65" s="12" customFormat="1" ht="22.9" customHeight="1">
      <c r="B126" s="150"/>
      <c r="D126" s="151" t="s">
        <v>72</v>
      </c>
      <c r="E126" s="161" t="s">
        <v>962</v>
      </c>
      <c r="F126" s="161" t="s">
        <v>963</v>
      </c>
      <c r="I126" s="153"/>
      <c r="J126" s="162">
        <f>BK126</f>
        <v>0</v>
      </c>
      <c r="L126" s="150"/>
      <c r="M126" s="155"/>
      <c r="N126" s="156"/>
      <c r="O126" s="156"/>
      <c r="P126" s="157">
        <f>SUM(P127:P132)</f>
        <v>0</v>
      </c>
      <c r="Q126" s="156"/>
      <c r="R126" s="157">
        <f>SUM(R127:R132)</f>
        <v>0</v>
      </c>
      <c r="S126" s="156"/>
      <c r="T126" s="158">
        <f>SUM(T127:T132)</f>
        <v>0</v>
      </c>
      <c r="AR126" s="151" t="s">
        <v>84</v>
      </c>
      <c r="AT126" s="159" t="s">
        <v>72</v>
      </c>
      <c r="AU126" s="159" t="s">
        <v>80</v>
      </c>
      <c r="AY126" s="151" t="s">
        <v>160</v>
      </c>
      <c r="BK126" s="160">
        <f>SUM(BK127:BK132)</f>
        <v>0</v>
      </c>
    </row>
    <row r="127" spans="1:65" s="2" customFormat="1" ht="21.75" customHeight="1">
      <c r="A127" s="29"/>
      <c r="B127" s="163"/>
      <c r="C127" s="164" t="s">
        <v>73</v>
      </c>
      <c r="D127" s="164" t="s">
        <v>162</v>
      </c>
      <c r="E127" s="165" t="s">
        <v>964</v>
      </c>
      <c r="F127" s="166" t="s">
        <v>1000</v>
      </c>
      <c r="G127" s="167" t="s">
        <v>254</v>
      </c>
      <c r="H127" s="168">
        <v>2</v>
      </c>
      <c r="I127" s="169"/>
      <c r="J127" s="170">
        <f t="shared" ref="J127:J132" si="0">ROUND(I127*H127,2)</f>
        <v>0</v>
      </c>
      <c r="K127" s="171"/>
      <c r="L127" s="30"/>
      <c r="M127" s="172" t="s">
        <v>1</v>
      </c>
      <c r="N127" s="173" t="s">
        <v>39</v>
      </c>
      <c r="O127" s="55"/>
      <c r="P127" s="174">
        <f t="shared" ref="P127:P132" si="1">O127*H127</f>
        <v>0</v>
      </c>
      <c r="Q127" s="174">
        <v>0</v>
      </c>
      <c r="R127" s="174">
        <f t="shared" ref="R127:R132" si="2">Q127*H127</f>
        <v>0</v>
      </c>
      <c r="S127" s="174">
        <v>0</v>
      </c>
      <c r="T127" s="175">
        <f t="shared" ref="T127:T132" si="3"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6" t="s">
        <v>186</v>
      </c>
      <c r="AT127" s="176" t="s">
        <v>162</v>
      </c>
      <c r="AU127" s="176" t="s">
        <v>84</v>
      </c>
      <c r="AY127" s="14" t="s">
        <v>160</v>
      </c>
      <c r="BE127" s="177">
        <f t="shared" ref="BE127:BE132" si="4">IF(N127="základná",J127,0)</f>
        <v>0</v>
      </c>
      <c r="BF127" s="177">
        <f t="shared" ref="BF127:BF132" si="5">IF(N127="znížená",J127,0)</f>
        <v>0</v>
      </c>
      <c r="BG127" s="177">
        <f t="shared" ref="BG127:BG132" si="6">IF(N127="zákl. prenesená",J127,0)</f>
        <v>0</v>
      </c>
      <c r="BH127" s="177">
        <f t="shared" ref="BH127:BH132" si="7">IF(N127="zníž. prenesená",J127,0)</f>
        <v>0</v>
      </c>
      <c r="BI127" s="177">
        <f t="shared" ref="BI127:BI132" si="8">IF(N127="nulová",J127,0)</f>
        <v>0</v>
      </c>
      <c r="BJ127" s="14" t="s">
        <v>84</v>
      </c>
      <c r="BK127" s="177">
        <f t="shared" ref="BK127:BK132" si="9">ROUND(I127*H127,2)</f>
        <v>0</v>
      </c>
      <c r="BL127" s="14" t="s">
        <v>186</v>
      </c>
      <c r="BM127" s="176" t="s">
        <v>84</v>
      </c>
    </row>
    <row r="128" spans="1:65" s="2" customFormat="1" ht="21.75" customHeight="1">
      <c r="A128" s="29"/>
      <c r="B128" s="163"/>
      <c r="C128" s="178" t="s">
        <v>73</v>
      </c>
      <c r="D128" s="178" t="s">
        <v>188</v>
      </c>
      <c r="E128" s="179" t="s">
        <v>966</v>
      </c>
      <c r="F128" s="180" t="s">
        <v>1001</v>
      </c>
      <c r="G128" s="181" t="s">
        <v>254</v>
      </c>
      <c r="H128" s="182">
        <v>2</v>
      </c>
      <c r="I128" s="183"/>
      <c r="J128" s="184">
        <f t="shared" si="0"/>
        <v>0</v>
      </c>
      <c r="K128" s="185"/>
      <c r="L128" s="186"/>
      <c r="M128" s="187" t="s">
        <v>1</v>
      </c>
      <c r="N128" s="188" t="s">
        <v>39</v>
      </c>
      <c r="O128" s="55"/>
      <c r="P128" s="174">
        <f t="shared" si="1"/>
        <v>0</v>
      </c>
      <c r="Q128" s="174">
        <v>0</v>
      </c>
      <c r="R128" s="174">
        <f t="shared" si="2"/>
        <v>0</v>
      </c>
      <c r="S128" s="174">
        <v>0</v>
      </c>
      <c r="T128" s="175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6" t="s">
        <v>217</v>
      </c>
      <c r="AT128" s="176" t="s">
        <v>188</v>
      </c>
      <c r="AU128" s="176" t="s">
        <v>84</v>
      </c>
      <c r="AY128" s="14" t="s">
        <v>160</v>
      </c>
      <c r="BE128" s="177">
        <f t="shared" si="4"/>
        <v>0</v>
      </c>
      <c r="BF128" s="177">
        <f t="shared" si="5"/>
        <v>0</v>
      </c>
      <c r="BG128" s="177">
        <f t="shared" si="6"/>
        <v>0</v>
      </c>
      <c r="BH128" s="177">
        <f t="shared" si="7"/>
        <v>0</v>
      </c>
      <c r="BI128" s="177">
        <f t="shared" si="8"/>
        <v>0</v>
      </c>
      <c r="BJ128" s="14" t="s">
        <v>84</v>
      </c>
      <c r="BK128" s="177">
        <f t="shared" si="9"/>
        <v>0</v>
      </c>
      <c r="BL128" s="14" t="s">
        <v>186</v>
      </c>
      <c r="BM128" s="176" t="s">
        <v>109</v>
      </c>
    </row>
    <row r="129" spans="1:65" s="2" customFormat="1" ht="16.5" customHeight="1">
      <c r="A129" s="29"/>
      <c r="B129" s="163"/>
      <c r="C129" s="164" t="s">
        <v>73</v>
      </c>
      <c r="D129" s="164" t="s">
        <v>162</v>
      </c>
      <c r="E129" s="165" t="s">
        <v>968</v>
      </c>
      <c r="F129" s="166" t="s">
        <v>969</v>
      </c>
      <c r="G129" s="167" t="s">
        <v>254</v>
      </c>
      <c r="H129" s="168">
        <v>2</v>
      </c>
      <c r="I129" s="169"/>
      <c r="J129" s="170">
        <f t="shared" si="0"/>
        <v>0</v>
      </c>
      <c r="K129" s="171"/>
      <c r="L129" s="30"/>
      <c r="M129" s="172" t="s">
        <v>1</v>
      </c>
      <c r="N129" s="173" t="s">
        <v>39</v>
      </c>
      <c r="O129" s="55"/>
      <c r="P129" s="174">
        <f t="shared" si="1"/>
        <v>0</v>
      </c>
      <c r="Q129" s="174">
        <v>0</v>
      </c>
      <c r="R129" s="174">
        <f t="shared" si="2"/>
        <v>0</v>
      </c>
      <c r="S129" s="174">
        <v>0</v>
      </c>
      <c r="T129" s="175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6" t="s">
        <v>186</v>
      </c>
      <c r="AT129" s="176" t="s">
        <v>162</v>
      </c>
      <c r="AU129" s="176" t="s">
        <v>84</v>
      </c>
      <c r="AY129" s="14" t="s">
        <v>160</v>
      </c>
      <c r="BE129" s="177">
        <f t="shared" si="4"/>
        <v>0</v>
      </c>
      <c r="BF129" s="177">
        <f t="shared" si="5"/>
        <v>0</v>
      </c>
      <c r="BG129" s="177">
        <f t="shared" si="6"/>
        <v>0</v>
      </c>
      <c r="BH129" s="177">
        <f t="shared" si="7"/>
        <v>0</v>
      </c>
      <c r="BI129" s="177">
        <f t="shared" si="8"/>
        <v>0</v>
      </c>
      <c r="BJ129" s="14" t="s">
        <v>84</v>
      </c>
      <c r="BK129" s="177">
        <f t="shared" si="9"/>
        <v>0</v>
      </c>
      <c r="BL129" s="14" t="s">
        <v>186</v>
      </c>
      <c r="BM129" s="176" t="s">
        <v>115</v>
      </c>
    </row>
    <row r="130" spans="1:65" s="2" customFormat="1" ht="21.75" customHeight="1">
      <c r="A130" s="29"/>
      <c r="B130" s="163"/>
      <c r="C130" s="178" t="s">
        <v>73</v>
      </c>
      <c r="D130" s="178" t="s">
        <v>188</v>
      </c>
      <c r="E130" s="179" t="s">
        <v>968</v>
      </c>
      <c r="F130" s="180" t="s">
        <v>970</v>
      </c>
      <c r="G130" s="181" t="s">
        <v>254</v>
      </c>
      <c r="H130" s="182">
        <v>2</v>
      </c>
      <c r="I130" s="183"/>
      <c r="J130" s="184">
        <f t="shared" si="0"/>
        <v>0</v>
      </c>
      <c r="K130" s="185"/>
      <c r="L130" s="186"/>
      <c r="M130" s="187" t="s">
        <v>1</v>
      </c>
      <c r="N130" s="188" t="s">
        <v>39</v>
      </c>
      <c r="O130" s="55"/>
      <c r="P130" s="174">
        <f t="shared" si="1"/>
        <v>0</v>
      </c>
      <c r="Q130" s="174">
        <v>0</v>
      </c>
      <c r="R130" s="174">
        <f t="shared" si="2"/>
        <v>0</v>
      </c>
      <c r="S130" s="174">
        <v>0</v>
      </c>
      <c r="T130" s="175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6" t="s">
        <v>217</v>
      </c>
      <c r="AT130" s="176" t="s">
        <v>188</v>
      </c>
      <c r="AU130" s="176" t="s">
        <v>84</v>
      </c>
      <c r="AY130" s="14" t="s">
        <v>160</v>
      </c>
      <c r="BE130" s="177">
        <f t="shared" si="4"/>
        <v>0</v>
      </c>
      <c r="BF130" s="177">
        <f t="shared" si="5"/>
        <v>0</v>
      </c>
      <c r="BG130" s="177">
        <f t="shared" si="6"/>
        <v>0</v>
      </c>
      <c r="BH130" s="177">
        <f t="shared" si="7"/>
        <v>0</v>
      </c>
      <c r="BI130" s="177">
        <f t="shared" si="8"/>
        <v>0</v>
      </c>
      <c r="BJ130" s="14" t="s">
        <v>84</v>
      </c>
      <c r="BK130" s="177">
        <f t="shared" si="9"/>
        <v>0</v>
      </c>
      <c r="BL130" s="14" t="s">
        <v>186</v>
      </c>
      <c r="BM130" s="176" t="s">
        <v>173</v>
      </c>
    </row>
    <row r="131" spans="1:65" s="2" customFormat="1" ht="21.75" customHeight="1">
      <c r="A131" s="29"/>
      <c r="B131" s="163"/>
      <c r="C131" s="164" t="s">
        <v>73</v>
      </c>
      <c r="D131" s="164" t="s">
        <v>162</v>
      </c>
      <c r="E131" s="165" t="s">
        <v>973</v>
      </c>
      <c r="F131" s="166" t="s">
        <v>974</v>
      </c>
      <c r="G131" s="167" t="s">
        <v>182</v>
      </c>
      <c r="H131" s="168">
        <v>0.05</v>
      </c>
      <c r="I131" s="169"/>
      <c r="J131" s="170">
        <f t="shared" si="0"/>
        <v>0</v>
      </c>
      <c r="K131" s="171"/>
      <c r="L131" s="30"/>
      <c r="M131" s="172" t="s">
        <v>1</v>
      </c>
      <c r="N131" s="173" t="s">
        <v>39</v>
      </c>
      <c r="O131" s="55"/>
      <c r="P131" s="174">
        <f t="shared" si="1"/>
        <v>0</v>
      </c>
      <c r="Q131" s="174">
        <v>0</v>
      </c>
      <c r="R131" s="174">
        <f t="shared" si="2"/>
        <v>0</v>
      </c>
      <c r="S131" s="174">
        <v>0</v>
      </c>
      <c r="T131" s="175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6" t="s">
        <v>186</v>
      </c>
      <c r="AT131" s="176" t="s">
        <v>162</v>
      </c>
      <c r="AU131" s="176" t="s">
        <v>84</v>
      </c>
      <c r="AY131" s="14" t="s">
        <v>160</v>
      </c>
      <c r="BE131" s="177">
        <f t="shared" si="4"/>
        <v>0</v>
      </c>
      <c r="BF131" s="177">
        <f t="shared" si="5"/>
        <v>0</v>
      </c>
      <c r="BG131" s="177">
        <f t="shared" si="6"/>
        <v>0</v>
      </c>
      <c r="BH131" s="177">
        <f t="shared" si="7"/>
        <v>0</v>
      </c>
      <c r="BI131" s="177">
        <f t="shared" si="8"/>
        <v>0</v>
      </c>
      <c r="BJ131" s="14" t="s">
        <v>84</v>
      </c>
      <c r="BK131" s="177">
        <f t="shared" si="9"/>
        <v>0</v>
      </c>
      <c r="BL131" s="14" t="s">
        <v>186</v>
      </c>
      <c r="BM131" s="176" t="s">
        <v>176</v>
      </c>
    </row>
    <row r="132" spans="1:65" s="2" customFormat="1" ht="21.75" customHeight="1">
      <c r="A132" s="29"/>
      <c r="B132" s="163"/>
      <c r="C132" s="164" t="s">
        <v>73</v>
      </c>
      <c r="D132" s="164" t="s">
        <v>162</v>
      </c>
      <c r="E132" s="165" t="s">
        <v>975</v>
      </c>
      <c r="F132" s="166" t="s">
        <v>976</v>
      </c>
      <c r="G132" s="167" t="s">
        <v>182</v>
      </c>
      <c r="H132" s="168">
        <v>0.05</v>
      </c>
      <c r="I132" s="169"/>
      <c r="J132" s="170">
        <f t="shared" si="0"/>
        <v>0</v>
      </c>
      <c r="K132" s="171"/>
      <c r="L132" s="30"/>
      <c r="M132" s="172" t="s">
        <v>1</v>
      </c>
      <c r="N132" s="173" t="s">
        <v>39</v>
      </c>
      <c r="O132" s="55"/>
      <c r="P132" s="174">
        <f t="shared" si="1"/>
        <v>0</v>
      </c>
      <c r="Q132" s="174">
        <v>0</v>
      </c>
      <c r="R132" s="174">
        <f t="shared" si="2"/>
        <v>0</v>
      </c>
      <c r="S132" s="174">
        <v>0</v>
      </c>
      <c r="T132" s="175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6" t="s">
        <v>186</v>
      </c>
      <c r="AT132" s="176" t="s">
        <v>162</v>
      </c>
      <c r="AU132" s="176" t="s">
        <v>84</v>
      </c>
      <c r="AY132" s="14" t="s">
        <v>160</v>
      </c>
      <c r="BE132" s="177">
        <f t="shared" si="4"/>
        <v>0</v>
      </c>
      <c r="BF132" s="177">
        <f t="shared" si="5"/>
        <v>0</v>
      </c>
      <c r="BG132" s="177">
        <f t="shared" si="6"/>
        <v>0</v>
      </c>
      <c r="BH132" s="177">
        <f t="shared" si="7"/>
        <v>0</v>
      </c>
      <c r="BI132" s="177">
        <f t="shared" si="8"/>
        <v>0</v>
      </c>
      <c r="BJ132" s="14" t="s">
        <v>84</v>
      </c>
      <c r="BK132" s="177">
        <f t="shared" si="9"/>
        <v>0</v>
      </c>
      <c r="BL132" s="14" t="s">
        <v>186</v>
      </c>
      <c r="BM132" s="176" t="s">
        <v>179</v>
      </c>
    </row>
    <row r="133" spans="1:65" s="12" customFormat="1" ht="25.9" customHeight="1">
      <c r="B133" s="150"/>
      <c r="D133" s="151" t="s">
        <v>72</v>
      </c>
      <c r="E133" s="152" t="s">
        <v>188</v>
      </c>
      <c r="F133" s="152" t="s">
        <v>801</v>
      </c>
      <c r="I133" s="153"/>
      <c r="J133" s="154">
        <f>BK133</f>
        <v>0</v>
      </c>
      <c r="L133" s="150"/>
      <c r="M133" s="155"/>
      <c r="N133" s="156"/>
      <c r="O133" s="156"/>
      <c r="P133" s="157">
        <f>P134</f>
        <v>0</v>
      </c>
      <c r="Q133" s="156"/>
      <c r="R133" s="157">
        <f>R134</f>
        <v>0</v>
      </c>
      <c r="S133" s="156"/>
      <c r="T133" s="158">
        <f>T134</f>
        <v>0</v>
      </c>
      <c r="AR133" s="151" t="s">
        <v>89</v>
      </c>
      <c r="AT133" s="159" t="s">
        <v>72</v>
      </c>
      <c r="AU133" s="159" t="s">
        <v>73</v>
      </c>
      <c r="AY133" s="151" t="s">
        <v>160</v>
      </c>
      <c r="BK133" s="160">
        <f>BK134</f>
        <v>0</v>
      </c>
    </row>
    <row r="134" spans="1:65" s="12" customFormat="1" ht="22.9" customHeight="1">
      <c r="B134" s="150"/>
      <c r="D134" s="151" t="s">
        <v>72</v>
      </c>
      <c r="E134" s="161" t="s">
        <v>977</v>
      </c>
      <c r="F134" s="161" t="s">
        <v>1002</v>
      </c>
      <c r="I134" s="153"/>
      <c r="J134" s="162">
        <f>BK134</f>
        <v>0</v>
      </c>
      <c r="L134" s="150"/>
      <c r="M134" s="155"/>
      <c r="N134" s="156"/>
      <c r="O134" s="156"/>
      <c r="P134" s="157">
        <f>SUM(P135:P166)</f>
        <v>0</v>
      </c>
      <c r="Q134" s="156"/>
      <c r="R134" s="157">
        <f>SUM(R135:R166)</f>
        <v>0</v>
      </c>
      <c r="S134" s="156"/>
      <c r="T134" s="158">
        <f>SUM(T135:T166)</f>
        <v>0</v>
      </c>
      <c r="AR134" s="151" t="s">
        <v>80</v>
      </c>
      <c r="AT134" s="159" t="s">
        <v>72</v>
      </c>
      <c r="AU134" s="159" t="s">
        <v>80</v>
      </c>
      <c r="AY134" s="151" t="s">
        <v>160</v>
      </c>
      <c r="BK134" s="160">
        <f>SUM(BK135:BK166)</f>
        <v>0</v>
      </c>
    </row>
    <row r="135" spans="1:65" s="2" customFormat="1" ht="21.75" customHeight="1">
      <c r="A135" s="29"/>
      <c r="B135" s="163"/>
      <c r="C135" s="164" t="s">
        <v>73</v>
      </c>
      <c r="D135" s="164" t="s">
        <v>162</v>
      </c>
      <c r="E135" s="165" t="s">
        <v>1003</v>
      </c>
      <c r="F135" s="166" t="s">
        <v>1004</v>
      </c>
      <c r="G135" s="167" t="s">
        <v>254</v>
      </c>
      <c r="H135" s="168">
        <v>1</v>
      </c>
      <c r="I135" s="169"/>
      <c r="J135" s="170">
        <f t="shared" ref="J135:J166" si="10">ROUND(I135*H135,2)</f>
        <v>0</v>
      </c>
      <c r="K135" s="171"/>
      <c r="L135" s="30"/>
      <c r="M135" s="172" t="s">
        <v>1</v>
      </c>
      <c r="N135" s="173" t="s">
        <v>39</v>
      </c>
      <c r="O135" s="55"/>
      <c r="P135" s="174">
        <f t="shared" ref="P135:P166" si="11">O135*H135</f>
        <v>0</v>
      </c>
      <c r="Q135" s="174">
        <v>0</v>
      </c>
      <c r="R135" s="174">
        <f t="shared" ref="R135:R166" si="12">Q135*H135</f>
        <v>0</v>
      </c>
      <c r="S135" s="174">
        <v>0</v>
      </c>
      <c r="T135" s="175">
        <f t="shared" ref="T135:T166" si="13"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6" t="s">
        <v>109</v>
      </c>
      <c r="AT135" s="176" t="s">
        <v>162</v>
      </c>
      <c r="AU135" s="176" t="s">
        <v>84</v>
      </c>
      <c r="AY135" s="14" t="s">
        <v>160</v>
      </c>
      <c r="BE135" s="177">
        <f t="shared" ref="BE135:BE166" si="14">IF(N135="základná",J135,0)</f>
        <v>0</v>
      </c>
      <c r="BF135" s="177">
        <f t="shared" ref="BF135:BF166" si="15">IF(N135="znížená",J135,0)</f>
        <v>0</v>
      </c>
      <c r="BG135" s="177">
        <f t="shared" ref="BG135:BG166" si="16">IF(N135="zákl. prenesená",J135,0)</f>
        <v>0</v>
      </c>
      <c r="BH135" s="177">
        <f t="shared" ref="BH135:BH166" si="17">IF(N135="zníž. prenesená",J135,0)</f>
        <v>0</v>
      </c>
      <c r="BI135" s="177">
        <f t="shared" ref="BI135:BI166" si="18">IF(N135="nulová",J135,0)</f>
        <v>0</v>
      </c>
      <c r="BJ135" s="14" t="s">
        <v>84</v>
      </c>
      <c r="BK135" s="177">
        <f t="shared" ref="BK135:BK166" si="19">ROUND(I135*H135,2)</f>
        <v>0</v>
      </c>
      <c r="BL135" s="14" t="s">
        <v>109</v>
      </c>
      <c r="BM135" s="176" t="s">
        <v>183</v>
      </c>
    </row>
    <row r="136" spans="1:65" s="2" customFormat="1" ht="66.75" customHeight="1">
      <c r="A136" s="29"/>
      <c r="B136" s="163"/>
      <c r="C136" s="178" t="s">
        <v>73</v>
      </c>
      <c r="D136" s="178" t="s">
        <v>188</v>
      </c>
      <c r="E136" s="179" t="s">
        <v>1005</v>
      </c>
      <c r="F136" s="180" t="s">
        <v>1006</v>
      </c>
      <c r="G136" s="181" t="s">
        <v>254</v>
      </c>
      <c r="H136" s="182">
        <v>1</v>
      </c>
      <c r="I136" s="183"/>
      <c r="J136" s="184">
        <f t="shared" si="10"/>
        <v>0</v>
      </c>
      <c r="K136" s="185"/>
      <c r="L136" s="186"/>
      <c r="M136" s="187" t="s">
        <v>1</v>
      </c>
      <c r="N136" s="188" t="s">
        <v>39</v>
      </c>
      <c r="O136" s="55"/>
      <c r="P136" s="174">
        <f t="shared" si="11"/>
        <v>0</v>
      </c>
      <c r="Q136" s="174">
        <v>0</v>
      </c>
      <c r="R136" s="174">
        <f t="shared" si="12"/>
        <v>0</v>
      </c>
      <c r="S136" s="174">
        <v>0</v>
      </c>
      <c r="T136" s="175">
        <f t="shared" si="1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6" t="s">
        <v>173</v>
      </c>
      <c r="AT136" s="176" t="s">
        <v>188</v>
      </c>
      <c r="AU136" s="176" t="s">
        <v>84</v>
      </c>
      <c r="AY136" s="14" t="s">
        <v>160</v>
      </c>
      <c r="BE136" s="177">
        <f t="shared" si="14"/>
        <v>0</v>
      </c>
      <c r="BF136" s="177">
        <f t="shared" si="15"/>
        <v>0</v>
      </c>
      <c r="BG136" s="177">
        <f t="shared" si="16"/>
        <v>0</v>
      </c>
      <c r="BH136" s="177">
        <f t="shared" si="17"/>
        <v>0</v>
      </c>
      <c r="BI136" s="177">
        <f t="shared" si="18"/>
        <v>0</v>
      </c>
      <c r="BJ136" s="14" t="s">
        <v>84</v>
      </c>
      <c r="BK136" s="177">
        <f t="shared" si="19"/>
        <v>0</v>
      </c>
      <c r="BL136" s="14" t="s">
        <v>109</v>
      </c>
      <c r="BM136" s="176" t="s">
        <v>186</v>
      </c>
    </row>
    <row r="137" spans="1:65" s="2" customFormat="1" ht="16.5" customHeight="1">
      <c r="A137" s="29"/>
      <c r="B137" s="163"/>
      <c r="C137" s="164" t="s">
        <v>73</v>
      </c>
      <c r="D137" s="164" t="s">
        <v>162</v>
      </c>
      <c r="E137" s="165" t="s">
        <v>1007</v>
      </c>
      <c r="F137" s="166" t="s">
        <v>1008</v>
      </c>
      <c r="G137" s="167" t="s">
        <v>254</v>
      </c>
      <c r="H137" s="168">
        <v>11</v>
      </c>
      <c r="I137" s="169"/>
      <c r="J137" s="170">
        <f t="shared" si="10"/>
        <v>0</v>
      </c>
      <c r="K137" s="171"/>
      <c r="L137" s="30"/>
      <c r="M137" s="172" t="s">
        <v>1</v>
      </c>
      <c r="N137" s="173" t="s">
        <v>39</v>
      </c>
      <c r="O137" s="55"/>
      <c r="P137" s="174">
        <f t="shared" si="11"/>
        <v>0</v>
      </c>
      <c r="Q137" s="174">
        <v>0</v>
      </c>
      <c r="R137" s="174">
        <f t="shared" si="12"/>
        <v>0</v>
      </c>
      <c r="S137" s="174">
        <v>0</v>
      </c>
      <c r="T137" s="175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6" t="s">
        <v>109</v>
      </c>
      <c r="AT137" s="176" t="s">
        <v>162</v>
      </c>
      <c r="AU137" s="176" t="s">
        <v>84</v>
      </c>
      <c r="AY137" s="14" t="s">
        <v>160</v>
      </c>
      <c r="BE137" s="177">
        <f t="shared" si="14"/>
        <v>0</v>
      </c>
      <c r="BF137" s="177">
        <f t="shared" si="15"/>
        <v>0</v>
      </c>
      <c r="BG137" s="177">
        <f t="shared" si="16"/>
        <v>0</v>
      </c>
      <c r="BH137" s="177">
        <f t="shared" si="17"/>
        <v>0</v>
      </c>
      <c r="BI137" s="177">
        <f t="shared" si="18"/>
        <v>0</v>
      </c>
      <c r="BJ137" s="14" t="s">
        <v>84</v>
      </c>
      <c r="BK137" s="177">
        <f t="shared" si="19"/>
        <v>0</v>
      </c>
      <c r="BL137" s="14" t="s">
        <v>109</v>
      </c>
      <c r="BM137" s="176" t="s">
        <v>191</v>
      </c>
    </row>
    <row r="138" spans="1:65" s="2" customFormat="1" ht="33" customHeight="1">
      <c r="A138" s="29"/>
      <c r="B138" s="163"/>
      <c r="C138" s="178" t="s">
        <v>73</v>
      </c>
      <c r="D138" s="178" t="s">
        <v>188</v>
      </c>
      <c r="E138" s="179" t="s">
        <v>1009</v>
      </c>
      <c r="F138" s="180" t="s">
        <v>1010</v>
      </c>
      <c r="G138" s="181" t="s">
        <v>254</v>
      </c>
      <c r="H138" s="182">
        <v>6</v>
      </c>
      <c r="I138" s="183"/>
      <c r="J138" s="184">
        <f t="shared" si="10"/>
        <v>0</v>
      </c>
      <c r="K138" s="185"/>
      <c r="L138" s="186"/>
      <c r="M138" s="187" t="s">
        <v>1</v>
      </c>
      <c r="N138" s="188" t="s">
        <v>39</v>
      </c>
      <c r="O138" s="55"/>
      <c r="P138" s="174">
        <f t="shared" si="11"/>
        <v>0</v>
      </c>
      <c r="Q138" s="174">
        <v>0</v>
      </c>
      <c r="R138" s="174">
        <f t="shared" si="12"/>
        <v>0</v>
      </c>
      <c r="S138" s="174">
        <v>0</v>
      </c>
      <c r="T138" s="175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6" t="s">
        <v>173</v>
      </c>
      <c r="AT138" s="176" t="s">
        <v>188</v>
      </c>
      <c r="AU138" s="176" t="s">
        <v>84</v>
      </c>
      <c r="AY138" s="14" t="s">
        <v>160</v>
      </c>
      <c r="BE138" s="177">
        <f t="shared" si="14"/>
        <v>0</v>
      </c>
      <c r="BF138" s="177">
        <f t="shared" si="15"/>
        <v>0</v>
      </c>
      <c r="BG138" s="177">
        <f t="shared" si="16"/>
        <v>0</v>
      </c>
      <c r="BH138" s="177">
        <f t="shared" si="17"/>
        <v>0</v>
      </c>
      <c r="BI138" s="177">
        <f t="shared" si="18"/>
        <v>0</v>
      </c>
      <c r="BJ138" s="14" t="s">
        <v>84</v>
      </c>
      <c r="BK138" s="177">
        <f t="shared" si="19"/>
        <v>0</v>
      </c>
      <c r="BL138" s="14" t="s">
        <v>109</v>
      </c>
      <c r="BM138" s="176" t="s">
        <v>7</v>
      </c>
    </row>
    <row r="139" spans="1:65" s="2" customFormat="1" ht="33" customHeight="1">
      <c r="A139" s="29"/>
      <c r="B139" s="163"/>
      <c r="C139" s="178" t="s">
        <v>73</v>
      </c>
      <c r="D139" s="178" t="s">
        <v>188</v>
      </c>
      <c r="E139" s="179" t="s">
        <v>1011</v>
      </c>
      <c r="F139" s="180" t="s">
        <v>1012</v>
      </c>
      <c r="G139" s="181" t="s">
        <v>254</v>
      </c>
      <c r="H139" s="182">
        <v>5</v>
      </c>
      <c r="I139" s="183"/>
      <c r="J139" s="184">
        <f t="shared" si="10"/>
        <v>0</v>
      </c>
      <c r="K139" s="185"/>
      <c r="L139" s="186"/>
      <c r="M139" s="187" t="s">
        <v>1</v>
      </c>
      <c r="N139" s="188" t="s">
        <v>39</v>
      </c>
      <c r="O139" s="55"/>
      <c r="P139" s="174">
        <f t="shared" si="11"/>
        <v>0</v>
      </c>
      <c r="Q139" s="174">
        <v>0</v>
      </c>
      <c r="R139" s="174">
        <f t="shared" si="12"/>
        <v>0</v>
      </c>
      <c r="S139" s="174">
        <v>0</v>
      </c>
      <c r="T139" s="175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6" t="s">
        <v>173</v>
      </c>
      <c r="AT139" s="176" t="s">
        <v>188</v>
      </c>
      <c r="AU139" s="176" t="s">
        <v>84</v>
      </c>
      <c r="AY139" s="14" t="s">
        <v>160</v>
      </c>
      <c r="BE139" s="177">
        <f t="shared" si="14"/>
        <v>0</v>
      </c>
      <c r="BF139" s="177">
        <f t="shared" si="15"/>
        <v>0</v>
      </c>
      <c r="BG139" s="177">
        <f t="shared" si="16"/>
        <v>0</v>
      </c>
      <c r="BH139" s="177">
        <f t="shared" si="17"/>
        <v>0</v>
      </c>
      <c r="BI139" s="177">
        <f t="shared" si="18"/>
        <v>0</v>
      </c>
      <c r="BJ139" s="14" t="s">
        <v>84</v>
      </c>
      <c r="BK139" s="177">
        <f t="shared" si="19"/>
        <v>0</v>
      </c>
      <c r="BL139" s="14" t="s">
        <v>109</v>
      </c>
      <c r="BM139" s="176" t="s">
        <v>199</v>
      </c>
    </row>
    <row r="140" spans="1:65" s="2" customFormat="1" ht="44.25" customHeight="1">
      <c r="A140" s="29"/>
      <c r="B140" s="163"/>
      <c r="C140" s="178" t="s">
        <v>73</v>
      </c>
      <c r="D140" s="178" t="s">
        <v>188</v>
      </c>
      <c r="E140" s="179" t="s">
        <v>1013</v>
      </c>
      <c r="F140" s="180" t="s">
        <v>1014</v>
      </c>
      <c r="G140" s="181" t="s">
        <v>254</v>
      </c>
      <c r="H140" s="182">
        <v>11</v>
      </c>
      <c r="I140" s="183"/>
      <c r="J140" s="184">
        <f t="shared" si="10"/>
        <v>0</v>
      </c>
      <c r="K140" s="185"/>
      <c r="L140" s="186"/>
      <c r="M140" s="187" t="s">
        <v>1</v>
      </c>
      <c r="N140" s="188" t="s">
        <v>39</v>
      </c>
      <c r="O140" s="55"/>
      <c r="P140" s="174">
        <f t="shared" si="11"/>
        <v>0</v>
      </c>
      <c r="Q140" s="174">
        <v>0</v>
      </c>
      <c r="R140" s="174">
        <f t="shared" si="12"/>
        <v>0</v>
      </c>
      <c r="S140" s="174">
        <v>0</v>
      </c>
      <c r="T140" s="175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6" t="s">
        <v>173</v>
      </c>
      <c r="AT140" s="176" t="s">
        <v>188</v>
      </c>
      <c r="AU140" s="176" t="s">
        <v>84</v>
      </c>
      <c r="AY140" s="14" t="s">
        <v>160</v>
      </c>
      <c r="BE140" s="177">
        <f t="shared" si="14"/>
        <v>0</v>
      </c>
      <c r="BF140" s="177">
        <f t="shared" si="15"/>
        <v>0</v>
      </c>
      <c r="BG140" s="177">
        <f t="shared" si="16"/>
        <v>0</v>
      </c>
      <c r="BH140" s="177">
        <f t="shared" si="17"/>
        <v>0</v>
      </c>
      <c r="BI140" s="177">
        <f t="shared" si="18"/>
        <v>0</v>
      </c>
      <c r="BJ140" s="14" t="s">
        <v>84</v>
      </c>
      <c r="BK140" s="177">
        <f t="shared" si="19"/>
        <v>0</v>
      </c>
      <c r="BL140" s="14" t="s">
        <v>109</v>
      </c>
      <c r="BM140" s="176" t="s">
        <v>202</v>
      </c>
    </row>
    <row r="141" spans="1:65" s="2" customFormat="1" ht="16.5" customHeight="1">
      <c r="A141" s="29"/>
      <c r="B141" s="163"/>
      <c r="C141" s="178" t="s">
        <v>73</v>
      </c>
      <c r="D141" s="178" t="s">
        <v>188</v>
      </c>
      <c r="E141" s="179" t="s">
        <v>1015</v>
      </c>
      <c r="F141" s="180" t="s">
        <v>1016</v>
      </c>
      <c r="G141" s="181" t="s">
        <v>254</v>
      </c>
      <c r="H141" s="182">
        <v>3</v>
      </c>
      <c r="I141" s="183"/>
      <c r="J141" s="184">
        <f t="shared" si="10"/>
        <v>0</v>
      </c>
      <c r="K141" s="185"/>
      <c r="L141" s="186"/>
      <c r="M141" s="187" t="s">
        <v>1</v>
      </c>
      <c r="N141" s="188" t="s">
        <v>39</v>
      </c>
      <c r="O141" s="55"/>
      <c r="P141" s="174">
        <f t="shared" si="11"/>
        <v>0</v>
      </c>
      <c r="Q141" s="174">
        <v>0</v>
      </c>
      <c r="R141" s="174">
        <f t="shared" si="12"/>
        <v>0</v>
      </c>
      <c r="S141" s="174">
        <v>0</v>
      </c>
      <c r="T141" s="175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6" t="s">
        <v>173</v>
      </c>
      <c r="AT141" s="176" t="s">
        <v>188</v>
      </c>
      <c r="AU141" s="176" t="s">
        <v>84</v>
      </c>
      <c r="AY141" s="14" t="s">
        <v>160</v>
      </c>
      <c r="BE141" s="177">
        <f t="shared" si="14"/>
        <v>0</v>
      </c>
      <c r="BF141" s="177">
        <f t="shared" si="15"/>
        <v>0</v>
      </c>
      <c r="BG141" s="177">
        <f t="shared" si="16"/>
        <v>0</v>
      </c>
      <c r="BH141" s="177">
        <f t="shared" si="17"/>
        <v>0</v>
      </c>
      <c r="BI141" s="177">
        <f t="shared" si="18"/>
        <v>0</v>
      </c>
      <c r="BJ141" s="14" t="s">
        <v>84</v>
      </c>
      <c r="BK141" s="177">
        <f t="shared" si="19"/>
        <v>0</v>
      </c>
      <c r="BL141" s="14" t="s">
        <v>109</v>
      </c>
      <c r="BM141" s="176" t="s">
        <v>207</v>
      </c>
    </row>
    <row r="142" spans="1:65" s="2" customFormat="1" ht="16.5" customHeight="1">
      <c r="A142" s="29"/>
      <c r="B142" s="163"/>
      <c r="C142" s="164" t="s">
        <v>73</v>
      </c>
      <c r="D142" s="164" t="s">
        <v>162</v>
      </c>
      <c r="E142" s="165" t="s">
        <v>993</v>
      </c>
      <c r="F142" s="166" t="s">
        <v>1017</v>
      </c>
      <c r="G142" s="167" t="s">
        <v>250</v>
      </c>
      <c r="H142" s="168">
        <v>79</v>
      </c>
      <c r="I142" s="169"/>
      <c r="J142" s="170">
        <f t="shared" si="10"/>
        <v>0</v>
      </c>
      <c r="K142" s="171"/>
      <c r="L142" s="30"/>
      <c r="M142" s="172" t="s">
        <v>1</v>
      </c>
      <c r="N142" s="173" t="s">
        <v>39</v>
      </c>
      <c r="O142" s="55"/>
      <c r="P142" s="174">
        <f t="shared" si="11"/>
        <v>0</v>
      </c>
      <c r="Q142" s="174">
        <v>0</v>
      </c>
      <c r="R142" s="174">
        <f t="shared" si="12"/>
        <v>0</v>
      </c>
      <c r="S142" s="174">
        <v>0</v>
      </c>
      <c r="T142" s="175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6" t="s">
        <v>109</v>
      </c>
      <c r="AT142" s="176" t="s">
        <v>162</v>
      </c>
      <c r="AU142" s="176" t="s">
        <v>84</v>
      </c>
      <c r="AY142" s="14" t="s">
        <v>160</v>
      </c>
      <c r="BE142" s="177">
        <f t="shared" si="14"/>
        <v>0</v>
      </c>
      <c r="BF142" s="177">
        <f t="shared" si="15"/>
        <v>0</v>
      </c>
      <c r="BG142" s="177">
        <f t="shared" si="16"/>
        <v>0</v>
      </c>
      <c r="BH142" s="177">
        <f t="shared" si="17"/>
        <v>0</v>
      </c>
      <c r="BI142" s="177">
        <f t="shared" si="18"/>
        <v>0</v>
      </c>
      <c r="BJ142" s="14" t="s">
        <v>84</v>
      </c>
      <c r="BK142" s="177">
        <f t="shared" si="19"/>
        <v>0</v>
      </c>
      <c r="BL142" s="14" t="s">
        <v>109</v>
      </c>
      <c r="BM142" s="176" t="s">
        <v>210</v>
      </c>
    </row>
    <row r="143" spans="1:65" s="2" customFormat="1" ht="21.75" customHeight="1">
      <c r="A143" s="29"/>
      <c r="B143" s="163"/>
      <c r="C143" s="178" t="s">
        <v>73</v>
      </c>
      <c r="D143" s="178" t="s">
        <v>188</v>
      </c>
      <c r="E143" s="179" t="s">
        <v>1018</v>
      </c>
      <c r="F143" s="180" t="s">
        <v>1019</v>
      </c>
      <c r="G143" s="181" t="s">
        <v>250</v>
      </c>
      <c r="H143" s="182">
        <v>10</v>
      </c>
      <c r="I143" s="183"/>
      <c r="J143" s="184">
        <f t="shared" si="10"/>
        <v>0</v>
      </c>
      <c r="K143" s="185"/>
      <c r="L143" s="186"/>
      <c r="M143" s="187" t="s">
        <v>1</v>
      </c>
      <c r="N143" s="188" t="s">
        <v>39</v>
      </c>
      <c r="O143" s="55"/>
      <c r="P143" s="174">
        <f t="shared" si="11"/>
        <v>0</v>
      </c>
      <c r="Q143" s="174">
        <v>0</v>
      </c>
      <c r="R143" s="174">
        <f t="shared" si="12"/>
        <v>0</v>
      </c>
      <c r="S143" s="174">
        <v>0</v>
      </c>
      <c r="T143" s="175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6" t="s">
        <v>173</v>
      </c>
      <c r="AT143" s="176" t="s">
        <v>188</v>
      </c>
      <c r="AU143" s="176" t="s">
        <v>84</v>
      </c>
      <c r="AY143" s="14" t="s">
        <v>160</v>
      </c>
      <c r="BE143" s="177">
        <f t="shared" si="14"/>
        <v>0</v>
      </c>
      <c r="BF143" s="177">
        <f t="shared" si="15"/>
        <v>0</v>
      </c>
      <c r="BG143" s="177">
        <f t="shared" si="16"/>
        <v>0</v>
      </c>
      <c r="BH143" s="177">
        <f t="shared" si="17"/>
        <v>0</v>
      </c>
      <c r="BI143" s="177">
        <f t="shared" si="18"/>
        <v>0</v>
      </c>
      <c r="BJ143" s="14" t="s">
        <v>84</v>
      </c>
      <c r="BK143" s="177">
        <f t="shared" si="19"/>
        <v>0</v>
      </c>
      <c r="BL143" s="14" t="s">
        <v>109</v>
      </c>
      <c r="BM143" s="176" t="s">
        <v>214</v>
      </c>
    </row>
    <row r="144" spans="1:65" s="2" customFormat="1" ht="21.75" customHeight="1">
      <c r="A144" s="29"/>
      <c r="B144" s="163"/>
      <c r="C144" s="178" t="s">
        <v>73</v>
      </c>
      <c r="D144" s="178" t="s">
        <v>188</v>
      </c>
      <c r="E144" s="179" t="s">
        <v>1020</v>
      </c>
      <c r="F144" s="180" t="s">
        <v>1021</v>
      </c>
      <c r="G144" s="181" t="s">
        <v>250</v>
      </c>
      <c r="H144" s="182">
        <v>20</v>
      </c>
      <c r="I144" s="183"/>
      <c r="J144" s="184">
        <f t="shared" si="10"/>
        <v>0</v>
      </c>
      <c r="K144" s="185"/>
      <c r="L144" s="186"/>
      <c r="M144" s="187" t="s">
        <v>1</v>
      </c>
      <c r="N144" s="188" t="s">
        <v>39</v>
      </c>
      <c r="O144" s="55"/>
      <c r="P144" s="174">
        <f t="shared" si="11"/>
        <v>0</v>
      </c>
      <c r="Q144" s="174">
        <v>0</v>
      </c>
      <c r="R144" s="174">
        <f t="shared" si="12"/>
        <v>0</v>
      </c>
      <c r="S144" s="174">
        <v>0</v>
      </c>
      <c r="T144" s="175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6" t="s">
        <v>173</v>
      </c>
      <c r="AT144" s="176" t="s">
        <v>188</v>
      </c>
      <c r="AU144" s="176" t="s">
        <v>84</v>
      </c>
      <c r="AY144" s="14" t="s">
        <v>160</v>
      </c>
      <c r="BE144" s="177">
        <f t="shared" si="14"/>
        <v>0</v>
      </c>
      <c r="BF144" s="177">
        <f t="shared" si="15"/>
        <v>0</v>
      </c>
      <c r="BG144" s="177">
        <f t="shared" si="16"/>
        <v>0</v>
      </c>
      <c r="BH144" s="177">
        <f t="shared" si="17"/>
        <v>0</v>
      </c>
      <c r="BI144" s="177">
        <f t="shared" si="18"/>
        <v>0</v>
      </c>
      <c r="BJ144" s="14" t="s">
        <v>84</v>
      </c>
      <c r="BK144" s="177">
        <f t="shared" si="19"/>
        <v>0</v>
      </c>
      <c r="BL144" s="14" t="s">
        <v>109</v>
      </c>
      <c r="BM144" s="176" t="s">
        <v>217</v>
      </c>
    </row>
    <row r="145" spans="1:65" s="2" customFormat="1" ht="21.75" customHeight="1">
      <c r="A145" s="29"/>
      <c r="B145" s="163"/>
      <c r="C145" s="178" t="s">
        <v>73</v>
      </c>
      <c r="D145" s="178" t="s">
        <v>188</v>
      </c>
      <c r="E145" s="179" t="s">
        <v>1022</v>
      </c>
      <c r="F145" s="180" t="s">
        <v>1023</v>
      </c>
      <c r="G145" s="181" t="s">
        <v>250</v>
      </c>
      <c r="H145" s="182">
        <v>19</v>
      </c>
      <c r="I145" s="183"/>
      <c r="J145" s="184">
        <f t="shared" si="10"/>
        <v>0</v>
      </c>
      <c r="K145" s="185"/>
      <c r="L145" s="186"/>
      <c r="M145" s="187" t="s">
        <v>1</v>
      </c>
      <c r="N145" s="188" t="s">
        <v>39</v>
      </c>
      <c r="O145" s="55"/>
      <c r="P145" s="174">
        <f t="shared" si="11"/>
        <v>0</v>
      </c>
      <c r="Q145" s="174">
        <v>0</v>
      </c>
      <c r="R145" s="174">
        <f t="shared" si="12"/>
        <v>0</v>
      </c>
      <c r="S145" s="174">
        <v>0</v>
      </c>
      <c r="T145" s="175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6" t="s">
        <v>173</v>
      </c>
      <c r="AT145" s="176" t="s">
        <v>188</v>
      </c>
      <c r="AU145" s="176" t="s">
        <v>84</v>
      </c>
      <c r="AY145" s="14" t="s">
        <v>160</v>
      </c>
      <c r="BE145" s="177">
        <f t="shared" si="14"/>
        <v>0</v>
      </c>
      <c r="BF145" s="177">
        <f t="shared" si="15"/>
        <v>0</v>
      </c>
      <c r="BG145" s="177">
        <f t="shared" si="16"/>
        <v>0</v>
      </c>
      <c r="BH145" s="177">
        <f t="shared" si="17"/>
        <v>0</v>
      </c>
      <c r="BI145" s="177">
        <f t="shared" si="18"/>
        <v>0</v>
      </c>
      <c r="BJ145" s="14" t="s">
        <v>84</v>
      </c>
      <c r="BK145" s="177">
        <f t="shared" si="19"/>
        <v>0</v>
      </c>
      <c r="BL145" s="14" t="s">
        <v>109</v>
      </c>
      <c r="BM145" s="176" t="s">
        <v>221</v>
      </c>
    </row>
    <row r="146" spans="1:65" s="2" customFormat="1" ht="21.75" customHeight="1">
      <c r="A146" s="29"/>
      <c r="B146" s="163"/>
      <c r="C146" s="178" t="s">
        <v>73</v>
      </c>
      <c r="D146" s="178" t="s">
        <v>188</v>
      </c>
      <c r="E146" s="179" t="s">
        <v>1024</v>
      </c>
      <c r="F146" s="180" t="s">
        <v>1025</v>
      </c>
      <c r="G146" s="181" t="s">
        <v>250</v>
      </c>
      <c r="H146" s="182">
        <v>15</v>
      </c>
      <c r="I146" s="183"/>
      <c r="J146" s="184">
        <f t="shared" si="10"/>
        <v>0</v>
      </c>
      <c r="K146" s="185"/>
      <c r="L146" s="186"/>
      <c r="M146" s="187" t="s">
        <v>1</v>
      </c>
      <c r="N146" s="188" t="s">
        <v>39</v>
      </c>
      <c r="O146" s="55"/>
      <c r="P146" s="174">
        <f t="shared" si="11"/>
        <v>0</v>
      </c>
      <c r="Q146" s="174">
        <v>0</v>
      </c>
      <c r="R146" s="174">
        <f t="shared" si="12"/>
        <v>0</v>
      </c>
      <c r="S146" s="174">
        <v>0</v>
      </c>
      <c r="T146" s="175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6" t="s">
        <v>173</v>
      </c>
      <c r="AT146" s="176" t="s">
        <v>188</v>
      </c>
      <c r="AU146" s="176" t="s">
        <v>84</v>
      </c>
      <c r="AY146" s="14" t="s">
        <v>160</v>
      </c>
      <c r="BE146" s="177">
        <f t="shared" si="14"/>
        <v>0</v>
      </c>
      <c r="BF146" s="177">
        <f t="shared" si="15"/>
        <v>0</v>
      </c>
      <c r="BG146" s="177">
        <f t="shared" si="16"/>
        <v>0</v>
      </c>
      <c r="BH146" s="177">
        <f t="shared" si="17"/>
        <v>0</v>
      </c>
      <c r="BI146" s="177">
        <f t="shared" si="18"/>
        <v>0</v>
      </c>
      <c r="BJ146" s="14" t="s">
        <v>84</v>
      </c>
      <c r="BK146" s="177">
        <f t="shared" si="19"/>
        <v>0</v>
      </c>
      <c r="BL146" s="14" t="s">
        <v>109</v>
      </c>
      <c r="BM146" s="176" t="s">
        <v>224</v>
      </c>
    </row>
    <row r="147" spans="1:65" s="2" customFormat="1" ht="21.75" customHeight="1">
      <c r="A147" s="29"/>
      <c r="B147" s="163"/>
      <c r="C147" s="178" t="s">
        <v>73</v>
      </c>
      <c r="D147" s="178" t="s">
        <v>188</v>
      </c>
      <c r="E147" s="179" t="s">
        <v>1026</v>
      </c>
      <c r="F147" s="180" t="s">
        <v>1027</v>
      </c>
      <c r="G147" s="181" t="s">
        <v>250</v>
      </c>
      <c r="H147" s="182">
        <v>10</v>
      </c>
      <c r="I147" s="183"/>
      <c r="J147" s="184">
        <f t="shared" si="10"/>
        <v>0</v>
      </c>
      <c r="K147" s="185"/>
      <c r="L147" s="186"/>
      <c r="M147" s="187" t="s">
        <v>1</v>
      </c>
      <c r="N147" s="188" t="s">
        <v>39</v>
      </c>
      <c r="O147" s="55"/>
      <c r="P147" s="174">
        <f t="shared" si="11"/>
        <v>0</v>
      </c>
      <c r="Q147" s="174">
        <v>0</v>
      </c>
      <c r="R147" s="174">
        <f t="shared" si="12"/>
        <v>0</v>
      </c>
      <c r="S147" s="174">
        <v>0</v>
      </c>
      <c r="T147" s="175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6" t="s">
        <v>173</v>
      </c>
      <c r="AT147" s="176" t="s">
        <v>188</v>
      </c>
      <c r="AU147" s="176" t="s">
        <v>84</v>
      </c>
      <c r="AY147" s="14" t="s">
        <v>160</v>
      </c>
      <c r="BE147" s="177">
        <f t="shared" si="14"/>
        <v>0</v>
      </c>
      <c r="BF147" s="177">
        <f t="shared" si="15"/>
        <v>0</v>
      </c>
      <c r="BG147" s="177">
        <f t="shared" si="16"/>
        <v>0</v>
      </c>
      <c r="BH147" s="177">
        <f t="shared" si="17"/>
        <v>0</v>
      </c>
      <c r="BI147" s="177">
        <f t="shared" si="18"/>
        <v>0</v>
      </c>
      <c r="BJ147" s="14" t="s">
        <v>84</v>
      </c>
      <c r="BK147" s="177">
        <f t="shared" si="19"/>
        <v>0</v>
      </c>
      <c r="BL147" s="14" t="s">
        <v>109</v>
      </c>
      <c r="BM147" s="176" t="s">
        <v>228</v>
      </c>
    </row>
    <row r="148" spans="1:65" s="2" customFormat="1" ht="16.5" customHeight="1">
      <c r="A148" s="29"/>
      <c r="B148" s="163"/>
      <c r="C148" s="178" t="s">
        <v>73</v>
      </c>
      <c r="D148" s="178" t="s">
        <v>188</v>
      </c>
      <c r="E148" s="179" t="s">
        <v>1028</v>
      </c>
      <c r="F148" s="180" t="s">
        <v>1029</v>
      </c>
      <c r="G148" s="181" t="s">
        <v>250</v>
      </c>
      <c r="H148" s="182">
        <v>5</v>
      </c>
      <c r="I148" s="183"/>
      <c r="J148" s="184">
        <f t="shared" si="10"/>
        <v>0</v>
      </c>
      <c r="K148" s="185"/>
      <c r="L148" s="186"/>
      <c r="M148" s="187" t="s">
        <v>1</v>
      </c>
      <c r="N148" s="188" t="s">
        <v>39</v>
      </c>
      <c r="O148" s="55"/>
      <c r="P148" s="174">
        <f t="shared" si="11"/>
        <v>0</v>
      </c>
      <c r="Q148" s="174">
        <v>0</v>
      </c>
      <c r="R148" s="174">
        <f t="shared" si="12"/>
        <v>0</v>
      </c>
      <c r="S148" s="174">
        <v>0</v>
      </c>
      <c r="T148" s="175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6" t="s">
        <v>173</v>
      </c>
      <c r="AT148" s="176" t="s">
        <v>188</v>
      </c>
      <c r="AU148" s="176" t="s">
        <v>84</v>
      </c>
      <c r="AY148" s="14" t="s">
        <v>160</v>
      </c>
      <c r="BE148" s="177">
        <f t="shared" si="14"/>
        <v>0</v>
      </c>
      <c r="BF148" s="177">
        <f t="shared" si="15"/>
        <v>0</v>
      </c>
      <c r="BG148" s="177">
        <f t="shared" si="16"/>
        <v>0</v>
      </c>
      <c r="BH148" s="177">
        <f t="shared" si="17"/>
        <v>0</v>
      </c>
      <c r="BI148" s="177">
        <f t="shared" si="18"/>
        <v>0</v>
      </c>
      <c r="BJ148" s="14" t="s">
        <v>84</v>
      </c>
      <c r="BK148" s="177">
        <f t="shared" si="19"/>
        <v>0</v>
      </c>
      <c r="BL148" s="14" t="s">
        <v>109</v>
      </c>
      <c r="BM148" s="176" t="s">
        <v>231</v>
      </c>
    </row>
    <row r="149" spans="1:65" s="2" customFormat="1" ht="16.5" customHeight="1">
      <c r="A149" s="29"/>
      <c r="B149" s="163"/>
      <c r="C149" s="178" t="s">
        <v>73</v>
      </c>
      <c r="D149" s="178" t="s">
        <v>188</v>
      </c>
      <c r="E149" s="179" t="s">
        <v>1030</v>
      </c>
      <c r="F149" s="180" t="s">
        <v>1031</v>
      </c>
      <c r="G149" s="181" t="s">
        <v>254</v>
      </c>
      <c r="H149" s="182">
        <v>1</v>
      </c>
      <c r="I149" s="183"/>
      <c r="J149" s="184">
        <f t="shared" si="10"/>
        <v>0</v>
      </c>
      <c r="K149" s="185"/>
      <c r="L149" s="186"/>
      <c r="M149" s="187" t="s">
        <v>1</v>
      </c>
      <c r="N149" s="188" t="s">
        <v>39</v>
      </c>
      <c r="O149" s="55"/>
      <c r="P149" s="174">
        <f t="shared" si="11"/>
        <v>0</v>
      </c>
      <c r="Q149" s="174">
        <v>0</v>
      </c>
      <c r="R149" s="174">
        <f t="shared" si="12"/>
        <v>0</v>
      </c>
      <c r="S149" s="174">
        <v>0</v>
      </c>
      <c r="T149" s="175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6" t="s">
        <v>173</v>
      </c>
      <c r="AT149" s="176" t="s">
        <v>188</v>
      </c>
      <c r="AU149" s="176" t="s">
        <v>84</v>
      </c>
      <c r="AY149" s="14" t="s">
        <v>160</v>
      </c>
      <c r="BE149" s="177">
        <f t="shared" si="14"/>
        <v>0</v>
      </c>
      <c r="BF149" s="177">
        <f t="shared" si="15"/>
        <v>0</v>
      </c>
      <c r="BG149" s="177">
        <f t="shared" si="16"/>
        <v>0</v>
      </c>
      <c r="BH149" s="177">
        <f t="shared" si="17"/>
        <v>0</v>
      </c>
      <c r="BI149" s="177">
        <f t="shared" si="18"/>
        <v>0</v>
      </c>
      <c r="BJ149" s="14" t="s">
        <v>84</v>
      </c>
      <c r="BK149" s="177">
        <f t="shared" si="19"/>
        <v>0</v>
      </c>
      <c r="BL149" s="14" t="s">
        <v>109</v>
      </c>
      <c r="BM149" s="176" t="s">
        <v>235</v>
      </c>
    </row>
    <row r="150" spans="1:65" s="2" customFormat="1" ht="21.75" customHeight="1">
      <c r="A150" s="29"/>
      <c r="B150" s="163"/>
      <c r="C150" s="178" t="s">
        <v>73</v>
      </c>
      <c r="D150" s="178" t="s">
        <v>188</v>
      </c>
      <c r="E150" s="179" t="s">
        <v>1032</v>
      </c>
      <c r="F150" s="180" t="s">
        <v>1033</v>
      </c>
      <c r="G150" s="181" t="s">
        <v>254</v>
      </c>
      <c r="H150" s="182">
        <v>1</v>
      </c>
      <c r="I150" s="183"/>
      <c r="J150" s="184">
        <f t="shared" si="10"/>
        <v>0</v>
      </c>
      <c r="K150" s="185"/>
      <c r="L150" s="186"/>
      <c r="M150" s="187" t="s">
        <v>1</v>
      </c>
      <c r="N150" s="188" t="s">
        <v>39</v>
      </c>
      <c r="O150" s="55"/>
      <c r="P150" s="174">
        <f t="shared" si="11"/>
        <v>0</v>
      </c>
      <c r="Q150" s="174">
        <v>0</v>
      </c>
      <c r="R150" s="174">
        <f t="shared" si="12"/>
        <v>0</v>
      </c>
      <c r="S150" s="174">
        <v>0</v>
      </c>
      <c r="T150" s="175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6" t="s">
        <v>173</v>
      </c>
      <c r="AT150" s="176" t="s">
        <v>188</v>
      </c>
      <c r="AU150" s="176" t="s">
        <v>84</v>
      </c>
      <c r="AY150" s="14" t="s">
        <v>160</v>
      </c>
      <c r="BE150" s="177">
        <f t="shared" si="14"/>
        <v>0</v>
      </c>
      <c r="BF150" s="177">
        <f t="shared" si="15"/>
        <v>0</v>
      </c>
      <c r="BG150" s="177">
        <f t="shared" si="16"/>
        <v>0</v>
      </c>
      <c r="BH150" s="177">
        <f t="shared" si="17"/>
        <v>0</v>
      </c>
      <c r="BI150" s="177">
        <f t="shared" si="18"/>
        <v>0</v>
      </c>
      <c r="BJ150" s="14" t="s">
        <v>84</v>
      </c>
      <c r="BK150" s="177">
        <f t="shared" si="19"/>
        <v>0</v>
      </c>
      <c r="BL150" s="14" t="s">
        <v>109</v>
      </c>
      <c r="BM150" s="176" t="s">
        <v>238</v>
      </c>
    </row>
    <row r="151" spans="1:65" s="2" customFormat="1" ht="16.5" customHeight="1">
      <c r="A151" s="29"/>
      <c r="B151" s="163"/>
      <c r="C151" s="178" t="s">
        <v>73</v>
      </c>
      <c r="D151" s="178" t="s">
        <v>188</v>
      </c>
      <c r="E151" s="179" t="s">
        <v>1034</v>
      </c>
      <c r="F151" s="180" t="s">
        <v>1035</v>
      </c>
      <c r="G151" s="181" t="s">
        <v>254</v>
      </c>
      <c r="H151" s="182">
        <v>1</v>
      </c>
      <c r="I151" s="183"/>
      <c r="J151" s="184">
        <f t="shared" si="10"/>
        <v>0</v>
      </c>
      <c r="K151" s="185"/>
      <c r="L151" s="186"/>
      <c r="M151" s="187" t="s">
        <v>1</v>
      </c>
      <c r="N151" s="188" t="s">
        <v>39</v>
      </c>
      <c r="O151" s="55"/>
      <c r="P151" s="174">
        <f t="shared" si="11"/>
        <v>0</v>
      </c>
      <c r="Q151" s="174">
        <v>0</v>
      </c>
      <c r="R151" s="174">
        <f t="shared" si="12"/>
        <v>0</v>
      </c>
      <c r="S151" s="174">
        <v>0</v>
      </c>
      <c r="T151" s="175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6" t="s">
        <v>173</v>
      </c>
      <c r="AT151" s="176" t="s">
        <v>188</v>
      </c>
      <c r="AU151" s="176" t="s">
        <v>84</v>
      </c>
      <c r="AY151" s="14" t="s">
        <v>160</v>
      </c>
      <c r="BE151" s="177">
        <f t="shared" si="14"/>
        <v>0</v>
      </c>
      <c r="BF151" s="177">
        <f t="shared" si="15"/>
        <v>0</v>
      </c>
      <c r="BG151" s="177">
        <f t="shared" si="16"/>
        <v>0</v>
      </c>
      <c r="BH151" s="177">
        <f t="shared" si="17"/>
        <v>0</v>
      </c>
      <c r="BI151" s="177">
        <f t="shared" si="18"/>
        <v>0</v>
      </c>
      <c r="BJ151" s="14" t="s">
        <v>84</v>
      </c>
      <c r="BK151" s="177">
        <f t="shared" si="19"/>
        <v>0</v>
      </c>
      <c r="BL151" s="14" t="s">
        <v>109</v>
      </c>
      <c r="BM151" s="176" t="s">
        <v>242</v>
      </c>
    </row>
    <row r="152" spans="1:65" s="2" customFormat="1" ht="33" customHeight="1">
      <c r="A152" s="29"/>
      <c r="B152" s="163"/>
      <c r="C152" s="178" t="s">
        <v>73</v>
      </c>
      <c r="D152" s="178" t="s">
        <v>188</v>
      </c>
      <c r="E152" s="179" t="s">
        <v>1036</v>
      </c>
      <c r="F152" s="180" t="s">
        <v>1037</v>
      </c>
      <c r="G152" s="181" t="s">
        <v>254</v>
      </c>
      <c r="H152" s="182">
        <v>1</v>
      </c>
      <c r="I152" s="183"/>
      <c r="J152" s="184">
        <f t="shared" si="10"/>
        <v>0</v>
      </c>
      <c r="K152" s="185"/>
      <c r="L152" s="186"/>
      <c r="M152" s="187" t="s">
        <v>1</v>
      </c>
      <c r="N152" s="188" t="s">
        <v>39</v>
      </c>
      <c r="O152" s="55"/>
      <c r="P152" s="174">
        <f t="shared" si="11"/>
        <v>0</v>
      </c>
      <c r="Q152" s="174">
        <v>0</v>
      </c>
      <c r="R152" s="174">
        <f t="shared" si="12"/>
        <v>0</v>
      </c>
      <c r="S152" s="174">
        <v>0</v>
      </c>
      <c r="T152" s="175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6" t="s">
        <v>173</v>
      </c>
      <c r="AT152" s="176" t="s">
        <v>188</v>
      </c>
      <c r="AU152" s="176" t="s">
        <v>84</v>
      </c>
      <c r="AY152" s="14" t="s">
        <v>160</v>
      </c>
      <c r="BE152" s="177">
        <f t="shared" si="14"/>
        <v>0</v>
      </c>
      <c r="BF152" s="177">
        <f t="shared" si="15"/>
        <v>0</v>
      </c>
      <c r="BG152" s="177">
        <f t="shared" si="16"/>
        <v>0</v>
      </c>
      <c r="BH152" s="177">
        <f t="shared" si="17"/>
        <v>0</v>
      </c>
      <c r="BI152" s="177">
        <f t="shared" si="18"/>
        <v>0</v>
      </c>
      <c r="BJ152" s="14" t="s">
        <v>84</v>
      </c>
      <c r="BK152" s="177">
        <f t="shared" si="19"/>
        <v>0</v>
      </c>
      <c r="BL152" s="14" t="s">
        <v>109</v>
      </c>
      <c r="BM152" s="176" t="s">
        <v>245</v>
      </c>
    </row>
    <row r="153" spans="1:65" s="2" customFormat="1" ht="16.5" customHeight="1">
      <c r="A153" s="29"/>
      <c r="B153" s="163"/>
      <c r="C153" s="178" t="s">
        <v>73</v>
      </c>
      <c r="D153" s="178" t="s">
        <v>188</v>
      </c>
      <c r="E153" s="179" t="s">
        <v>1038</v>
      </c>
      <c r="F153" s="180" t="s">
        <v>1039</v>
      </c>
      <c r="G153" s="181" t="s">
        <v>254</v>
      </c>
      <c r="H153" s="182">
        <v>3</v>
      </c>
      <c r="I153" s="183"/>
      <c r="J153" s="184">
        <f t="shared" si="10"/>
        <v>0</v>
      </c>
      <c r="K153" s="185"/>
      <c r="L153" s="186"/>
      <c r="M153" s="187" t="s">
        <v>1</v>
      </c>
      <c r="N153" s="188" t="s">
        <v>39</v>
      </c>
      <c r="O153" s="55"/>
      <c r="P153" s="174">
        <f t="shared" si="11"/>
        <v>0</v>
      </c>
      <c r="Q153" s="174">
        <v>0</v>
      </c>
      <c r="R153" s="174">
        <f t="shared" si="12"/>
        <v>0</v>
      </c>
      <c r="S153" s="174">
        <v>0</v>
      </c>
      <c r="T153" s="175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6" t="s">
        <v>173</v>
      </c>
      <c r="AT153" s="176" t="s">
        <v>188</v>
      </c>
      <c r="AU153" s="176" t="s">
        <v>84</v>
      </c>
      <c r="AY153" s="14" t="s">
        <v>160</v>
      </c>
      <c r="BE153" s="177">
        <f t="shared" si="14"/>
        <v>0</v>
      </c>
      <c r="BF153" s="177">
        <f t="shared" si="15"/>
        <v>0</v>
      </c>
      <c r="BG153" s="177">
        <f t="shared" si="16"/>
        <v>0</v>
      </c>
      <c r="BH153" s="177">
        <f t="shared" si="17"/>
        <v>0</v>
      </c>
      <c r="BI153" s="177">
        <f t="shared" si="18"/>
        <v>0</v>
      </c>
      <c r="BJ153" s="14" t="s">
        <v>84</v>
      </c>
      <c r="BK153" s="177">
        <f t="shared" si="19"/>
        <v>0</v>
      </c>
      <c r="BL153" s="14" t="s">
        <v>109</v>
      </c>
      <c r="BM153" s="176" t="s">
        <v>251</v>
      </c>
    </row>
    <row r="154" spans="1:65" s="2" customFormat="1" ht="16.5" customHeight="1">
      <c r="A154" s="29"/>
      <c r="B154" s="163"/>
      <c r="C154" s="178" t="s">
        <v>73</v>
      </c>
      <c r="D154" s="178" t="s">
        <v>188</v>
      </c>
      <c r="E154" s="179" t="s">
        <v>1040</v>
      </c>
      <c r="F154" s="180" t="s">
        <v>1041</v>
      </c>
      <c r="G154" s="181" t="s">
        <v>254</v>
      </c>
      <c r="H154" s="182">
        <v>5</v>
      </c>
      <c r="I154" s="183"/>
      <c r="J154" s="184">
        <f t="shared" si="10"/>
        <v>0</v>
      </c>
      <c r="K154" s="185"/>
      <c r="L154" s="186"/>
      <c r="M154" s="187" t="s">
        <v>1</v>
      </c>
      <c r="N154" s="188" t="s">
        <v>39</v>
      </c>
      <c r="O154" s="55"/>
      <c r="P154" s="174">
        <f t="shared" si="11"/>
        <v>0</v>
      </c>
      <c r="Q154" s="174">
        <v>0</v>
      </c>
      <c r="R154" s="174">
        <f t="shared" si="12"/>
        <v>0</v>
      </c>
      <c r="S154" s="174">
        <v>0</v>
      </c>
      <c r="T154" s="175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6" t="s">
        <v>173</v>
      </c>
      <c r="AT154" s="176" t="s">
        <v>188</v>
      </c>
      <c r="AU154" s="176" t="s">
        <v>84</v>
      </c>
      <c r="AY154" s="14" t="s">
        <v>160</v>
      </c>
      <c r="BE154" s="177">
        <f t="shared" si="14"/>
        <v>0</v>
      </c>
      <c r="BF154" s="177">
        <f t="shared" si="15"/>
        <v>0</v>
      </c>
      <c r="BG154" s="177">
        <f t="shared" si="16"/>
        <v>0</v>
      </c>
      <c r="BH154" s="177">
        <f t="shared" si="17"/>
        <v>0</v>
      </c>
      <c r="BI154" s="177">
        <f t="shared" si="18"/>
        <v>0</v>
      </c>
      <c r="BJ154" s="14" t="s">
        <v>84</v>
      </c>
      <c r="BK154" s="177">
        <f t="shared" si="19"/>
        <v>0</v>
      </c>
      <c r="BL154" s="14" t="s">
        <v>109</v>
      </c>
      <c r="BM154" s="176" t="s">
        <v>255</v>
      </c>
    </row>
    <row r="155" spans="1:65" s="2" customFormat="1" ht="16.5" customHeight="1">
      <c r="A155" s="29"/>
      <c r="B155" s="163"/>
      <c r="C155" s="178" t="s">
        <v>73</v>
      </c>
      <c r="D155" s="178" t="s">
        <v>188</v>
      </c>
      <c r="E155" s="179" t="s">
        <v>1042</v>
      </c>
      <c r="F155" s="180" t="s">
        <v>1043</v>
      </c>
      <c r="G155" s="181" t="s">
        <v>254</v>
      </c>
      <c r="H155" s="182">
        <v>4</v>
      </c>
      <c r="I155" s="183"/>
      <c r="J155" s="184">
        <f t="shared" si="10"/>
        <v>0</v>
      </c>
      <c r="K155" s="185"/>
      <c r="L155" s="186"/>
      <c r="M155" s="187" t="s">
        <v>1</v>
      </c>
      <c r="N155" s="188" t="s">
        <v>39</v>
      </c>
      <c r="O155" s="55"/>
      <c r="P155" s="174">
        <f t="shared" si="11"/>
        <v>0</v>
      </c>
      <c r="Q155" s="174">
        <v>0</v>
      </c>
      <c r="R155" s="174">
        <f t="shared" si="12"/>
        <v>0</v>
      </c>
      <c r="S155" s="174">
        <v>0</v>
      </c>
      <c r="T155" s="175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6" t="s">
        <v>173</v>
      </c>
      <c r="AT155" s="176" t="s">
        <v>188</v>
      </c>
      <c r="AU155" s="176" t="s">
        <v>84</v>
      </c>
      <c r="AY155" s="14" t="s">
        <v>160</v>
      </c>
      <c r="BE155" s="177">
        <f t="shared" si="14"/>
        <v>0</v>
      </c>
      <c r="BF155" s="177">
        <f t="shared" si="15"/>
        <v>0</v>
      </c>
      <c r="BG155" s="177">
        <f t="shared" si="16"/>
        <v>0</v>
      </c>
      <c r="BH155" s="177">
        <f t="shared" si="17"/>
        <v>0</v>
      </c>
      <c r="BI155" s="177">
        <f t="shared" si="18"/>
        <v>0</v>
      </c>
      <c r="BJ155" s="14" t="s">
        <v>84</v>
      </c>
      <c r="BK155" s="177">
        <f t="shared" si="19"/>
        <v>0</v>
      </c>
      <c r="BL155" s="14" t="s">
        <v>109</v>
      </c>
      <c r="BM155" s="176" t="s">
        <v>259</v>
      </c>
    </row>
    <row r="156" spans="1:65" s="2" customFormat="1" ht="16.5" customHeight="1">
      <c r="A156" s="29"/>
      <c r="B156" s="163"/>
      <c r="C156" s="178" t="s">
        <v>73</v>
      </c>
      <c r="D156" s="178" t="s">
        <v>188</v>
      </c>
      <c r="E156" s="179" t="s">
        <v>1044</v>
      </c>
      <c r="F156" s="180" t="s">
        <v>1045</v>
      </c>
      <c r="G156" s="181" t="s">
        <v>254</v>
      </c>
      <c r="H156" s="182">
        <v>4</v>
      </c>
      <c r="I156" s="183"/>
      <c r="J156" s="184">
        <f t="shared" si="10"/>
        <v>0</v>
      </c>
      <c r="K156" s="185"/>
      <c r="L156" s="186"/>
      <c r="M156" s="187" t="s">
        <v>1</v>
      </c>
      <c r="N156" s="188" t="s">
        <v>39</v>
      </c>
      <c r="O156" s="55"/>
      <c r="P156" s="174">
        <f t="shared" si="11"/>
        <v>0</v>
      </c>
      <c r="Q156" s="174">
        <v>0</v>
      </c>
      <c r="R156" s="174">
        <f t="shared" si="12"/>
        <v>0</v>
      </c>
      <c r="S156" s="174">
        <v>0</v>
      </c>
      <c r="T156" s="175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6" t="s">
        <v>173</v>
      </c>
      <c r="AT156" s="176" t="s">
        <v>188</v>
      </c>
      <c r="AU156" s="176" t="s">
        <v>84</v>
      </c>
      <c r="AY156" s="14" t="s">
        <v>160</v>
      </c>
      <c r="BE156" s="177">
        <f t="shared" si="14"/>
        <v>0</v>
      </c>
      <c r="BF156" s="177">
        <f t="shared" si="15"/>
        <v>0</v>
      </c>
      <c r="BG156" s="177">
        <f t="shared" si="16"/>
        <v>0</v>
      </c>
      <c r="BH156" s="177">
        <f t="shared" si="17"/>
        <v>0</v>
      </c>
      <c r="BI156" s="177">
        <f t="shared" si="18"/>
        <v>0</v>
      </c>
      <c r="BJ156" s="14" t="s">
        <v>84</v>
      </c>
      <c r="BK156" s="177">
        <f t="shared" si="19"/>
        <v>0</v>
      </c>
      <c r="BL156" s="14" t="s">
        <v>109</v>
      </c>
      <c r="BM156" s="176" t="s">
        <v>262</v>
      </c>
    </row>
    <row r="157" spans="1:65" s="2" customFormat="1" ht="16.5" customHeight="1">
      <c r="A157" s="29"/>
      <c r="B157" s="163"/>
      <c r="C157" s="178" t="s">
        <v>73</v>
      </c>
      <c r="D157" s="178" t="s">
        <v>188</v>
      </c>
      <c r="E157" s="179" t="s">
        <v>1046</v>
      </c>
      <c r="F157" s="180" t="s">
        <v>1047</v>
      </c>
      <c r="G157" s="181" t="s">
        <v>254</v>
      </c>
      <c r="H157" s="182">
        <v>4</v>
      </c>
      <c r="I157" s="183"/>
      <c r="J157" s="184">
        <f t="shared" si="10"/>
        <v>0</v>
      </c>
      <c r="K157" s="185"/>
      <c r="L157" s="186"/>
      <c r="M157" s="187" t="s">
        <v>1</v>
      </c>
      <c r="N157" s="188" t="s">
        <v>39</v>
      </c>
      <c r="O157" s="55"/>
      <c r="P157" s="174">
        <f t="shared" si="11"/>
        <v>0</v>
      </c>
      <c r="Q157" s="174">
        <v>0</v>
      </c>
      <c r="R157" s="174">
        <f t="shared" si="12"/>
        <v>0</v>
      </c>
      <c r="S157" s="174">
        <v>0</v>
      </c>
      <c r="T157" s="175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6" t="s">
        <v>173</v>
      </c>
      <c r="AT157" s="176" t="s">
        <v>188</v>
      </c>
      <c r="AU157" s="176" t="s">
        <v>84</v>
      </c>
      <c r="AY157" s="14" t="s">
        <v>160</v>
      </c>
      <c r="BE157" s="177">
        <f t="shared" si="14"/>
        <v>0</v>
      </c>
      <c r="BF157" s="177">
        <f t="shared" si="15"/>
        <v>0</v>
      </c>
      <c r="BG157" s="177">
        <f t="shared" si="16"/>
        <v>0</v>
      </c>
      <c r="BH157" s="177">
        <f t="shared" si="17"/>
        <v>0</v>
      </c>
      <c r="BI157" s="177">
        <f t="shared" si="18"/>
        <v>0</v>
      </c>
      <c r="BJ157" s="14" t="s">
        <v>84</v>
      </c>
      <c r="BK157" s="177">
        <f t="shared" si="19"/>
        <v>0</v>
      </c>
      <c r="BL157" s="14" t="s">
        <v>109</v>
      </c>
      <c r="BM157" s="176" t="s">
        <v>266</v>
      </c>
    </row>
    <row r="158" spans="1:65" s="2" customFormat="1" ht="16.5" customHeight="1">
      <c r="A158" s="29"/>
      <c r="B158" s="163"/>
      <c r="C158" s="178" t="s">
        <v>73</v>
      </c>
      <c r="D158" s="178" t="s">
        <v>188</v>
      </c>
      <c r="E158" s="179" t="s">
        <v>1048</v>
      </c>
      <c r="F158" s="180" t="s">
        <v>1049</v>
      </c>
      <c r="G158" s="181" t="s">
        <v>254</v>
      </c>
      <c r="H158" s="182">
        <v>2</v>
      </c>
      <c r="I158" s="183"/>
      <c r="J158" s="184">
        <f t="shared" si="10"/>
        <v>0</v>
      </c>
      <c r="K158" s="185"/>
      <c r="L158" s="186"/>
      <c r="M158" s="187" t="s">
        <v>1</v>
      </c>
      <c r="N158" s="188" t="s">
        <v>39</v>
      </c>
      <c r="O158" s="55"/>
      <c r="P158" s="174">
        <f t="shared" si="11"/>
        <v>0</v>
      </c>
      <c r="Q158" s="174">
        <v>0</v>
      </c>
      <c r="R158" s="174">
        <f t="shared" si="12"/>
        <v>0</v>
      </c>
      <c r="S158" s="174">
        <v>0</v>
      </c>
      <c r="T158" s="175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6" t="s">
        <v>173</v>
      </c>
      <c r="AT158" s="176" t="s">
        <v>188</v>
      </c>
      <c r="AU158" s="176" t="s">
        <v>84</v>
      </c>
      <c r="AY158" s="14" t="s">
        <v>160</v>
      </c>
      <c r="BE158" s="177">
        <f t="shared" si="14"/>
        <v>0</v>
      </c>
      <c r="BF158" s="177">
        <f t="shared" si="15"/>
        <v>0</v>
      </c>
      <c r="BG158" s="177">
        <f t="shared" si="16"/>
        <v>0</v>
      </c>
      <c r="BH158" s="177">
        <f t="shared" si="17"/>
        <v>0</v>
      </c>
      <c r="BI158" s="177">
        <f t="shared" si="18"/>
        <v>0</v>
      </c>
      <c r="BJ158" s="14" t="s">
        <v>84</v>
      </c>
      <c r="BK158" s="177">
        <f t="shared" si="19"/>
        <v>0</v>
      </c>
      <c r="BL158" s="14" t="s">
        <v>109</v>
      </c>
      <c r="BM158" s="176" t="s">
        <v>269</v>
      </c>
    </row>
    <row r="159" spans="1:65" s="2" customFormat="1" ht="16.5" customHeight="1">
      <c r="A159" s="29"/>
      <c r="B159" s="163"/>
      <c r="C159" s="178" t="s">
        <v>73</v>
      </c>
      <c r="D159" s="178" t="s">
        <v>188</v>
      </c>
      <c r="E159" s="179" t="s">
        <v>1050</v>
      </c>
      <c r="F159" s="180" t="s">
        <v>1051</v>
      </c>
      <c r="G159" s="181" t="s">
        <v>254</v>
      </c>
      <c r="H159" s="182">
        <v>2</v>
      </c>
      <c r="I159" s="183"/>
      <c r="J159" s="184">
        <f t="shared" si="10"/>
        <v>0</v>
      </c>
      <c r="K159" s="185"/>
      <c r="L159" s="186"/>
      <c r="M159" s="187" t="s">
        <v>1</v>
      </c>
      <c r="N159" s="188" t="s">
        <v>39</v>
      </c>
      <c r="O159" s="55"/>
      <c r="P159" s="174">
        <f t="shared" si="11"/>
        <v>0</v>
      </c>
      <c r="Q159" s="174">
        <v>0</v>
      </c>
      <c r="R159" s="174">
        <f t="shared" si="12"/>
        <v>0</v>
      </c>
      <c r="S159" s="174">
        <v>0</v>
      </c>
      <c r="T159" s="175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6" t="s">
        <v>173</v>
      </c>
      <c r="AT159" s="176" t="s">
        <v>188</v>
      </c>
      <c r="AU159" s="176" t="s">
        <v>84</v>
      </c>
      <c r="AY159" s="14" t="s">
        <v>160</v>
      </c>
      <c r="BE159" s="177">
        <f t="shared" si="14"/>
        <v>0</v>
      </c>
      <c r="BF159" s="177">
        <f t="shared" si="15"/>
        <v>0</v>
      </c>
      <c r="BG159" s="177">
        <f t="shared" si="16"/>
        <v>0</v>
      </c>
      <c r="BH159" s="177">
        <f t="shared" si="17"/>
        <v>0</v>
      </c>
      <c r="BI159" s="177">
        <f t="shared" si="18"/>
        <v>0</v>
      </c>
      <c r="BJ159" s="14" t="s">
        <v>84</v>
      </c>
      <c r="BK159" s="177">
        <f t="shared" si="19"/>
        <v>0</v>
      </c>
      <c r="BL159" s="14" t="s">
        <v>109</v>
      </c>
      <c r="BM159" s="176" t="s">
        <v>273</v>
      </c>
    </row>
    <row r="160" spans="1:65" s="2" customFormat="1" ht="21.75" customHeight="1">
      <c r="A160" s="29"/>
      <c r="B160" s="163"/>
      <c r="C160" s="178" t="s">
        <v>73</v>
      </c>
      <c r="D160" s="178" t="s">
        <v>188</v>
      </c>
      <c r="E160" s="179" t="s">
        <v>1052</v>
      </c>
      <c r="F160" s="180" t="s">
        <v>1053</v>
      </c>
      <c r="G160" s="181" t="s">
        <v>165</v>
      </c>
      <c r="H160" s="182">
        <v>15</v>
      </c>
      <c r="I160" s="183"/>
      <c r="J160" s="184">
        <f t="shared" si="10"/>
        <v>0</v>
      </c>
      <c r="K160" s="185"/>
      <c r="L160" s="186"/>
      <c r="M160" s="187" t="s">
        <v>1</v>
      </c>
      <c r="N160" s="188" t="s">
        <v>39</v>
      </c>
      <c r="O160" s="55"/>
      <c r="P160" s="174">
        <f t="shared" si="11"/>
        <v>0</v>
      </c>
      <c r="Q160" s="174">
        <v>0</v>
      </c>
      <c r="R160" s="174">
        <f t="shared" si="12"/>
        <v>0</v>
      </c>
      <c r="S160" s="174">
        <v>0</v>
      </c>
      <c r="T160" s="175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6" t="s">
        <v>173</v>
      </c>
      <c r="AT160" s="176" t="s">
        <v>188</v>
      </c>
      <c r="AU160" s="176" t="s">
        <v>84</v>
      </c>
      <c r="AY160" s="14" t="s">
        <v>160</v>
      </c>
      <c r="BE160" s="177">
        <f t="shared" si="14"/>
        <v>0</v>
      </c>
      <c r="BF160" s="177">
        <f t="shared" si="15"/>
        <v>0</v>
      </c>
      <c r="BG160" s="177">
        <f t="shared" si="16"/>
        <v>0</v>
      </c>
      <c r="BH160" s="177">
        <f t="shared" si="17"/>
        <v>0</v>
      </c>
      <c r="BI160" s="177">
        <f t="shared" si="18"/>
        <v>0</v>
      </c>
      <c r="BJ160" s="14" t="s">
        <v>84</v>
      </c>
      <c r="BK160" s="177">
        <f t="shared" si="19"/>
        <v>0</v>
      </c>
      <c r="BL160" s="14" t="s">
        <v>109</v>
      </c>
      <c r="BM160" s="176" t="s">
        <v>276</v>
      </c>
    </row>
    <row r="161" spans="1:65" s="2" customFormat="1" ht="33" customHeight="1">
      <c r="A161" s="29"/>
      <c r="B161" s="163"/>
      <c r="C161" s="164" t="s">
        <v>73</v>
      </c>
      <c r="D161" s="164" t="s">
        <v>162</v>
      </c>
      <c r="E161" s="165" t="s">
        <v>1054</v>
      </c>
      <c r="F161" s="166" t="s">
        <v>1055</v>
      </c>
      <c r="G161" s="167" t="s">
        <v>254</v>
      </c>
      <c r="H161" s="168">
        <v>1</v>
      </c>
      <c r="I161" s="169"/>
      <c r="J161" s="170">
        <f t="shared" si="10"/>
        <v>0</v>
      </c>
      <c r="K161" s="171"/>
      <c r="L161" s="30"/>
      <c r="M161" s="172" t="s">
        <v>1</v>
      </c>
      <c r="N161" s="173" t="s">
        <v>39</v>
      </c>
      <c r="O161" s="55"/>
      <c r="P161" s="174">
        <f t="shared" si="11"/>
        <v>0</v>
      </c>
      <c r="Q161" s="174">
        <v>0</v>
      </c>
      <c r="R161" s="174">
        <f t="shared" si="12"/>
        <v>0</v>
      </c>
      <c r="S161" s="174">
        <v>0</v>
      </c>
      <c r="T161" s="175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6" t="s">
        <v>109</v>
      </c>
      <c r="AT161" s="176" t="s">
        <v>162</v>
      </c>
      <c r="AU161" s="176" t="s">
        <v>84</v>
      </c>
      <c r="AY161" s="14" t="s">
        <v>160</v>
      </c>
      <c r="BE161" s="177">
        <f t="shared" si="14"/>
        <v>0</v>
      </c>
      <c r="BF161" s="177">
        <f t="shared" si="15"/>
        <v>0</v>
      </c>
      <c r="BG161" s="177">
        <f t="shared" si="16"/>
        <v>0</v>
      </c>
      <c r="BH161" s="177">
        <f t="shared" si="17"/>
        <v>0</v>
      </c>
      <c r="BI161" s="177">
        <f t="shared" si="18"/>
        <v>0</v>
      </c>
      <c r="BJ161" s="14" t="s">
        <v>84</v>
      </c>
      <c r="BK161" s="177">
        <f t="shared" si="19"/>
        <v>0</v>
      </c>
      <c r="BL161" s="14" t="s">
        <v>109</v>
      </c>
      <c r="BM161" s="176" t="s">
        <v>280</v>
      </c>
    </row>
    <row r="162" spans="1:65" s="2" customFormat="1" ht="16.5" customHeight="1">
      <c r="A162" s="29"/>
      <c r="B162" s="163"/>
      <c r="C162" s="164" t="s">
        <v>73</v>
      </c>
      <c r="D162" s="164" t="s">
        <v>162</v>
      </c>
      <c r="E162" s="165" t="s">
        <v>946</v>
      </c>
      <c r="F162" s="166" t="s">
        <v>1056</v>
      </c>
      <c r="G162" s="167" t="s">
        <v>254</v>
      </c>
      <c r="H162" s="168">
        <v>1</v>
      </c>
      <c r="I162" s="169"/>
      <c r="J162" s="170">
        <f t="shared" si="10"/>
        <v>0</v>
      </c>
      <c r="K162" s="171"/>
      <c r="L162" s="30"/>
      <c r="M162" s="172" t="s">
        <v>1</v>
      </c>
      <c r="N162" s="173" t="s">
        <v>39</v>
      </c>
      <c r="O162" s="55"/>
      <c r="P162" s="174">
        <f t="shared" si="11"/>
        <v>0</v>
      </c>
      <c r="Q162" s="174">
        <v>0</v>
      </c>
      <c r="R162" s="174">
        <f t="shared" si="12"/>
        <v>0</v>
      </c>
      <c r="S162" s="174">
        <v>0</v>
      </c>
      <c r="T162" s="175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6" t="s">
        <v>109</v>
      </c>
      <c r="AT162" s="176" t="s">
        <v>162</v>
      </c>
      <c r="AU162" s="176" t="s">
        <v>84</v>
      </c>
      <c r="AY162" s="14" t="s">
        <v>160</v>
      </c>
      <c r="BE162" s="177">
        <f t="shared" si="14"/>
        <v>0</v>
      </c>
      <c r="BF162" s="177">
        <f t="shared" si="15"/>
        <v>0</v>
      </c>
      <c r="BG162" s="177">
        <f t="shared" si="16"/>
        <v>0</v>
      </c>
      <c r="BH162" s="177">
        <f t="shared" si="17"/>
        <v>0</v>
      </c>
      <c r="BI162" s="177">
        <f t="shared" si="18"/>
        <v>0</v>
      </c>
      <c r="BJ162" s="14" t="s">
        <v>84</v>
      </c>
      <c r="BK162" s="177">
        <f t="shared" si="19"/>
        <v>0</v>
      </c>
      <c r="BL162" s="14" t="s">
        <v>109</v>
      </c>
      <c r="BM162" s="176" t="s">
        <v>284</v>
      </c>
    </row>
    <row r="163" spans="1:65" s="2" customFormat="1" ht="16.5" customHeight="1">
      <c r="A163" s="29"/>
      <c r="B163" s="163"/>
      <c r="C163" s="178" t="s">
        <v>73</v>
      </c>
      <c r="D163" s="178" t="s">
        <v>188</v>
      </c>
      <c r="E163" s="179" t="s">
        <v>1057</v>
      </c>
      <c r="F163" s="180" t="s">
        <v>1058</v>
      </c>
      <c r="G163" s="181" t="s">
        <v>250</v>
      </c>
      <c r="H163" s="182">
        <v>50</v>
      </c>
      <c r="I163" s="183"/>
      <c r="J163" s="184">
        <f t="shared" si="10"/>
        <v>0</v>
      </c>
      <c r="K163" s="185"/>
      <c r="L163" s="186"/>
      <c r="M163" s="187" t="s">
        <v>1</v>
      </c>
      <c r="N163" s="188" t="s">
        <v>39</v>
      </c>
      <c r="O163" s="55"/>
      <c r="P163" s="174">
        <f t="shared" si="11"/>
        <v>0</v>
      </c>
      <c r="Q163" s="174">
        <v>0</v>
      </c>
      <c r="R163" s="174">
        <f t="shared" si="12"/>
        <v>0</v>
      </c>
      <c r="S163" s="174">
        <v>0</v>
      </c>
      <c r="T163" s="175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6" t="s">
        <v>173</v>
      </c>
      <c r="AT163" s="176" t="s">
        <v>188</v>
      </c>
      <c r="AU163" s="176" t="s">
        <v>84</v>
      </c>
      <c r="AY163" s="14" t="s">
        <v>160</v>
      </c>
      <c r="BE163" s="177">
        <f t="shared" si="14"/>
        <v>0</v>
      </c>
      <c r="BF163" s="177">
        <f t="shared" si="15"/>
        <v>0</v>
      </c>
      <c r="BG163" s="177">
        <f t="shared" si="16"/>
        <v>0</v>
      </c>
      <c r="BH163" s="177">
        <f t="shared" si="17"/>
        <v>0</v>
      </c>
      <c r="BI163" s="177">
        <f t="shared" si="18"/>
        <v>0</v>
      </c>
      <c r="BJ163" s="14" t="s">
        <v>84</v>
      </c>
      <c r="BK163" s="177">
        <f t="shared" si="19"/>
        <v>0</v>
      </c>
      <c r="BL163" s="14" t="s">
        <v>109</v>
      </c>
      <c r="BM163" s="176" t="s">
        <v>288</v>
      </c>
    </row>
    <row r="164" spans="1:65" s="2" customFormat="1" ht="16.5" customHeight="1">
      <c r="A164" s="29"/>
      <c r="B164" s="163"/>
      <c r="C164" s="164" t="s">
        <v>73</v>
      </c>
      <c r="D164" s="164" t="s">
        <v>162</v>
      </c>
      <c r="E164" s="165" t="s">
        <v>349</v>
      </c>
      <c r="F164" s="166" t="s">
        <v>995</v>
      </c>
      <c r="G164" s="167" t="s">
        <v>283</v>
      </c>
      <c r="H164" s="168">
        <v>12</v>
      </c>
      <c r="I164" s="169"/>
      <c r="J164" s="170">
        <f t="shared" si="10"/>
        <v>0</v>
      </c>
      <c r="K164" s="171"/>
      <c r="L164" s="30"/>
      <c r="M164" s="172" t="s">
        <v>1</v>
      </c>
      <c r="N164" s="173" t="s">
        <v>39</v>
      </c>
      <c r="O164" s="55"/>
      <c r="P164" s="174">
        <f t="shared" si="11"/>
        <v>0</v>
      </c>
      <c r="Q164" s="174">
        <v>0</v>
      </c>
      <c r="R164" s="174">
        <f t="shared" si="12"/>
        <v>0</v>
      </c>
      <c r="S164" s="174">
        <v>0</v>
      </c>
      <c r="T164" s="175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6" t="s">
        <v>109</v>
      </c>
      <c r="AT164" s="176" t="s">
        <v>162</v>
      </c>
      <c r="AU164" s="176" t="s">
        <v>84</v>
      </c>
      <c r="AY164" s="14" t="s">
        <v>160</v>
      </c>
      <c r="BE164" s="177">
        <f t="shared" si="14"/>
        <v>0</v>
      </c>
      <c r="BF164" s="177">
        <f t="shared" si="15"/>
        <v>0</v>
      </c>
      <c r="BG164" s="177">
        <f t="shared" si="16"/>
        <v>0</v>
      </c>
      <c r="BH164" s="177">
        <f t="shared" si="17"/>
        <v>0</v>
      </c>
      <c r="BI164" s="177">
        <f t="shared" si="18"/>
        <v>0</v>
      </c>
      <c r="BJ164" s="14" t="s">
        <v>84</v>
      </c>
      <c r="BK164" s="177">
        <f t="shared" si="19"/>
        <v>0</v>
      </c>
      <c r="BL164" s="14" t="s">
        <v>109</v>
      </c>
      <c r="BM164" s="176" t="s">
        <v>291</v>
      </c>
    </row>
    <row r="165" spans="1:65" s="2" customFormat="1" ht="16.5" customHeight="1">
      <c r="A165" s="29"/>
      <c r="B165" s="163"/>
      <c r="C165" s="164" t="s">
        <v>73</v>
      </c>
      <c r="D165" s="164" t="s">
        <v>162</v>
      </c>
      <c r="E165" s="165" t="s">
        <v>943</v>
      </c>
      <c r="F165" s="166" t="s">
        <v>996</v>
      </c>
      <c r="G165" s="167" t="s">
        <v>182</v>
      </c>
      <c r="H165" s="168">
        <v>1.05</v>
      </c>
      <c r="I165" s="169"/>
      <c r="J165" s="170">
        <f t="shared" si="10"/>
        <v>0</v>
      </c>
      <c r="K165" s="171"/>
      <c r="L165" s="30"/>
      <c r="M165" s="172" t="s">
        <v>1</v>
      </c>
      <c r="N165" s="173" t="s">
        <v>39</v>
      </c>
      <c r="O165" s="55"/>
      <c r="P165" s="174">
        <f t="shared" si="11"/>
        <v>0</v>
      </c>
      <c r="Q165" s="174">
        <v>0</v>
      </c>
      <c r="R165" s="174">
        <f t="shared" si="12"/>
        <v>0</v>
      </c>
      <c r="S165" s="174">
        <v>0</v>
      </c>
      <c r="T165" s="175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6" t="s">
        <v>109</v>
      </c>
      <c r="AT165" s="176" t="s">
        <v>162</v>
      </c>
      <c r="AU165" s="176" t="s">
        <v>84</v>
      </c>
      <c r="AY165" s="14" t="s">
        <v>160</v>
      </c>
      <c r="BE165" s="177">
        <f t="shared" si="14"/>
        <v>0</v>
      </c>
      <c r="BF165" s="177">
        <f t="shared" si="15"/>
        <v>0</v>
      </c>
      <c r="BG165" s="177">
        <f t="shared" si="16"/>
        <v>0</v>
      </c>
      <c r="BH165" s="177">
        <f t="shared" si="17"/>
        <v>0</v>
      </c>
      <c r="BI165" s="177">
        <f t="shared" si="18"/>
        <v>0</v>
      </c>
      <c r="BJ165" s="14" t="s">
        <v>84</v>
      </c>
      <c r="BK165" s="177">
        <f t="shared" si="19"/>
        <v>0</v>
      </c>
      <c r="BL165" s="14" t="s">
        <v>109</v>
      </c>
      <c r="BM165" s="176" t="s">
        <v>295</v>
      </c>
    </row>
    <row r="166" spans="1:65" s="2" customFormat="1" ht="21.75" customHeight="1">
      <c r="A166" s="29"/>
      <c r="B166" s="163"/>
      <c r="C166" s="164" t="s">
        <v>73</v>
      </c>
      <c r="D166" s="164" t="s">
        <v>162</v>
      </c>
      <c r="E166" s="165" t="s">
        <v>1059</v>
      </c>
      <c r="F166" s="166" t="s">
        <v>997</v>
      </c>
      <c r="G166" s="167" t="s">
        <v>182</v>
      </c>
      <c r="H166" s="168">
        <v>1.05</v>
      </c>
      <c r="I166" s="169"/>
      <c r="J166" s="170">
        <f t="shared" si="10"/>
        <v>0</v>
      </c>
      <c r="K166" s="171"/>
      <c r="L166" s="30"/>
      <c r="M166" s="190" t="s">
        <v>1</v>
      </c>
      <c r="N166" s="191" t="s">
        <v>39</v>
      </c>
      <c r="O166" s="192"/>
      <c r="P166" s="193">
        <f t="shared" si="11"/>
        <v>0</v>
      </c>
      <c r="Q166" s="193">
        <v>0</v>
      </c>
      <c r="R166" s="193">
        <f t="shared" si="12"/>
        <v>0</v>
      </c>
      <c r="S166" s="193">
        <v>0</v>
      </c>
      <c r="T166" s="194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6" t="s">
        <v>109</v>
      </c>
      <c r="AT166" s="176" t="s">
        <v>162</v>
      </c>
      <c r="AU166" s="176" t="s">
        <v>84</v>
      </c>
      <c r="AY166" s="14" t="s">
        <v>160</v>
      </c>
      <c r="BE166" s="177">
        <f t="shared" si="14"/>
        <v>0</v>
      </c>
      <c r="BF166" s="177">
        <f t="shared" si="15"/>
        <v>0</v>
      </c>
      <c r="BG166" s="177">
        <f t="shared" si="16"/>
        <v>0</v>
      </c>
      <c r="BH166" s="177">
        <f t="shared" si="17"/>
        <v>0</v>
      </c>
      <c r="BI166" s="177">
        <f t="shared" si="18"/>
        <v>0</v>
      </c>
      <c r="BJ166" s="14" t="s">
        <v>84</v>
      </c>
      <c r="BK166" s="177">
        <f t="shared" si="19"/>
        <v>0</v>
      </c>
      <c r="BL166" s="14" t="s">
        <v>109</v>
      </c>
      <c r="BM166" s="176" t="s">
        <v>298</v>
      </c>
    </row>
    <row r="167" spans="1:65" s="2" customFormat="1" ht="6.95" customHeight="1">
      <c r="A167" s="29"/>
      <c r="B167" s="44"/>
      <c r="C167" s="45"/>
      <c r="D167" s="45"/>
      <c r="E167" s="45"/>
      <c r="F167" s="45"/>
      <c r="G167" s="45"/>
      <c r="H167" s="45"/>
      <c r="I167" s="122"/>
      <c r="J167" s="45"/>
      <c r="K167" s="45"/>
      <c r="L167" s="30"/>
      <c r="M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</row>
  </sheetData>
  <autoFilter ref="C123:K166" xr:uid="{00000000-0009-0000-0000-00000D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12"/>
  <sheetViews>
    <sheetView showGridLines="0" topLeftCell="A69" workbookViewId="0">
      <selection activeCell="J21" sqref="J21:J2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5"/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90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121</v>
      </c>
      <c r="I4" s="95"/>
      <c r="L4" s="17"/>
      <c r="M4" s="97" t="s">
        <v>9</v>
      </c>
      <c r="AT4" s="14" t="s">
        <v>3</v>
      </c>
    </row>
    <row r="5" spans="1:46" s="1" customFormat="1" ht="6.95" customHeight="1">
      <c r="B5" s="17"/>
      <c r="I5" s="95"/>
      <c r="L5" s="17"/>
    </row>
    <row r="6" spans="1:46" s="1" customFormat="1" ht="12" customHeight="1">
      <c r="B6" s="17"/>
      <c r="D6" s="24" t="s">
        <v>15</v>
      </c>
      <c r="I6" s="95"/>
      <c r="L6" s="17"/>
    </row>
    <row r="7" spans="1:46" s="1" customFormat="1" ht="23.25" customHeight="1">
      <c r="B7" s="17"/>
      <c r="E7" s="256" t="str">
        <f>'Rekapitulácia stavby'!K6</f>
        <v>MSÚ JARKOVÁ 24, PREŠOV - ZNÍŽENIE ENERGETICKEJ NÁROČNOSTI OBJEKTU</v>
      </c>
      <c r="F7" s="257"/>
      <c r="G7" s="257"/>
      <c r="H7" s="257"/>
      <c r="I7" s="95"/>
      <c r="L7" s="17"/>
    </row>
    <row r="8" spans="1:46" ht="12.75">
      <c r="B8" s="17"/>
      <c r="D8" s="24" t="s">
        <v>122</v>
      </c>
      <c r="L8" s="17"/>
    </row>
    <row r="9" spans="1:46" s="1" customFormat="1" ht="16.5" customHeight="1">
      <c r="B9" s="17"/>
      <c r="E9" s="256" t="s">
        <v>123</v>
      </c>
      <c r="F9" s="227"/>
      <c r="G9" s="227"/>
      <c r="H9" s="227"/>
      <c r="I9" s="95"/>
      <c r="L9" s="17"/>
    </row>
    <row r="10" spans="1:46" s="1" customFormat="1" ht="12" customHeight="1">
      <c r="B10" s="17"/>
      <c r="D10" s="24" t="s">
        <v>124</v>
      </c>
      <c r="I10" s="95"/>
      <c r="L10" s="17"/>
    </row>
    <row r="11" spans="1:46" s="2" customFormat="1" ht="16.5" customHeight="1">
      <c r="A11" s="29"/>
      <c r="B11" s="30"/>
      <c r="C11" s="29"/>
      <c r="D11" s="29"/>
      <c r="E11" s="258" t="s">
        <v>125</v>
      </c>
      <c r="F11" s="259"/>
      <c r="G11" s="259"/>
      <c r="H11" s="259"/>
      <c r="I11" s="9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126</v>
      </c>
      <c r="E12" s="29"/>
      <c r="F12" s="29"/>
      <c r="G12" s="29"/>
      <c r="H12" s="29"/>
      <c r="I12" s="9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6.5" customHeight="1">
      <c r="A13" s="29"/>
      <c r="B13" s="30"/>
      <c r="C13" s="29"/>
      <c r="D13" s="29"/>
      <c r="E13" s="249" t="s">
        <v>127</v>
      </c>
      <c r="F13" s="259"/>
      <c r="G13" s="259"/>
      <c r="H13" s="259"/>
      <c r="I13" s="9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>
      <c r="A14" s="29"/>
      <c r="B14" s="30"/>
      <c r="C14" s="29"/>
      <c r="D14" s="29"/>
      <c r="E14" s="29"/>
      <c r="F14" s="29"/>
      <c r="G14" s="29"/>
      <c r="H14" s="29"/>
      <c r="I14" s="99"/>
      <c r="J14" s="29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>
      <c r="A15" s="29"/>
      <c r="B15" s="30"/>
      <c r="C15" s="29"/>
      <c r="D15" s="24" t="s">
        <v>17</v>
      </c>
      <c r="E15" s="29"/>
      <c r="F15" s="22" t="s">
        <v>1</v>
      </c>
      <c r="G15" s="29"/>
      <c r="H15" s="29"/>
      <c r="I15" s="100" t="s">
        <v>18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19</v>
      </c>
      <c r="E16" s="29"/>
      <c r="F16" s="22" t="s">
        <v>20</v>
      </c>
      <c r="G16" s="29"/>
      <c r="H16" s="29"/>
      <c r="I16" s="100" t="s">
        <v>21</v>
      </c>
      <c r="J16" s="52" t="str">
        <f>'Rekapitulácia stavby'!AN8</f>
        <v>11_2019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0.9" customHeight="1">
      <c r="A17" s="29"/>
      <c r="B17" s="30"/>
      <c r="C17" s="29"/>
      <c r="D17" s="29"/>
      <c r="E17" s="29"/>
      <c r="F17" s="29"/>
      <c r="G17" s="29"/>
      <c r="H17" s="29"/>
      <c r="I17" s="99"/>
      <c r="J17" s="29"/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>
      <c r="A18" s="29"/>
      <c r="B18" s="30"/>
      <c r="C18" s="29"/>
      <c r="D18" s="24" t="s">
        <v>22</v>
      </c>
      <c r="E18" s="29"/>
      <c r="F18" s="29"/>
      <c r="G18" s="29"/>
      <c r="H18" s="29"/>
      <c r="I18" s="100" t="s">
        <v>23</v>
      </c>
      <c r="J18" s="22" t="s">
        <v>1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>
      <c r="A19" s="29"/>
      <c r="B19" s="30"/>
      <c r="C19" s="29"/>
      <c r="D19" s="29"/>
      <c r="E19" s="22" t="s">
        <v>24</v>
      </c>
      <c r="F19" s="29"/>
      <c r="G19" s="29"/>
      <c r="H19" s="29"/>
      <c r="I19" s="100" t="s">
        <v>25</v>
      </c>
      <c r="J19" s="22" t="s">
        <v>1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>
      <c r="A20" s="29"/>
      <c r="B20" s="30"/>
      <c r="C20" s="29"/>
      <c r="D20" s="29"/>
      <c r="E20" s="29"/>
      <c r="F20" s="29"/>
      <c r="G20" s="29"/>
      <c r="H20" s="29"/>
      <c r="I20" s="99"/>
      <c r="J20" s="29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>
      <c r="A21" s="29"/>
      <c r="B21" s="30"/>
      <c r="C21" s="29"/>
      <c r="D21" s="24" t="s">
        <v>26</v>
      </c>
      <c r="E21" s="29"/>
      <c r="F21" s="29"/>
      <c r="G21" s="29"/>
      <c r="H21" s="29"/>
      <c r="I21" s="100" t="s">
        <v>23</v>
      </c>
      <c r="J21" s="25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>
      <c r="A22" s="29"/>
      <c r="B22" s="30"/>
      <c r="C22" s="29"/>
      <c r="D22" s="29"/>
      <c r="E22" s="260"/>
      <c r="F22" s="241"/>
      <c r="G22" s="241"/>
      <c r="H22" s="241"/>
      <c r="I22" s="100" t="s">
        <v>25</v>
      </c>
      <c r="J22" s="25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>
      <c r="A23" s="29"/>
      <c r="B23" s="30"/>
      <c r="C23" s="29"/>
      <c r="D23" s="29"/>
      <c r="E23" s="29"/>
      <c r="F23" s="29"/>
      <c r="G23" s="29"/>
      <c r="H23" s="29"/>
      <c r="I23" s="99"/>
      <c r="J23" s="29"/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>
      <c r="A24" s="29"/>
      <c r="B24" s="30"/>
      <c r="C24" s="29"/>
      <c r="D24" s="24" t="s">
        <v>27</v>
      </c>
      <c r="E24" s="29"/>
      <c r="F24" s="29"/>
      <c r="G24" s="29"/>
      <c r="H24" s="29"/>
      <c r="I24" s="100" t="s">
        <v>23</v>
      </c>
      <c r="J24" s="22" t="s">
        <v>1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8" customHeight="1">
      <c r="A25" s="29"/>
      <c r="B25" s="30"/>
      <c r="C25" s="29"/>
      <c r="D25" s="29"/>
      <c r="E25" s="22" t="s">
        <v>28</v>
      </c>
      <c r="F25" s="29"/>
      <c r="G25" s="29"/>
      <c r="H25" s="29"/>
      <c r="I25" s="100" t="s">
        <v>25</v>
      </c>
      <c r="J25" s="22" t="s">
        <v>1</v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6.95" customHeight="1">
      <c r="A26" s="29"/>
      <c r="B26" s="30"/>
      <c r="C26" s="29"/>
      <c r="D26" s="29"/>
      <c r="E26" s="29"/>
      <c r="F26" s="29"/>
      <c r="G26" s="29"/>
      <c r="H26" s="29"/>
      <c r="I26" s="9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12" customHeight="1">
      <c r="A27" s="29"/>
      <c r="B27" s="30"/>
      <c r="C27" s="29"/>
      <c r="D27" s="24" t="s">
        <v>30</v>
      </c>
      <c r="E27" s="29"/>
      <c r="F27" s="29"/>
      <c r="G27" s="29"/>
      <c r="H27" s="29"/>
      <c r="I27" s="100" t="s">
        <v>23</v>
      </c>
      <c r="J27" s="22" t="str">
        <f>IF('Rekapitulácia stavby'!AN19="","",'Rekapitulácia stavby'!AN19)</f>
        <v/>
      </c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8" customHeight="1">
      <c r="A28" s="29"/>
      <c r="B28" s="30"/>
      <c r="C28" s="29"/>
      <c r="D28" s="29"/>
      <c r="E28" s="22" t="str">
        <f>IF('Rekapitulácia stavby'!E20="","",'Rekapitulácia stavby'!E20)</f>
        <v xml:space="preserve"> </v>
      </c>
      <c r="F28" s="29"/>
      <c r="G28" s="29"/>
      <c r="H28" s="29"/>
      <c r="I28" s="100" t="s">
        <v>25</v>
      </c>
      <c r="J28" s="22" t="str">
        <f>IF('Rekapitulácia stavby'!AN20="","",'Rekapitulácia stavby'!AN20)</f>
        <v/>
      </c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29"/>
      <c r="E29" s="29"/>
      <c r="F29" s="29"/>
      <c r="G29" s="29"/>
      <c r="H29" s="29"/>
      <c r="I29" s="99"/>
      <c r="J29" s="29"/>
      <c r="K29" s="29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" customHeight="1">
      <c r="A30" s="29"/>
      <c r="B30" s="30"/>
      <c r="C30" s="29"/>
      <c r="D30" s="24" t="s">
        <v>32</v>
      </c>
      <c r="E30" s="29"/>
      <c r="F30" s="29"/>
      <c r="G30" s="29"/>
      <c r="H30" s="29"/>
      <c r="I30" s="9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8" customFormat="1" ht="16.5" customHeight="1">
      <c r="A31" s="101"/>
      <c r="B31" s="102"/>
      <c r="C31" s="101"/>
      <c r="D31" s="101"/>
      <c r="E31" s="245" t="s">
        <v>1</v>
      </c>
      <c r="F31" s="245"/>
      <c r="G31" s="245"/>
      <c r="H31" s="245"/>
      <c r="I31" s="103"/>
      <c r="J31" s="101"/>
      <c r="K31" s="101"/>
      <c r="L31" s="104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29"/>
      <c r="B32" s="30"/>
      <c r="C32" s="29"/>
      <c r="D32" s="29"/>
      <c r="E32" s="29"/>
      <c r="F32" s="29"/>
      <c r="G32" s="29"/>
      <c r="H32" s="29"/>
      <c r="I32" s="99"/>
      <c r="J32" s="29"/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105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>
      <c r="A34" s="29"/>
      <c r="B34" s="30"/>
      <c r="C34" s="29"/>
      <c r="D34" s="106" t="s">
        <v>33</v>
      </c>
      <c r="E34" s="29"/>
      <c r="F34" s="29"/>
      <c r="G34" s="29"/>
      <c r="H34" s="29"/>
      <c r="I34" s="99"/>
      <c r="J34" s="68">
        <f>ROUND(J137,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6.95" customHeight="1">
      <c r="A35" s="29"/>
      <c r="B35" s="30"/>
      <c r="C35" s="29"/>
      <c r="D35" s="63"/>
      <c r="E35" s="63"/>
      <c r="F35" s="63"/>
      <c r="G35" s="63"/>
      <c r="H35" s="63"/>
      <c r="I35" s="105"/>
      <c r="J35" s="63"/>
      <c r="K35" s="63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9"/>
      <c r="F36" s="33" t="s">
        <v>35</v>
      </c>
      <c r="G36" s="29"/>
      <c r="H36" s="29"/>
      <c r="I36" s="107" t="s">
        <v>34</v>
      </c>
      <c r="J36" s="33" t="s">
        <v>36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customHeight="1">
      <c r="A37" s="29"/>
      <c r="B37" s="30"/>
      <c r="C37" s="29"/>
      <c r="D37" s="98" t="s">
        <v>37</v>
      </c>
      <c r="E37" s="24" t="s">
        <v>38</v>
      </c>
      <c r="F37" s="108">
        <f>ROUND((SUM(BE137:BE211)),  2)</f>
        <v>0</v>
      </c>
      <c r="G37" s="29"/>
      <c r="H37" s="29"/>
      <c r="I37" s="109">
        <v>0.2</v>
      </c>
      <c r="J37" s="108">
        <f>ROUND(((SUM(BE137:BE211))*I37),  2)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>
      <c r="A38" s="29"/>
      <c r="B38" s="30"/>
      <c r="C38" s="29"/>
      <c r="D38" s="29"/>
      <c r="E38" s="24" t="s">
        <v>39</v>
      </c>
      <c r="F38" s="108">
        <f>ROUND((SUM(BF137:BF211)),  2)</f>
        <v>0</v>
      </c>
      <c r="G38" s="29"/>
      <c r="H38" s="29"/>
      <c r="I38" s="109">
        <v>0.2</v>
      </c>
      <c r="J38" s="108">
        <f>ROUND(((SUM(BF137:BF211))*I38),  2)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40</v>
      </c>
      <c r="F39" s="108">
        <f>ROUND((SUM(BG137:BG211)),  2)</f>
        <v>0</v>
      </c>
      <c r="G39" s="29"/>
      <c r="H39" s="29"/>
      <c r="I39" s="109">
        <v>0.2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4" t="s">
        <v>41</v>
      </c>
      <c r="F40" s="108">
        <f>ROUND((SUM(BH137:BH211)),  2)</f>
        <v>0</v>
      </c>
      <c r="G40" s="29"/>
      <c r="H40" s="29"/>
      <c r="I40" s="109">
        <v>0.2</v>
      </c>
      <c r="J40" s="108">
        <f>0</f>
        <v>0</v>
      </c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5" hidden="1" customHeight="1">
      <c r="A41" s="29"/>
      <c r="B41" s="30"/>
      <c r="C41" s="29"/>
      <c r="D41" s="29"/>
      <c r="E41" s="24" t="s">
        <v>42</v>
      </c>
      <c r="F41" s="108">
        <f>ROUND((SUM(BI137:BI211)),  2)</f>
        <v>0</v>
      </c>
      <c r="G41" s="29"/>
      <c r="H41" s="29"/>
      <c r="I41" s="109">
        <v>0</v>
      </c>
      <c r="J41" s="108">
        <f>0</f>
        <v>0</v>
      </c>
      <c r="K41" s="29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6.95" customHeight="1">
      <c r="A42" s="29"/>
      <c r="B42" s="30"/>
      <c r="C42" s="29"/>
      <c r="D42" s="29"/>
      <c r="E42" s="29"/>
      <c r="F42" s="29"/>
      <c r="G42" s="29"/>
      <c r="H42" s="29"/>
      <c r="I42" s="9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>
      <c r="A43" s="29"/>
      <c r="B43" s="30"/>
      <c r="C43" s="110"/>
      <c r="D43" s="111" t="s">
        <v>43</v>
      </c>
      <c r="E43" s="57"/>
      <c r="F43" s="57"/>
      <c r="G43" s="112" t="s">
        <v>44</v>
      </c>
      <c r="H43" s="113" t="s">
        <v>45</v>
      </c>
      <c r="I43" s="114"/>
      <c r="J43" s="115">
        <f>SUM(J34:J41)</f>
        <v>0</v>
      </c>
      <c r="K43" s="116"/>
      <c r="L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5" customHeight="1">
      <c r="A44" s="29"/>
      <c r="B44" s="30"/>
      <c r="C44" s="29"/>
      <c r="D44" s="29"/>
      <c r="E44" s="29"/>
      <c r="F44" s="29"/>
      <c r="G44" s="29"/>
      <c r="H44" s="29"/>
      <c r="I44" s="99"/>
      <c r="J44" s="29"/>
      <c r="K44" s="29"/>
      <c r="L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5" customHeight="1">
      <c r="B45" s="17"/>
      <c r="I45" s="95"/>
      <c r="L45" s="17"/>
    </row>
    <row r="46" spans="1:31" s="1" customFormat="1" ht="14.45" customHeight="1">
      <c r="B46" s="17"/>
      <c r="I46" s="95"/>
      <c r="L46" s="17"/>
    </row>
    <row r="47" spans="1:31" s="1" customFormat="1" ht="14.45" customHeight="1">
      <c r="B47" s="17"/>
      <c r="I47" s="95"/>
      <c r="L47" s="17"/>
    </row>
    <row r="48" spans="1:31" s="1" customFormat="1" ht="14.45" customHeight="1">
      <c r="B48" s="17"/>
      <c r="I48" s="95"/>
      <c r="L48" s="17"/>
    </row>
    <row r="49" spans="1:31" s="1" customFormat="1" ht="14.45" customHeight="1">
      <c r="B49" s="17"/>
      <c r="I49" s="95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128</v>
      </c>
      <c r="D82" s="29"/>
      <c r="E82" s="29"/>
      <c r="F82" s="29"/>
      <c r="G82" s="29"/>
      <c r="H82" s="29"/>
      <c r="I82" s="9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3.25" customHeight="1">
      <c r="A85" s="29"/>
      <c r="B85" s="30"/>
      <c r="C85" s="29"/>
      <c r="D85" s="29"/>
      <c r="E85" s="256" t="str">
        <f>E7</f>
        <v>MSÚ JARKOVÁ 24, PREŠOV - ZNÍŽENIE ENERGETICKEJ NÁROČNOSTI OBJEKTU</v>
      </c>
      <c r="F85" s="257"/>
      <c r="G85" s="257"/>
      <c r="H85" s="257"/>
      <c r="I85" s="9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122</v>
      </c>
      <c r="I86" s="95"/>
      <c r="L86" s="17"/>
    </row>
    <row r="87" spans="1:31" s="1" customFormat="1" ht="16.5" customHeight="1">
      <c r="B87" s="17"/>
      <c r="E87" s="256" t="s">
        <v>123</v>
      </c>
      <c r="F87" s="227"/>
      <c r="G87" s="227"/>
      <c r="H87" s="227"/>
      <c r="I87" s="95"/>
      <c r="L87" s="17"/>
    </row>
    <row r="88" spans="1:31" s="1" customFormat="1" ht="12" customHeight="1">
      <c r="B88" s="17"/>
      <c r="C88" s="24" t="s">
        <v>124</v>
      </c>
      <c r="I88" s="95"/>
      <c r="L88" s="17"/>
    </row>
    <row r="89" spans="1:31" s="2" customFormat="1" ht="16.5" customHeight="1">
      <c r="A89" s="29"/>
      <c r="B89" s="30"/>
      <c r="C89" s="29"/>
      <c r="D89" s="29"/>
      <c r="E89" s="258" t="s">
        <v>125</v>
      </c>
      <c r="F89" s="259"/>
      <c r="G89" s="259"/>
      <c r="H89" s="259"/>
      <c r="I89" s="9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12" customHeight="1">
      <c r="A90" s="29"/>
      <c r="B90" s="30"/>
      <c r="C90" s="24" t="s">
        <v>126</v>
      </c>
      <c r="D90" s="29"/>
      <c r="E90" s="29"/>
      <c r="F90" s="29"/>
      <c r="G90" s="29"/>
      <c r="H90" s="29"/>
      <c r="I90" s="9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6.5" customHeight="1">
      <c r="A91" s="29"/>
      <c r="B91" s="30"/>
      <c r="C91" s="29"/>
      <c r="D91" s="29"/>
      <c r="E91" s="249" t="str">
        <f>E13</f>
        <v>01 - OP - Obvodový plášť</v>
      </c>
      <c r="F91" s="259"/>
      <c r="G91" s="259"/>
      <c r="H91" s="259"/>
      <c r="I91" s="99"/>
      <c r="J91" s="29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9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2" customHeight="1">
      <c r="A93" s="29"/>
      <c r="B93" s="30"/>
      <c r="C93" s="24" t="s">
        <v>19</v>
      </c>
      <c r="D93" s="29"/>
      <c r="E93" s="29"/>
      <c r="F93" s="22" t="str">
        <f>F16</f>
        <v>Jarková 24, Prešov</v>
      </c>
      <c r="G93" s="29"/>
      <c r="H93" s="29"/>
      <c r="I93" s="100" t="s">
        <v>21</v>
      </c>
      <c r="J93" s="52" t="str">
        <f>IF(J16="","",J16)</f>
        <v>11_2019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6.95" customHeight="1">
      <c r="A94" s="29"/>
      <c r="B94" s="30"/>
      <c r="C94" s="29"/>
      <c r="D94" s="29"/>
      <c r="E94" s="29"/>
      <c r="F94" s="29"/>
      <c r="G94" s="29"/>
      <c r="H94" s="29"/>
      <c r="I94" s="99"/>
      <c r="J94" s="29"/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5.2" customHeight="1">
      <c r="A95" s="29"/>
      <c r="B95" s="30"/>
      <c r="C95" s="24" t="s">
        <v>22</v>
      </c>
      <c r="D95" s="29"/>
      <c r="E95" s="29"/>
      <c r="F95" s="22" t="str">
        <f>E19</f>
        <v>Mesto Prešov, Hlavná 73, Prešov</v>
      </c>
      <c r="G95" s="29"/>
      <c r="H95" s="29"/>
      <c r="I95" s="100" t="s">
        <v>27</v>
      </c>
      <c r="J95" s="27" t="str">
        <f>E25</f>
        <v>AIP projekt s.r.o.</v>
      </c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15.2" customHeight="1">
      <c r="A96" s="29"/>
      <c r="B96" s="30"/>
      <c r="C96" s="24" t="s">
        <v>26</v>
      </c>
      <c r="D96" s="29"/>
      <c r="E96" s="29"/>
      <c r="F96" s="22" t="str">
        <f>IF(E22="","",E22)</f>
        <v/>
      </c>
      <c r="G96" s="29"/>
      <c r="H96" s="29"/>
      <c r="I96" s="100" t="s">
        <v>30</v>
      </c>
      <c r="J96" s="27" t="str">
        <f>E28</f>
        <v xml:space="preserve"> 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9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9.25" customHeight="1">
      <c r="A98" s="29"/>
      <c r="B98" s="30"/>
      <c r="C98" s="124" t="s">
        <v>129</v>
      </c>
      <c r="D98" s="110"/>
      <c r="E98" s="110"/>
      <c r="F98" s="110"/>
      <c r="G98" s="110"/>
      <c r="H98" s="110"/>
      <c r="I98" s="125"/>
      <c r="J98" s="126" t="s">
        <v>130</v>
      </c>
      <c r="K98" s="110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47" s="2" customFormat="1" ht="10.35" customHeight="1">
      <c r="A99" s="29"/>
      <c r="B99" s="30"/>
      <c r="C99" s="29"/>
      <c r="D99" s="29"/>
      <c r="E99" s="29"/>
      <c r="F99" s="29"/>
      <c r="G99" s="29"/>
      <c r="H99" s="29"/>
      <c r="I99" s="99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22.9" customHeight="1">
      <c r="A100" s="29"/>
      <c r="B100" s="30"/>
      <c r="C100" s="127" t="s">
        <v>131</v>
      </c>
      <c r="D100" s="29"/>
      <c r="E100" s="29"/>
      <c r="F100" s="29"/>
      <c r="G100" s="29"/>
      <c r="H100" s="29"/>
      <c r="I100" s="99"/>
      <c r="J100" s="68">
        <f>J137</f>
        <v>0</v>
      </c>
      <c r="K100" s="29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U100" s="14" t="s">
        <v>132</v>
      </c>
    </row>
    <row r="101" spans="1:47" s="9" customFormat="1" ht="24.95" customHeight="1">
      <c r="B101" s="128"/>
      <c r="D101" s="129" t="s">
        <v>133</v>
      </c>
      <c r="E101" s="130"/>
      <c r="F101" s="130"/>
      <c r="G101" s="130"/>
      <c r="H101" s="130"/>
      <c r="I101" s="131"/>
      <c r="J101" s="132">
        <f>J138</f>
        <v>0</v>
      </c>
      <c r="L101" s="128"/>
    </row>
    <row r="102" spans="1:47" s="10" customFormat="1" ht="19.899999999999999" customHeight="1">
      <c r="B102" s="133"/>
      <c r="D102" s="134" t="s">
        <v>134</v>
      </c>
      <c r="E102" s="135"/>
      <c r="F102" s="135"/>
      <c r="G102" s="135"/>
      <c r="H102" s="135"/>
      <c r="I102" s="136"/>
      <c r="J102" s="137">
        <f>J139</f>
        <v>0</v>
      </c>
      <c r="L102" s="133"/>
    </row>
    <row r="103" spans="1:47" s="10" customFormat="1" ht="19.899999999999999" customHeight="1">
      <c r="B103" s="133"/>
      <c r="D103" s="134" t="s">
        <v>135</v>
      </c>
      <c r="E103" s="135"/>
      <c r="F103" s="135"/>
      <c r="G103" s="135"/>
      <c r="H103" s="135"/>
      <c r="I103" s="136"/>
      <c r="J103" s="137">
        <f>J149</f>
        <v>0</v>
      </c>
      <c r="L103" s="133"/>
    </row>
    <row r="104" spans="1:47" s="10" customFormat="1" ht="19.899999999999999" customHeight="1">
      <c r="B104" s="133"/>
      <c r="D104" s="134" t="s">
        <v>136</v>
      </c>
      <c r="E104" s="135"/>
      <c r="F104" s="135"/>
      <c r="G104" s="135"/>
      <c r="H104" s="135"/>
      <c r="I104" s="136"/>
      <c r="J104" s="137">
        <f>J151</f>
        <v>0</v>
      </c>
      <c r="L104" s="133"/>
    </row>
    <row r="105" spans="1:47" s="10" customFormat="1" ht="19.899999999999999" customHeight="1">
      <c r="B105" s="133"/>
      <c r="D105" s="134" t="s">
        <v>137</v>
      </c>
      <c r="E105" s="135"/>
      <c r="F105" s="135"/>
      <c r="G105" s="135"/>
      <c r="H105" s="135"/>
      <c r="I105" s="136"/>
      <c r="J105" s="137">
        <f>J154</f>
        <v>0</v>
      </c>
      <c r="L105" s="133"/>
    </row>
    <row r="106" spans="1:47" s="10" customFormat="1" ht="19.899999999999999" customHeight="1">
      <c r="B106" s="133"/>
      <c r="D106" s="134" t="s">
        <v>138</v>
      </c>
      <c r="E106" s="135"/>
      <c r="F106" s="135"/>
      <c r="G106" s="135"/>
      <c r="H106" s="135"/>
      <c r="I106" s="136"/>
      <c r="J106" s="137">
        <f>J167</f>
        <v>0</v>
      </c>
      <c r="L106" s="133"/>
    </row>
    <row r="107" spans="1:47" s="10" customFormat="1" ht="19.899999999999999" customHeight="1">
      <c r="B107" s="133"/>
      <c r="D107" s="134" t="s">
        <v>139</v>
      </c>
      <c r="E107" s="135"/>
      <c r="F107" s="135"/>
      <c r="G107" s="135"/>
      <c r="H107" s="135"/>
      <c r="I107" s="136"/>
      <c r="J107" s="137">
        <f>J185</f>
        <v>0</v>
      </c>
      <c r="L107" s="133"/>
    </row>
    <row r="108" spans="1:47" s="9" customFormat="1" ht="24.95" customHeight="1">
      <c r="B108" s="128"/>
      <c r="D108" s="129" t="s">
        <v>140</v>
      </c>
      <c r="E108" s="130"/>
      <c r="F108" s="130"/>
      <c r="G108" s="130"/>
      <c r="H108" s="130"/>
      <c r="I108" s="131"/>
      <c r="J108" s="132">
        <f>J187</f>
        <v>0</v>
      </c>
      <c r="L108" s="128"/>
    </row>
    <row r="109" spans="1:47" s="10" customFormat="1" ht="19.899999999999999" customHeight="1">
      <c r="B109" s="133"/>
      <c r="D109" s="134" t="s">
        <v>141</v>
      </c>
      <c r="E109" s="135"/>
      <c r="F109" s="135"/>
      <c r="G109" s="135"/>
      <c r="H109" s="135"/>
      <c r="I109" s="136"/>
      <c r="J109" s="137">
        <f>J188</f>
        <v>0</v>
      </c>
      <c r="L109" s="133"/>
    </row>
    <row r="110" spans="1:47" s="10" customFormat="1" ht="19.899999999999999" customHeight="1">
      <c r="B110" s="133"/>
      <c r="D110" s="134" t="s">
        <v>142</v>
      </c>
      <c r="E110" s="135"/>
      <c r="F110" s="135"/>
      <c r="G110" s="135"/>
      <c r="H110" s="135"/>
      <c r="I110" s="136"/>
      <c r="J110" s="137">
        <f>J193</f>
        <v>0</v>
      </c>
      <c r="L110" s="133"/>
    </row>
    <row r="111" spans="1:47" s="10" customFormat="1" ht="19.899999999999999" customHeight="1">
      <c r="B111" s="133"/>
      <c r="D111" s="134" t="s">
        <v>143</v>
      </c>
      <c r="E111" s="135"/>
      <c r="F111" s="135"/>
      <c r="G111" s="135"/>
      <c r="H111" s="135"/>
      <c r="I111" s="136"/>
      <c r="J111" s="137">
        <f>J199</f>
        <v>0</v>
      </c>
      <c r="L111" s="133"/>
    </row>
    <row r="112" spans="1:47" s="10" customFormat="1" ht="19.899999999999999" customHeight="1">
      <c r="B112" s="133"/>
      <c r="D112" s="134" t="s">
        <v>144</v>
      </c>
      <c r="E112" s="135"/>
      <c r="F112" s="135"/>
      <c r="G112" s="135"/>
      <c r="H112" s="135"/>
      <c r="I112" s="136"/>
      <c r="J112" s="137">
        <f>J206</f>
        <v>0</v>
      </c>
      <c r="L112" s="133"/>
    </row>
    <row r="113" spans="1:31" s="10" customFormat="1" ht="19.899999999999999" customHeight="1">
      <c r="B113" s="133"/>
      <c r="D113" s="134" t="s">
        <v>145</v>
      </c>
      <c r="E113" s="135"/>
      <c r="F113" s="135"/>
      <c r="G113" s="135"/>
      <c r="H113" s="135"/>
      <c r="I113" s="136"/>
      <c r="J113" s="137">
        <f>J210</f>
        <v>0</v>
      </c>
      <c r="L113" s="133"/>
    </row>
    <row r="114" spans="1:31" s="2" customFormat="1" ht="21.75" customHeight="1">
      <c r="A114" s="29"/>
      <c r="B114" s="30"/>
      <c r="C114" s="29"/>
      <c r="D114" s="29"/>
      <c r="E114" s="29"/>
      <c r="F114" s="29"/>
      <c r="G114" s="29"/>
      <c r="H114" s="29"/>
      <c r="I114" s="9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5" customHeight="1">
      <c r="A115" s="29"/>
      <c r="B115" s="44"/>
      <c r="C115" s="45"/>
      <c r="D115" s="45"/>
      <c r="E115" s="45"/>
      <c r="F115" s="45"/>
      <c r="G115" s="45"/>
      <c r="H115" s="45"/>
      <c r="I115" s="122"/>
      <c r="J115" s="45"/>
      <c r="K115" s="45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9" spans="1:31" s="2" customFormat="1" ht="6.95" customHeight="1">
      <c r="A119" s="29"/>
      <c r="B119" s="46"/>
      <c r="C119" s="47"/>
      <c r="D119" s="47"/>
      <c r="E119" s="47"/>
      <c r="F119" s="47"/>
      <c r="G119" s="47"/>
      <c r="H119" s="47"/>
      <c r="I119" s="123"/>
      <c r="J119" s="47"/>
      <c r="K119" s="47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4.95" customHeight="1">
      <c r="A120" s="29"/>
      <c r="B120" s="30"/>
      <c r="C120" s="18" t="s">
        <v>146</v>
      </c>
      <c r="D120" s="29"/>
      <c r="E120" s="29"/>
      <c r="F120" s="29"/>
      <c r="G120" s="29"/>
      <c r="H120" s="29"/>
      <c r="I120" s="9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9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15</v>
      </c>
      <c r="D122" s="29"/>
      <c r="E122" s="29"/>
      <c r="F122" s="29"/>
      <c r="G122" s="29"/>
      <c r="H122" s="29"/>
      <c r="I122" s="9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23.25" customHeight="1">
      <c r="A123" s="29"/>
      <c r="B123" s="30"/>
      <c r="C123" s="29"/>
      <c r="D123" s="29"/>
      <c r="E123" s="256" t="str">
        <f>E7</f>
        <v>MSÚ JARKOVÁ 24, PREŠOV - ZNÍŽENIE ENERGETICKEJ NÁROČNOSTI OBJEKTU</v>
      </c>
      <c r="F123" s="257"/>
      <c r="G123" s="257"/>
      <c r="H123" s="257"/>
      <c r="I123" s="9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1" customFormat="1" ht="12" customHeight="1">
      <c r="B124" s="17"/>
      <c r="C124" s="24" t="s">
        <v>122</v>
      </c>
      <c r="I124" s="95"/>
      <c r="L124" s="17"/>
    </row>
    <row r="125" spans="1:31" s="1" customFormat="1" ht="16.5" customHeight="1">
      <c r="B125" s="17"/>
      <c r="E125" s="256" t="s">
        <v>123</v>
      </c>
      <c r="F125" s="227"/>
      <c r="G125" s="227"/>
      <c r="H125" s="227"/>
      <c r="I125" s="95"/>
      <c r="L125" s="17"/>
    </row>
    <row r="126" spans="1:31" s="1" customFormat="1" ht="12" customHeight="1">
      <c r="B126" s="17"/>
      <c r="C126" s="24" t="s">
        <v>124</v>
      </c>
      <c r="I126" s="95"/>
      <c r="L126" s="17"/>
    </row>
    <row r="127" spans="1:31" s="2" customFormat="1" ht="16.5" customHeight="1">
      <c r="A127" s="29"/>
      <c r="B127" s="30"/>
      <c r="C127" s="29"/>
      <c r="D127" s="29"/>
      <c r="E127" s="258" t="s">
        <v>125</v>
      </c>
      <c r="F127" s="259"/>
      <c r="G127" s="259"/>
      <c r="H127" s="259"/>
      <c r="I127" s="99"/>
      <c r="J127" s="29"/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2" customHeight="1">
      <c r="A128" s="29"/>
      <c r="B128" s="30"/>
      <c r="C128" s="24" t="s">
        <v>126</v>
      </c>
      <c r="D128" s="29"/>
      <c r="E128" s="29"/>
      <c r="F128" s="29"/>
      <c r="G128" s="29"/>
      <c r="H128" s="29"/>
      <c r="I128" s="99"/>
      <c r="J128" s="29"/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6.5" customHeight="1">
      <c r="A129" s="29"/>
      <c r="B129" s="30"/>
      <c r="C129" s="29"/>
      <c r="D129" s="29"/>
      <c r="E129" s="249" t="str">
        <f>E13</f>
        <v>01 - OP - Obvodový plášť</v>
      </c>
      <c r="F129" s="259"/>
      <c r="G129" s="259"/>
      <c r="H129" s="259"/>
      <c r="I129" s="99"/>
      <c r="J129" s="29"/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99"/>
      <c r="J130" s="29"/>
      <c r="K130" s="29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2" customHeight="1">
      <c r="A131" s="29"/>
      <c r="B131" s="30"/>
      <c r="C131" s="24" t="s">
        <v>19</v>
      </c>
      <c r="D131" s="29"/>
      <c r="E131" s="29"/>
      <c r="F131" s="22" t="str">
        <f>F16</f>
        <v>Jarková 24, Prešov</v>
      </c>
      <c r="G131" s="29"/>
      <c r="H131" s="29"/>
      <c r="I131" s="100" t="s">
        <v>21</v>
      </c>
      <c r="J131" s="52" t="str">
        <f>IF(J16="","",J16)</f>
        <v>11_2019</v>
      </c>
      <c r="K131" s="29"/>
      <c r="L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6.95" customHeight="1">
      <c r="A132" s="29"/>
      <c r="B132" s="30"/>
      <c r="C132" s="29"/>
      <c r="D132" s="29"/>
      <c r="E132" s="29"/>
      <c r="F132" s="29"/>
      <c r="G132" s="29"/>
      <c r="H132" s="29"/>
      <c r="I132" s="99"/>
      <c r="J132" s="29"/>
      <c r="K132" s="29"/>
      <c r="L132" s="3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5.2" customHeight="1">
      <c r="A133" s="29"/>
      <c r="B133" s="30"/>
      <c r="C133" s="24" t="s">
        <v>22</v>
      </c>
      <c r="D133" s="29"/>
      <c r="E133" s="29"/>
      <c r="F133" s="22" t="str">
        <f>E19</f>
        <v>Mesto Prešov, Hlavná 73, Prešov</v>
      </c>
      <c r="G133" s="29"/>
      <c r="H133" s="29"/>
      <c r="I133" s="100" t="s">
        <v>27</v>
      </c>
      <c r="J133" s="27" t="str">
        <f>E25</f>
        <v>AIP projekt s.r.o.</v>
      </c>
      <c r="K133" s="29"/>
      <c r="L133" s="3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5.2" customHeight="1">
      <c r="A134" s="29"/>
      <c r="B134" s="30"/>
      <c r="C134" s="24" t="s">
        <v>26</v>
      </c>
      <c r="D134" s="29"/>
      <c r="E134" s="29"/>
      <c r="F134" s="22" t="str">
        <f>IF(E22="","",E22)</f>
        <v/>
      </c>
      <c r="G134" s="29"/>
      <c r="H134" s="29"/>
      <c r="I134" s="100" t="s">
        <v>30</v>
      </c>
      <c r="J134" s="27" t="str">
        <f>E28</f>
        <v xml:space="preserve"> </v>
      </c>
      <c r="K134" s="29"/>
      <c r="L134" s="3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0.35" customHeight="1">
      <c r="A135" s="29"/>
      <c r="B135" s="30"/>
      <c r="C135" s="29"/>
      <c r="D135" s="29"/>
      <c r="E135" s="29"/>
      <c r="F135" s="29"/>
      <c r="G135" s="29"/>
      <c r="H135" s="29"/>
      <c r="I135" s="99"/>
      <c r="J135" s="29"/>
      <c r="K135" s="29"/>
      <c r="L135" s="3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11" customFormat="1" ht="29.25" customHeight="1">
      <c r="A136" s="138"/>
      <c r="B136" s="139"/>
      <c r="C136" s="140" t="s">
        <v>147</v>
      </c>
      <c r="D136" s="141" t="s">
        <v>58</v>
      </c>
      <c r="E136" s="141" t="s">
        <v>54</v>
      </c>
      <c r="F136" s="141" t="s">
        <v>55</v>
      </c>
      <c r="G136" s="141" t="s">
        <v>148</v>
      </c>
      <c r="H136" s="141" t="s">
        <v>149</v>
      </c>
      <c r="I136" s="142" t="s">
        <v>150</v>
      </c>
      <c r="J136" s="143" t="s">
        <v>130</v>
      </c>
      <c r="K136" s="144" t="s">
        <v>151</v>
      </c>
      <c r="L136" s="145"/>
      <c r="M136" s="59" t="s">
        <v>1</v>
      </c>
      <c r="N136" s="60" t="s">
        <v>37</v>
      </c>
      <c r="O136" s="60" t="s">
        <v>152</v>
      </c>
      <c r="P136" s="60" t="s">
        <v>153</v>
      </c>
      <c r="Q136" s="60" t="s">
        <v>154</v>
      </c>
      <c r="R136" s="60" t="s">
        <v>155</v>
      </c>
      <c r="S136" s="60" t="s">
        <v>156</v>
      </c>
      <c r="T136" s="61" t="s">
        <v>157</v>
      </c>
      <c r="U136" s="138"/>
      <c r="V136" s="138"/>
      <c r="W136" s="138"/>
      <c r="X136" s="138"/>
      <c r="Y136" s="138"/>
      <c r="Z136" s="138"/>
      <c r="AA136" s="138"/>
      <c r="AB136" s="138"/>
      <c r="AC136" s="138"/>
      <c r="AD136" s="138"/>
      <c r="AE136" s="138"/>
    </row>
    <row r="137" spans="1:65" s="2" customFormat="1" ht="22.9" customHeight="1">
      <c r="A137" s="29"/>
      <c r="B137" s="30"/>
      <c r="C137" s="66" t="s">
        <v>131</v>
      </c>
      <c r="D137" s="29"/>
      <c r="E137" s="29"/>
      <c r="F137" s="29"/>
      <c r="G137" s="29"/>
      <c r="H137" s="29"/>
      <c r="I137" s="99"/>
      <c r="J137" s="146">
        <f>BK137</f>
        <v>0</v>
      </c>
      <c r="K137" s="29"/>
      <c r="L137" s="30"/>
      <c r="M137" s="62"/>
      <c r="N137" s="53"/>
      <c r="O137" s="63"/>
      <c r="P137" s="147">
        <f>P138+P187</f>
        <v>0</v>
      </c>
      <c r="Q137" s="63"/>
      <c r="R137" s="147">
        <f>R138+R187</f>
        <v>192.08419384350003</v>
      </c>
      <c r="S137" s="63"/>
      <c r="T137" s="148">
        <f>T138+T187</f>
        <v>13.352370000000001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T137" s="14" t="s">
        <v>72</v>
      </c>
      <c r="AU137" s="14" t="s">
        <v>132</v>
      </c>
      <c r="BK137" s="149">
        <f>BK138+BK187</f>
        <v>0</v>
      </c>
    </row>
    <row r="138" spans="1:65" s="12" customFormat="1" ht="25.9" customHeight="1">
      <c r="B138" s="150"/>
      <c r="D138" s="151" t="s">
        <v>72</v>
      </c>
      <c r="E138" s="152" t="s">
        <v>158</v>
      </c>
      <c r="F138" s="152" t="s">
        <v>159</v>
      </c>
      <c r="I138" s="153"/>
      <c r="J138" s="154">
        <f>BK138</f>
        <v>0</v>
      </c>
      <c r="L138" s="150"/>
      <c r="M138" s="155"/>
      <c r="N138" s="156"/>
      <c r="O138" s="156"/>
      <c r="P138" s="157">
        <f>P139+P149+P151+P154+P167+P185</f>
        <v>0</v>
      </c>
      <c r="Q138" s="156"/>
      <c r="R138" s="157">
        <f>R139+R149+R151+R154+R167+R185</f>
        <v>190.66288033350003</v>
      </c>
      <c r="S138" s="156"/>
      <c r="T138" s="158">
        <f>T139+T149+T151+T154+T167+T185</f>
        <v>4.0937700000000001</v>
      </c>
      <c r="AR138" s="151" t="s">
        <v>80</v>
      </c>
      <c r="AT138" s="159" t="s">
        <v>72</v>
      </c>
      <c r="AU138" s="159" t="s">
        <v>73</v>
      </c>
      <c r="AY138" s="151" t="s">
        <v>160</v>
      </c>
      <c r="BK138" s="160">
        <f>BK139+BK149+BK151+BK154+BK167+BK185</f>
        <v>0</v>
      </c>
    </row>
    <row r="139" spans="1:65" s="12" customFormat="1" ht="22.9" customHeight="1">
      <c r="B139" s="150"/>
      <c r="D139" s="151" t="s">
        <v>72</v>
      </c>
      <c r="E139" s="161" t="s">
        <v>80</v>
      </c>
      <c r="F139" s="161" t="s">
        <v>161</v>
      </c>
      <c r="I139" s="153"/>
      <c r="J139" s="162">
        <f>BK139</f>
        <v>0</v>
      </c>
      <c r="L139" s="150"/>
      <c r="M139" s="155"/>
      <c r="N139" s="156"/>
      <c r="O139" s="156"/>
      <c r="P139" s="157">
        <f>SUM(P140:P148)</f>
        <v>0</v>
      </c>
      <c r="Q139" s="156"/>
      <c r="R139" s="157">
        <f>SUM(R140:R148)</f>
        <v>0</v>
      </c>
      <c r="S139" s="156"/>
      <c r="T139" s="158">
        <f>SUM(T140:T148)</f>
        <v>4.0937700000000001</v>
      </c>
      <c r="AR139" s="151" t="s">
        <v>80</v>
      </c>
      <c r="AT139" s="159" t="s">
        <v>72</v>
      </c>
      <c r="AU139" s="159" t="s">
        <v>80</v>
      </c>
      <c r="AY139" s="151" t="s">
        <v>160</v>
      </c>
      <c r="BK139" s="160">
        <f>SUM(BK140:BK148)</f>
        <v>0</v>
      </c>
    </row>
    <row r="140" spans="1:65" s="2" customFormat="1" ht="21.75" customHeight="1">
      <c r="A140" s="29"/>
      <c r="B140" s="163"/>
      <c r="C140" s="164" t="s">
        <v>80</v>
      </c>
      <c r="D140" s="164" t="s">
        <v>162</v>
      </c>
      <c r="E140" s="165" t="s">
        <v>163</v>
      </c>
      <c r="F140" s="166" t="s">
        <v>164</v>
      </c>
      <c r="G140" s="167" t="s">
        <v>165</v>
      </c>
      <c r="H140" s="168">
        <v>29.664999999999999</v>
      </c>
      <c r="I140" s="169"/>
      <c r="J140" s="170">
        <f t="shared" ref="J140:J148" si="0">ROUND(I140*H140,2)</f>
        <v>0</v>
      </c>
      <c r="K140" s="171"/>
      <c r="L140" s="30"/>
      <c r="M140" s="172" t="s">
        <v>1</v>
      </c>
      <c r="N140" s="173" t="s">
        <v>39</v>
      </c>
      <c r="O140" s="55"/>
      <c r="P140" s="174">
        <f t="shared" ref="P140:P148" si="1">O140*H140</f>
        <v>0</v>
      </c>
      <c r="Q140" s="174">
        <v>0</v>
      </c>
      <c r="R140" s="174">
        <f t="shared" ref="R140:R148" si="2">Q140*H140</f>
        <v>0</v>
      </c>
      <c r="S140" s="174">
        <v>0.13800000000000001</v>
      </c>
      <c r="T140" s="175">
        <f t="shared" ref="T140:T148" si="3">S140*H140</f>
        <v>4.0937700000000001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6" t="s">
        <v>109</v>
      </c>
      <c r="AT140" s="176" t="s">
        <v>162</v>
      </c>
      <c r="AU140" s="176" t="s">
        <v>84</v>
      </c>
      <c r="AY140" s="14" t="s">
        <v>160</v>
      </c>
      <c r="BE140" s="177">
        <f t="shared" ref="BE140:BE148" si="4">IF(N140="základná",J140,0)</f>
        <v>0</v>
      </c>
      <c r="BF140" s="177">
        <f t="shared" ref="BF140:BF148" si="5">IF(N140="znížená",J140,0)</f>
        <v>0</v>
      </c>
      <c r="BG140" s="177">
        <f t="shared" ref="BG140:BG148" si="6">IF(N140="zákl. prenesená",J140,0)</f>
        <v>0</v>
      </c>
      <c r="BH140" s="177">
        <f t="shared" ref="BH140:BH148" si="7">IF(N140="zníž. prenesená",J140,0)</f>
        <v>0</v>
      </c>
      <c r="BI140" s="177">
        <f t="shared" ref="BI140:BI148" si="8">IF(N140="nulová",J140,0)</f>
        <v>0</v>
      </c>
      <c r="BJ140" s="14" t="s">
        <v>84</v>
      </c>
      <c r="BK140" s="177">
        <f t="shared" ref="BK140:BK148" si="9">ROUND(I140*H140,2)</f>
        <v>0</v>
      </c>
      <c r="BL140" s="14" t="s">
        <v>109</v>
      </c>
      <c r="BM140" s="176" t="s">
        <v>84</v>
      </c>
    </row>
    <row r="141" spans="1:65" s="2" customFormat="1" ht="21.75" customHeight="1">
      <c r="A141" s="29"/>
      <c r="B141" s="163"/>
      <c r="C141" s="164" t="s">
        <v>84</v>
      </c>
      <c r="D141" s="164" t="s">
        <v>162</v>
      </c>
      <c r="E141" s="165" t="s">
        <v>166</v>
      </c>
      <c r="F141" s="166" t="s">
        <v>167</v>
      </c>
      <c r="G141" s="167" t="s">
        <v>168</v>
      </c>
      <c r="H141" s="168">
        <v>17.798999999999999</v>
      </c>
      <c r="I141" s="169"/>
      <c r="J141" s="170">
        <f t="shared" si="0"/>
        <v>0</v>
      </c>
      <c r="K141" s="171"/>
      <c r="L141" s="30"/>
      <c r="M141" s="172" t="s">
        <v>1</v>
      </c>
      <c r="N141" s="173" t="s">
        <v>39</v>
      </c>
      <c r="O141" s="55"/>
      <c r="P141" s="174">
        <f t="shared" si="1"/>
        <v>0</v>
      </c>
      <c r="Q141" s="174">
        <v>0</v>
      </c>
      <c r="R141" s="174">
        <f t="shared" si="2"/>
        <v>0</v>
      </c>
      <c r="S141" s="174">
        <v>0</v>
      </c>
      <c r="T141" s="175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6" t="s">
        <v>109</v>
      </c>
      <c r="AT141" s="176" t="s">
        <v>162</v>
      </c>
      <c r="AU141" s="176" t="s">
        <v>84</v>
      </c>
      <c r="AY141" s="14" t="s">
        <v>160</v>
      </c>
      <c r="BE141" s="177">
        <f t="shared" si="4"/>
        <v>0</v>
      </c>
      <c r="BF141" s="177">
        <f t="shared" si="5"/>
        <v>0</v>
      </c>
      <c r="BG141" s="177">
        <f t="shared" si="6"/>
        <v>0</v>
      </c>
      <c r="BH141" s="177">
        <f t="shared" si="7"/>
        <v>0</v>
      </c>
      <c r="BI141" s="177">
        <f t="shared" si="8"/>
        <v>0</v>
      </c>
      <c r="BJ141" s="14" t="s">
        <v>84</v>
      </c>
      <c r="BK141" s="177">
        <f t="shared" si="9"/>
        <v>0</v>
      </c>
      <c r="BL141" s="14" t="s">
        <v>109</v>
      </c>
      <c r="BM141" s="176" t="s">
        <v>109</v>
      </c>
    </row>
    <row r="142" spans="1:65" s="2" customFormat="1" ht="21.75" customHeight="1">
      <c r="A142" s="29"/>
      <c r="B142" s="163"/>
      <c r="C142" s="164" t="s">
        <v>89</v>
      </c>
      <c r="D142" s="164" t="s">
        <v>162</v>
      </c>
      <c r="E142" s="165" t="s">
        <v>169</v>
      </c>
      <c r="F142" s="166" t="s">
        <v>170</v>
      </c>
      <c r="G142" s="167" t="s">
        <v>168</v>
      </c>
      <c r="H142" s="168">
        <v>5.9329999999999998</v>
      </c>
      <c r="I142" s="169"/>
      <c r="J142" s="170">
        <f t="shared" si="0"/>
        <v>0</v>
      </c>
      <c r="K142" s="171"/>
      <c r="L142" s="30"/>
      <c r="M142" s="172" t="s">
        <v>1</v>
      </c>
      <c r="N142" s="173" t="s">
        <v>39</v>
      </c>
      <c r="O142" s="55"/>
      <c r="P142" s="174">
        <f t="shared" si="1"/>
        <v>0</v>
      </c>
      <c r="Q142" s="174">
        <v>0</v>
      </c>
      <c r="R142" s="174">
        <f t="shared" si="2"/>
        <v>0</v>
      </c>
      <c r="S142" s="174">
        <v>0</v>
      </c>
      <c r="T142" s="175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6" t="s">
        <v>109</v>
      </c>
      <c r="AT142" s="176" t="s">
        <v>162</v>
      </c>
      <c r="AU142" s="176" t="s">
        <v>84</v>
      </c>
      <c r="AY142" s="14" t="s">
        <v>160</v>
      </c>
      <c r="BE142" s="177">
        <f t="shared" si="4"/>
        <v>0</v>
      </c>
      <c r="BF142" s="177">
        <f t="shared" si="5"/>
        <v>0</v>
      </c>
      <c r="BG142" s="177">
        <f t="shared" si="6"/>
        <v>0</v>
      </c>
      <c r="BH142" s="177">
        <f t="shared" si="7"/>
        <v>0</v>
      </c>
      <c r="BI142" s="177">
        <f t="shared" si="8"/>
        <v>0</v>
      </c>
      <c r="BJ142" s="14" t="s">
        <v>84</v>
      </c>
      <c r="BK142" s="177">
        <f t="shared" si="9"/>
        <v>0</v>
      </c>
      <c r="BL142" s="14" t="s">
        <v>109</v>
      </c>
      <c r="BM142" s="176" t="s">
        <v>115</v>
      </c>
    </row>
    <row r="143" spans="1:65" s="2" customFormat="1" ht="21.75" customHeight="1">
      <c r="A143" s="29"/>
      <c r="B143" s="163"/>
      <c r="C143" s="164" t="s">
        <v>109</v>
      </c>
      <c r="D143" s="164" t="s">
        <v>162</v>
      </c>
      <c r="E143" s="165" t="s">
        <v>171</v>
      </c>
      <c r="F143" s="166" t="s">
        <v>172</v>
      </c>
      <c r="G143" s="167" t="s">
        <v>168</v>
      </c>
      <c r="H143" s="168">
        <v>17.798999999999999</v>
      </c>
      <c r="I143" s="169"/>
      <c r="J143" s="170">
        <f t="shared" si="0"/>
        <v>0</v>
      </c>
      <c r="K143" s="171"/>
      <c r="L143" s="30"/>
      <c r="M143" s="172" t="s">
        <v>1</v>
      </c>
      <c r="N143" s="173" t="s">
        <v>39</v>
      </c>
      <c r="O143" s="55"/>
      <c r="P143" s="174">
        <f t="shared" si="1"/>
        <v>0</v>
      </c>
      <c r="Q143" s="174">
        <v>0</v>
      </c>
      <c r="R143" s="174">
        <f t="shared" si="2"/>
        <v>0</v>
      </c>
      <c r="S143" s="174">
        <v>0</v>
      </c>
      <c r="T143" s="175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6" t="s">
        <v>109</v>
      </c>
      <c r="AT143" s="176" t="s">
        <v>162</v>
      </c>
      <c r="AU143" s="176" t="s">
        <v>84</v>
      </c>
      <c r="AY143" s="14" t="s">
        <v>160</v>
      </c>
      <c r="BE143" s="177">
        <f t="shared" si="4"/>
        <v>0</v>
      </c>
      <c r="BF143" s="177">
        <f t="shared" si="5"/>
        <v>0</v>
      </c>
      <c r="BG143" s="177">
        <f t="shared" si="6"/>
        <v>0</v>
      </c>
      <c r="BH143" s="177">
        <f t="shared" si="7"/>
        <v>0</v>
      </c>
      <c r="BI143" s="177">
        <f t="shared" si="8"/>
        <v>0</v>
      </c>
      <c r="BJ143" s="14" t="s">
        <v>84</v>
      </c>
      <c r="BK143" s="177">
        <f t="shared" si="9"/>
        <v>0</v>
      </c>
      <c r="BL143" s="14" t="s">
        <v>109</v>
      </c>
      <c r="BM143" s="176" t="s">
        <v>173</v>
      </c>
    </row>
    <row r="144" spans="1:65" s="2" customFormat="1" ht="21.75" customHeight="1">
      <c r="A144" s="29"/>
      <c r="B144" s="163"/>
      <c r="C144" s="164" t="s">
        <v>112</v>
      </c>
      <c r="D144" s="164" t="s">
        <v>162</v>
      </c>
      <c r="E144" s="165" t="s">
        <v>174</v>
      </c>
      <c r="F144" s="166" t="s">
        <v>175</v>
      </c>
      <c r="G144" s="167" t="s">
        <v>168</v>
      </c>
      <c r="H144" s="168">
        <v>17.798999999999999</v>
      </c>
      <c r="I144" s="169"/>
      <c r="J144" s="170">
        <f t="shared" si="0"/>
        <v>0</v>
      </c>
      <c r="K144" s="171"/>
      <c r="L144" s="30"/>
      <c r="M144" s="172" t="s">
        <v>1</v>
      </c>
      <c r="N144" s="173" t="s">
        <v>39</v>
      </c>
      <c r="O144" s="55"/>
      <c r="P144" s="174">
        <f t="shared" si="1"/>
        <v>0</v>
      </c>
      <c r="Q144" s="174">
        <v>0</v>
      </c>
      <c r="R144" s="174">
        <f t="shared" si="2"/>
        <v>0</v>
      </c>
      <c r="S144" s="174">
        <v>0</v>
      </c>
      <c r="T144" s="175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6" t="s">
        <v>109</v>
      </c>
      <c r="AT144" s="176" t="s">
        <v>162</v>
      </c>
      <c r="AU144" s="176" t="s">
        <v>84</v>
      </c>
      <c r="AY144" s="14" t="s">
        <v>160</v>
      </c>
      <c r="BE144" s="177">
        <f t="shared" si="4"/>
        <v>0</v>
      </c>
      <c r="BF144" s="177">
        <f t="shared" si="5"/>
        <v>0</v>
      </c>
      <c r="BG144" s="177">
        <f t="shared" si="6"/>
        <v>0</v>
      </c>
      <c r="BH144" s="177">
        <f t="shared" si="7"/>
        <v>0</v>
      </c>
      <c r="BI144" s="177">
        <f t="shared" si="8"/>
        <v>0</v>
      </c>
      <c r="BJ144" s="14" t="s">
        <v>84</v>
      </c>
      <c r="BK144" s="177">
        <f t="shared" si="9"/>
        <v>0</v>
      </c>
      <c r="BL144" s="14" t="s">
        <v>109</v>
      </c>
      <c r="BM144" s="176" t="s">
        <v>176</v>
      </c>
    </row>
    <row r="145" spans="1:65" s="2" customFormat="1" ht="16.5" customHeight="1">
      <c r="A145" s="29"/>
      <c r="B145" s="163"/>
      <c r="C145" s="164" t="s">
        <v>115</v>
      </c>
      <c r="D145" s="164" t="s">
        <v>162</v>
      </c>
      <c r="E145" s="165" t="s">
        <v>177</v>
      </c>
      <c r="F145" s="166" t="s">
        <v>178</v>
      </c>
      <c r="G145" s="167" t="s">
        <v>168</v>
      </c>
      <c r="H145" s="168">
        <v>17.798999999999999</v>
      </c>
      <c r="I145" s="169"/>
      <c r="J145" s="170">
        <f t="shared" si="0"/>
        <v>0</v>
      </c>
      <c r="K145" s="171"/>
      <c r="L145" s="30"/>
      <c r="M145" s="172" t="s">
        <v>1</v>
      </c>
      <c r="N145" s="173" t="s">
        <v>39</v>
      </c>
      <c r="O145" s="55"/>
      <c r="P145" s="174">
        <f t="shared" si="1"/>
        <v>0</v>
      </c>
      <c r="Q145" s="174">
        <v>0</v>
      </c>
      <c r="R145" s="174">
        <f t="shared" si="2"/>
        <v>0</v>
      </c>
      <c r="S145" s="174">
        <v>0</v>
      </c>
      <c r="T145" s="175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6" t="s">
        <v>109</v>
      </c>
      <c r="AT145" s="176" t="s">
        <v>162</v>
      </c>
      <c r="AU145" s="176" t="s">
        <v>84</v>
      </c>
      <c r="AY145" s="14" t="s">
        <v>160</v>
      </c>
      <c r="BE145" s="177">
        <f t="shared" si="4"/>
        <v>0</v>
      </c>
      <c r="BF145" s="177">
        <f t="shared" si="5"/>
        <v>0</v>
      </c>
      <c r="BG145" s="177">
        <f t="shared" si="6"/>
        <v>0</v>
      </c>
      <c r="BH145" s="177">
        <f t="shared" si="7"/>
        <v>0</v>
      </c>
      <c r="BI145" s="177">
        <f t="shared" si="8"/>
        <v>0</v>
      </c>
      <c r="BJ145" s="14" t="s">
        <v>84</v>
      </c>
      <c r="BK145" s="177">
        <f t="shared" si="9"/>
        <v>0</v>
      </c>
      <c r="BL145" s="14" t="s">
        <v>109</v>
      </c>
      <c r="BM145" s="176" t="s">
        <v>179</v>
      </c>
    </row>
    <row r="146" spans="1:65" s="2" customFormat="1" ht="21.75" customHeight="1">
      <c r="A146" s="29"/>
      <c r="B146" s="163"/>
      <c r="C146" s="164" t="s">
        <v>118</v>
      </c>
      <c r="D146" s="164" t="s">
        <v>162</v>
      </c>
      <c r="E146" s="165" t="s">
        <v>180</v>
      </c>
      <c r="F146" s="166" t="s">
        <v>181</v>
      </c>
      <c r="G146" s="167" t="s">
        <v>182</v>
      </c>
      <c r="H146" s="168">
        <v>32.037999999999997</v>
      </c>
      <c r="I146" s="169"/>
      <c r="J146" s="170">
        <f t="shared" si="0"/>
        <v>0</v>
      </c>
      <c r="K146" s="171"/>
      <c r="L146" s="30"/>
      <c r="M146" s="172" t="s">
        <v>1</v>
      </c>
      <c r="N146" s="173" t="s">
        <v>39</v>
      </c>
      <c r="O146" s="55"/>
      <c r="P146" s="174">
        <f t="shared" si="1"/>
        <v>0</v>
      </c>
      <c r="Q146" s="174">
        <v>0</v>
      </c>
      <c r="R146" s="174">
        <f t="shared" si="2"/>
        <v>0</v>
      </c>
      <c r="S146" s="174">
        <v>0</v>
      </c>
      <c r="T146" s="175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6" t="s">
        <v>109</v>
      </c>
      <c r="AT146" s="176" t="s">
        <v>162</v>
      </c>
      <c r="AU146" s="176" t="s">
        <v>84</v>
      </c>
      <c r="AY146" s="14" t="s">
        <v>160</v>
      </c>
      <c r="BE146" s="177">
        <f t="shared" si="4"/>
        <v>0</v>
      </c>
      <c r="BF146" s="177">
        <f t="shared" si="5"/>
        <v>0</v>
      </c>
      <c r="BG146" s="177">
        <f t="shared" si="6"/>
        <v>0</v>
      </c>
      <c r="BH146" s="177">
        <f t="shared" si="7"/>
        <v>0</v>
      </c>
      <c r="BI146" s="177">
        <f t="shared" si="8"/>
        <v>0</v>
      </c>
      <c r="BJ146" s="14" t="s">
        <v>84</v>
      </c>
      <c r="BK146" s="177">
        <f t="shared" si="9"/>
        <v>0</v>
      </c>
      <c r="BL146" s="14" t="s">
        <v>109</v>
      </c>
      <c r="BM146" s="176" t="s">
        <v>183</v>
      </c>
    </row>
    <row r="147" spans="1:65" s="2" customFormat="1" ht="21.75" customHeight="1">
      <c r="A147" s="29"/>
      <c r="B147" s="163"/>
      <c r="C147" s="164" t="s">
        <v>173</v>
      </c>
      <c r="D147" s="164" t="s">
        <v>162</v>
      </c>
      <c r="E147" s="165" t="s">
        <v>184</v>
      </c>
      <c r="F147" s="166" t="s">
        <v>185</v>
      </c>
      <c r="G147" s="167" t="s">
        <v>168</v>
      </c>
      <c r="H147" s="168">
        <v>17.798999999999999</v>
      </c>
      <c r="I147" s="169"/>
      <c r="J147" s="170">
        <f t="shared" si="0"/>
        <v>0</v>
      </c>
      <c r="K147" s="171"/>
      <c r="L147" s="30"/>
      <c r="M147" s="172" t="s">
        <v>1</v>
      </c>
      <c r="N147" s="173" t="s">
        <v>39</v>
      </c>
      <c r="O147" s="55"/>
      <c r="P147" s="174">
        <f t="shared" si="1"/>
        <v>0</v>
      </c>
      <c r="Q147" s="174">
        <v>0</v>
      </c>
      <c r="R147" s="174">
        <f t="shared" si="2"/>
        <v>0</v>
      </c>
      <c r="S147" s="174">
        <v>0</v>
      </c>
      <c r="T147" s="175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6" t="s">
        <v>109</v>
      </c>
      <c r="AT147" s="176" t="s">
        <v>162</v>
      </c>
      <c r="AU147" s="176" t="s">
        <v>84</v>
      </c>
      <c r="AY147" s="14" t="s">
        <v>160</v>
      </c>
      <c r="BE147" s="177">
        <f t="shared" si="4"/>
        <v>0</v>
      </c>
      <c r="BF147" s="177">
        <f t="shared" si="5"/>
        <v>0</v>
      </c>
      <c r="BG147" s="177">
        <f t="shared" si="6"/>
        <v>0</v>
      </c>
      <c r="BH147" s="177">
        <f t="shared" si="7"/>
        <v>0</v>
      </c>
      <c r="BI147" s="177">
        <f t="shared" si="8"/>
        <v>0</v>
      </c>
      <c r="BJ147" s="14" t="s">
        <v>84</v>
      </c>
      <c r="BK147" s="177">
        <f t="shared" si="9"/>
        <v>0</v>
      </c>
      <c r="BL147" s="14" t="s">
        <v>109</v>
      </c>
      <c r="BM147" s="176" t="s">
        <v>186</v>
      </c>
    </row>
    <row r="148" spans="1:65" s="2" customFormat="1" ht="16.5" customHeight="1">
      <c r="A148" s="29"/>
      <c r="B148" s="163"/>
      <c r="C148" s="178" t="s">
        <v>187</v>
      </c>
      <c r="D148" s="178" t="s">
        <v>188</v>
      </c>
      <c r="E148" s="179" t="s">
        <v>189</v>
      </c>
      <c r="F148" s="180" t="s">
        <v>190</v>
      </c>
      <c r="G148" s="181" t="s">
        <v>182</v>
      </c>
      <c r="H148" s="182">
        <v>33.817999999999998</v>
      </c>
      <c r="I148" s="183"/>
      <c r="J148" s="184">
        <f t="shared" si="0"/>
        <v>0</v>
      </c>
      <c r="K148" s="185"/>
      <c r="L148" s="186"/>
      <c r="M148" s="187" t="s">
        <v>1</v>
      </c>
      <c r="N148" s="188" t="s">
        <v>39</v>
      </c>
      <c r="O148" s="55"/>
      <c r="P148" s="174">
        <f t="shared" si="1"/>
        <v>0</v>
      </c>
      <c r="Q148" s="174">
        <v>0</v>
      </c>
      <c r="R148" s="174">
        <f t="shared" si="2"/>
        <v>0</v>
      </c>
      <c r="S148" s="174">
        <v>0</v>
      </c>
      <c r="T148" s="175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6" t="s">
        <v>173</v>
      </c>
      <c r="AT148" s="176" t="s">
        <v>188</v>
      </c>
      <c r="AU148" s="176" t="s">
        <v>84</v>
      </c>
      <c r="AY148" s="14" t="s">
        <v>160</v>
      </c>
      <c r="BE148" s="177">
        <f t="shared" si="4"/>
        <v>0</v>
      </c>
      <c r="BF148" s="177">
        <f t="shared" si="5"/>
        <v>0</v>
      </c>
      <c r="BG148" s="177">
        <f t="shared" si="6"/>
        <v>0</v>
      </c>
      <c r="BH148" s="177">
        <f t="shared" si="7"/>
        <v>0</v>
      </c>
      <c r="BI148" s="177">
        <f t="shared" si="8"/>
        <v>0</v>
      </c>
      <c r="BJ148" s="14" t="s">
        <v>84</v>
      </c>
      <c r="BK148" s="177">
        <f t="shared" si="9"/>
        <v>0</v>
      </c>
      <c r="BL148" s="14" t="s">
        <v>109</v>
      </c>
      <c r="BM148" s="176" t="s">
        <v>191</v>
      </c>
    </row>
    <row r="149" spans="1:65" s="12" customFormat="1" ht="22.9" customHeight="1">
      <c r="B149" s="150"/>
      <c r="D149" s="151" t="s">
        <v>72</v>
      </c>
      <c r="E149" s="161" t="s">
        <v>84</v>
      </c>
      <c r="F149" s="161" t="s">
        <v>192</v>
      </c>
      <c r="I149" s="153"/>
      <c r="J149" s="162">
        <f>BK149</f>
        <v>0</v>
      </c>
      <c r="L149" s="150"/>
      <c r="M149" s="155"/>
      <c r="N149" s="156"/>
      <c r="O149" s="156"/>
      <c r="P149" s="157">
        <f>P150</f>
        <v>0</v>
      </c>
      <c r="Q149" s="156"/>
      <c r="R149" s="157">
        <f>R150</f>
        <v>0</v>
      </c>
      <c r="S149" s="156"/>
      <c r="T149" s="158">
        <f>T150</f>
        <v>0</v>
      </c>
      <c r="AR149" s="151" t="s">
        <v>80</v>
      </c>
      <c r="AT149" s="159" t="s">
        <v>72</v>
      </c>
      <c r="AU149" s="159" t="s">
        <v>80</v>
      </c>
      <c r="AY149" s="151" t="s">
        <v>160</v>
      </c>
      <c r="BK149" s="160">
        <f>BK150</f>
        <v>0</v>
      </c>
    </row>
    <row r="150" spans="1:65" s="2" customFormat="1" ht="21.75" customHeight="1">
      <c r="A150" s="29"/>
      <c r="B150" s="163"/>
      <c r="C150" s="164" t="s">
        <v>176</v>
      </c>
      <c r="D150" s="164" t="s">
        <v>162</v>
      </c>
      <c r="E150" s="165" t="s">
        <v>193</v>
      </c>
      <c r="F150" s="166" t="s">
        <v>194</v>
      </c>
      <c r="G150" s="167" t="s">
        <v>165</v>
      </c>
      <c r="H150" s="168">
        <v>714</v>
      </c>
      <c r="I150" s="169"/>
      <c r="J150" s="170">
        <f>ROUND(I150*H150,2)</f>
        <v>0</v>
      </c>
      <c r="K150" s="171"/>
      <c r="L150" s="30"/>
      <c r="M150" s="172" t="s">
        <v>1</v>
      </c>
      <c r="N150" s="173" t="s">
        <v>39</v>
      </c>
      <c r="O150" s="55"/>
      <c r="P150" s="174">
        <f>O150*H150</f>
        <v>0</v>
      </c>
      <c r="Q150" s="174">
        <v>0</v>
      </c>
      <c r="R150" s="174">
        <f>Q150*H150</f>
        <v>0</v>
      </c>
      <c r="S150" s="174">
        <v>0</v>
      </c>
      <c r="T150" s="175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6" t="s">
        <v>109</v>
      </c>
      <c r="AT150" s="176" t="s">
        <v>162</v>
      </c>
      <c r="AU150" s="176" t="s">
        <v>84</v>
      </c>
      <c r="AY150" s="14" t="s">
        <v>160</v>
      </c>
      <c r="BE150" s="177">
        <f>IF(N150="základná",J150,0)</f>
        <v>0</v>
      </c>
      <c r="BF150" s="177">
        <f>IF(N150="znížená",J150,0)</f>
        <v>0</v>
      </c>
      <c r="BG150" s="177">
        <f>IF(N150="zákl. prenesená",J150,0)</f>
        <v>0</v>
      </c>
      <c r="BH150" s="177">
        <f>IF(N150="zníž. prenesená",J150,0)</f>
        <v>0</v>
      </c>
      <c r="BI150" s="177">
        <f>IF(N150="nulová",J150,0)</f>
        <v>0</v>
      </c>
      <c r="BJ150" s="14" t="s">
        <v>84</v>
      </c>
      <c r="BK150" s="177">
        <f>ROUND(I150*H150,2)</f>
        <v>0</v>
      </c>
      <c r="BL150" s="14" t="s">
        <v>109</v>
      </c>
      <c r="BM150" s="176" t="s">
        <v>7</v>
      </c>
    </row>
    <row r="151" spans="1:65" s="12" customFormat="1" ht="22.9" customHeight="1">
      <c r="B151" s="150"/>
      <c r="D151" s="151" t="s">
        <v>72</v>
      </c>
      <c r="E151" s="161" t="s">
        <v>89</v>
      </c>
      <c r="F151" s="161" t="s">
        <v>195</v>
      </c>
      <c r="I151" s="153"/>
      <c r="J151" s="162">
        <f>BK151</f>
        <v>0</v>
      </c>
      <c r="L151" s="150"/>
      <c r="M151" s="155"/>
      <c r="N151" s="156"/>
      <c r="O151" s="156"/>
      <c r="P151" s="157">
        <f>SUM(P152:P153)</f>
        <v>0</v>
      </c>
      <c r="Q151" s="156"/>
      <c r="R151" s="157">
        <f>SUM(R152:R153)</f>
        <v>0</v>
      </c>
      <c r="S151" s="156"/>
      <c r="T151" s="158">
        <f>SUM(T152:T153)</f>
        <v>0</v>
      </c>
      <c r="AR151" s="151" t="s">
        <v>80</v>
      </c>
      <c r="AT151" s="159" t="s">
        <v>72</v>
      </c>
      <c r="AU151" s="159" t="s">
        <v>80</v>
      </c>
      <c r="AY151" s="151" t="s">
        <v>160</v>
      </c>
      <c r="BK151" s="160">
        <f>SUM(BK152:BK153)</f>
        <v>0</v>
      </c>
    </row>
    <row r="152" spans="1:65" s="2" customFormat="1" ht="33" customHeight="1">
      <c r="A152" s="29"/>
      <c r="B152" s="163"/>
      <c r="C152" s="164" t="s">
        <v>196</v>
      </c>
      <c r="D152" s="164" t="s">
        <v>162</v>
      </c>
      <c r="E152" s="165" t="s">
        <v>197</v>
      </c>
      <c r="F152" s="166" t="s">
        <v>198</v>
      </c>
      <c r="G152" s="167" t="s">
        <v>168</v>
      </c>
      <c r="H152" s="168">
        <v>0.44800000000000001</v>
      </c>
      <c r="I152" s="169"/>
      <c r="J152" s="170">
        <f>ROUND(I152*H152,2)</f>
        <v>0</v>
      </c>
      <c r="K152" s="171"/>
      <c r="L152" s="30"/>
      <c r="M152" s="172" t="s">
        <v>1</v>
      </c>
      <c r="N152" s="173" t="s">
        <v>39</v>
      </c>
      <c r="O152" s="55"/>
      <c r="P152" s="174">
        <f>O152*H152</f>
        <v>0</v>
      </c>
      <c r="Q152" s="174">
        <v>0</v>
      </c>
      <c r="R152" s="174">
        <f>Q152*H152</f>
        <v>0</v>
      </c>
      <c r="S152" s="174">
        <v>0</v>
      </c>
      <c r="T152" s="175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6" t="s">
        <v>109</v>
      </c>
      <c r="AT152" s="176" t="s">
        <v>162</v>
      </c>
      <c r="AU152" s="176" t="s">
        <v>84</v>
      </c>
      <c r="AY152" s="14" t="s">
        <v>160</v>
      </c>
      <c r="BE152" s="177">
        <f>IF(N152="základná",J152,0)</f>
        <v>0</v>
      </c>
      <c r="BF152" s="177">
        <f>IF(N152="znížená",J152,0)</f>
        <v>0</v>
      </c>
      <c r="BG152" s="177">
        <f>IF(N152="zákl. prenesená",J152,0)</f>
        <v>0</v>
      </c>
      <c r="BH152" s="177">
        <f>IF(N152="zníž. prenesená",J152,0)</f>
        <v>0</v>
      </c>
      <c r="BI152" s="177">
        <f>IF(N152="nulová",J152,0)</f>
        <v>0</v>
      </c>
      <c r="BJ152" s="14" t="s">
        <v>84</v>
      </c>
      <c r="BK152" s="177">
        <f>ROUND(I152*H152,2)</f>
        <v>0</v>
      </c>
      <c r="BL152" s="14" t="s">
        <v>109</v>
      </c>
      <c r="BM152" s="176" t="s">
        <v>199</v>
      </c>
    </row>
    <row r="153" spans="1:65" s="2" customFormat="1" ht="16.5" customHeight="1">
      <c r="A153" s="29"/>
      <c r="B153" s="163"/>
      <c r="C153" s="164" t="s">
        <v>179</v>
      </c>
      <c r="D153" s="164" t="s">
        <v>162</v>
      </c>
      <c r="E153" s="165" t="s">
        <v>200</v>
      </c>
      <c r="F153" s="166" t="s">
        <v>201</v>
      </c>
      <c r="G153" s="167" t="s">
        <v>165</v>
      </c>
      <c r="H153" s="168">
        <v>1173.3499999999999</v>
      </c>
      <c r="I153" s="169"/>
      <c r="J153" s="170">
        <f>ROUND(I153*H153,2)</f>
        <v>0</v>
      </c>
      <c r="K153" s="171"/>
      <c r="L153" s="30"/>
      <c r="M153" s="172" t="s">
        <v>1</v>
      </c>
      <c r="N153" s="173" t="s">
        <v>39</v>
      </c>
      <c r="O153" s="55"/>
      <c r="P153" s="174">
        <f>O153*H153</f>
        <v>0</v>
      </c>
      <c r="Q153" s="174">
        <v>0</v>
      </c>
      <c r="R153" s="174">
        <f>Q153*H153</f>
        <v>0</v>
      </c>
      <c r="S153" s="174">
        <v>0</v>
      </c>
      <c r="T153" s="175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6" t="s">
        <v>109</v>
      </c>
      <c r="AT153" s="176" t="s">
        <v>162</v>
      </c>
      <c r="AU153" s="176" t="s">
        <v>84</v>
      </c>
      <c r="AY153" s="14" t="s">
        <v>160</v>
      </c>
      <c r="BE153" s="177">
        <f>IF(N153="základná",J153,0)</f>
        <v>0</v>
      </c>
      <c r="BF153" s="177">
        <f>IF(N153="znížená",J153,0)</f>
        <v>0</v>
      </c>
      <c r="BG153" s="177">
        <f>IF(N153="zákl. prenesená",J153,0)</f>
        <v>0</v>
      </c>
      <c r="BH153" s="177">
        <f>IF(N153="zníž. prenesená",J153,0)</f>
        <v>0</v>
      </c>
      <c r="BI153" s="177">
        <f>IF(N153="nulová",J153,0)</f>
        <v>0</v>
      </c>
      <c r="BJ153" s="14" t="s">
        <v>84</v>
      </c>
      <c r="BK153" s="177">
        <f>ROUND(I153*H153,2)</f>
        <v>0</v>
      </c>
      <c r="BL153" s="14" t="s">
        <v>109</v>
      </c>
      <c r="BM153" s="176" t="s">
        <v>202</v>
      </c>
    </row>
    <row r="154" spans="1:65" s="12" customFormat="1" ht="22.9" customHeight="1">
      <c r="B154" s="150"/>
      <c r="D154" s="151" t="s">
        <v>72</v>
      </c>
      <c r="E154" s="161" t="s">
        <v>115</v>
      </c>
      <c r="F154" s="161" t="s">
        <v>203</v>
      </c>
      <c r="I154" s="153"/>
      <c r="J154" s="162">
        <f>BK154</f>
        <v>0</v>
      </c>
      <c r="L154" s="150"/>
      <c r="M154" s="155"/>
      <c r="N154" s="156"/>
      <c r="O154" s="156"/>
      <c r="P154" s="157">
        <f>SUM(P155:P166)</f>
        <v>0</v>
      </c>
      <c r="Q154" s="156"/>
      <c r="R154" s="157">
        <f>SUM(R155:R166)</f>
        <v>36.017360840000002</v>
      </c>
      <c r="S154" s="156"/>
      <c r="T154" s="158">
        <f>SUM(T155:T166)</f>
        <v>0</v>
      </c>
      <c r="AR154" s="151" t="s">
        <v>80</v>
      </c>
      <c r="AT154" s="159" t="s">
        <v>72</v>
      </c>
      <c r="AU154" s="159" t="s">
        <v>80</v>
      </c>
      <c r="AY154" s="151" t="s">
        <v>160</v>
      </c>
      <c r="BK154" s="160">
        <f>SUM(BK155:BK166)</f>
        <v>0</v>
      </c>
    </row>
    <row r="155" spans="1:65" s="2" customFormat="1" ht="44.25" customHeight="1">
      <c r="A155" s="29"/>
      <c r="B155" s="163"/>
      <c r="C155" s="164" t="s">
        <v>204</v>
      </c>
      <c r="D155" s="164" t="s">
        <v>162</v>
      </c>
      <c r="E155" s="165" t="s">
        <v>205</v>
      </c>
      <c r="F155" s="166" t="s">
        <v>206</v>
      </c>
      <c r="G155" s="167" t="s">
        <v>165</v>
      </c>
      <c r="H155" s="168">
        <v>284.55</v>
      </c>
      <c r="I155" s="169"/>
      <c r="J155" s="170">
        <f t="shared" ref="J155:J166" si="10">ROUND(I155*H155,2)</f>
        <v>0</v>
      </c>
      <c r="K155" s="171"/>
      <c r="L155" s="30"/>
      <c r="M155" s="172" t="s">
        <v>1</v>
      </c>
      <c r="N155" s="173" t="s">
        <v>39</v>
      </c>
      <c r="O155" s="55"/>
      <c r="P155" s="174">
        <f t="shared" ref="P155:P166" si="11">O155*H155</f>
        <v>0</v>
      </c>
      <c r="Q155" s="174">
        <v>0</v>
      </c>
      <c r="R155" s="174">
        <f t="shared" ref="R155:R166" si="12">Q155*H155</f>
        <v>0</v>
      </c>
      <c r="S155" s="174">
        <v>0</v>
      </c>
      <c r="T155" s="175">
        <f t="shared" ref="T155:T166" si="13"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6" t="s">
        <v>109</v>
      </c>
      <c r="AT155" s="176" t="s">
        <v>162</v>
      </c>
      <c r="AU155" s="176" t="s">
        <v>84</v>
      </c>
      <c r="AY155" s="14" t="s">
        <v>160</v>
      </c>
      <c r="BE155" s="177">
        <f t="shared" ref="BE155:BE166" si="14">IF(N155="základná",J155,0)</f>
        <v>0</v>
      </c>
      <c r="BF155" s="177">
        <f t="shared" ref="BF155:BF166" si="15">IF(N155="znížená",J155,0)</f>
        <v>0</v>
      </c>
      <c r="BG155" s="177">
        <f t="shared" ref="BG155:BG166" si="16">IF(N155="zákl. prenesená",J155,0)</f>
        <v>0</v>
      </c>
      <c r="BH155" s="177">
        <f t="shared" ref="BH155:BH166" si="17">IF(N155="zníž. prenesená",J155,0)</f>
        <v>0</v>
      </c>
      <c r="BI155" s="177">
        <f t="shared" ref="BI155:BI166" si="18">IF(N155="nulová",J155,0)</f>
        <v>0</v>
      </c>
      <c r="BJ155" s="14" t="s">
        <v>84</v>
      </c>
      <c r="BK155" s="177">
        <f t="shared" ref="BK155:BK166" si="19">ROUND(I155*H155,2)</f>
        <v>0</v>
      </c>
      <c r="BL155" s="14" t="s">
        <v>109</v>
      </c>
      <c r="BM155" s="176" t="s">
        <v>207</v>
      </c>
    </row>
    <row r="156" spans="1:65" s="2" customFormat="1" ht="33" customHeight="1">
      <c r="A156" s="29"/>
      <c r="B156" s="163"/>
      <c r="C156" s="164" t="s">
        <v>183</v>
      </c>
      <c r="D156" s="164" t="s">
        <v>162</v>
      </c>
      <c r="E156" s="165" t="s">
        <v>208</v>
      </c>
      <c r="F156" s="166" t="s">
        <v>209</v>
      </c>
      <c r="G156" s="167" t="s">
        <v>165</v>
      </c>
      <c r="H156" s="168">
        <v>284.55</v>
      </c>
      <c r="I156" s="169"/>
      <c r="J156" s="170">
        <f t="shared" si="10"/>
        <v>0</v>
      </c>
      <c r="K156" s="171"/>
      <c r="L156" s="30"/>
      <c r="M156" s="172" t="s">
        <v>1</v>
      </c>
      <c r="N156" s="173" t="s">
        <v>39</v>
      </c>
      <c r="O156" s="55"/>
      <c r="P156" s="174">
        <f t="shared" si="11"/>
        <v>0</v>
      </c>
      <c r="Q156" s="174">
        <v>1.146E-2</v>
      </c>
      <c r="R156" s="174">
        <f t="shared" si="12"/>
        <v>3.2609430000000001</v>
      </c>
      <c r="S156" s="174">
        <v>0</v>
      </c>
      <c r="T156" s="175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6" t="s">
        <v>109</v>
      </c>
      <c r="AT156" s="176" t="s">
        <v>162</v>
      </c>
      <c r="AU156" s="176" t="s">
        <v>84</v>
      </c>
      <c r="AY156" s="14" t="s">
        <v>160</v>
      </c>
      <c r="BE156" s="177">
        <f t="shared" si="14"/>
        <v>0</v>
      </c>
      <c r="BF156" s="177">
        <f t="shared" si="15"/>
        <v>0</v>
      </c>
      <c r="BG156" s="177">
        <f t="shared" si="16"/>
        <v>0</v>
      </c>
      <c r="BH156" s="177">
        <f t="shared" si="17"/>
        <v>0</v>
      </c>
      <c r="BI156" s="177">
        <f t="shared" si="18"/>
        <v>0</v>
      </c>
      <c r="BJ156" s="14" t="s">
        <v>84</v>
      </c>
      <c r="BK156" s="177">
        <f t="shared" si="19"/>
        <v>0</v>
      </c>
      <c r="BL156" s="14" t="s">
        <v>109</v>
      </c>
      <c r="BM156" s="176" t="s">
        <v>210</v>
      </c>
    </row>
    <row r="157" spans="1:65" s="2" customFormat="1" ht="44.25" customHeight="1">
      <c r="A157" s="29"/>
      <c r="B157" s="163"/>
      <c r="C157" s="164" t="s">
        <v>211</v>
      </c>
      <c r="D157" s="164" t="s">
        <v>162</v>
      </c>
      <c r="E157" s="165" t="s">
        <v>212</v>
      </c>
      <c r="F157" s="166" t="s">
        <v>213</v>
      </c>
      <c r="G157" s="167" t="s">
        <v>165</v>
      </c>
      <c r="H157" s="168">
        <v>1043.7</v>
      </c>
      <c r="I157" s="169"/>
      <c r="J157" s="170">
        <f t="shared" si="10"/>
        <v>0</v>
      </c>
      <c r="K157" s="171"/>
      <c r="L157" s="30"/>
      <c r="M157" s="172" t="s">
        <v>1</v>
      </c>
      <c r="N157" s="173" t="s">
        <v>39</v>
      </c>
      <c r="O157" s="55"/>
      <c r="P157" s="174">
        <f t="shared" si="11"/>
        <v>0</v>
      </c>
      <c r="Q157" s="174">
        <v>0</v>
      </c>
      <c r="R157" s="174">
        <f t="shared" si="12"/>
        <v>0</v>
      </c>
      <c r="S157" s="174">
        <v>0</v>
      </c>
      <c r="T157" s="175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6" t="s">
        <v>109</v>
      </c>
      <c r="AT157" s="176" t="s">
        <v>162</v>
      </c>
      <c r="AU157" s="176" t="s">
        <v>84</v>
      </c>
      <c r="AY157" s="14" t="s">
        <v>160</v>
      </c>
      <c r="BE157" s="177">
        <f t="shared" si="14"/>
        <v>0</v>
      </c>
      <c r="BF157" s="177">
        <f t="shared" si="15"/>
        <v>0</v>
      </c>
      <c r="BG157" s="177">
        <f t="shared" si="16"/>
        <v>0</v>
      </c>
      <c r="BH157" s="177">
        <f t="shared" si="17"/>
        <v>0</v>
      </c>
      <c r="BI157" s="177">
        <f t="shared" si="18"/>
        <v>0</v>
      </c>
      <c r="BJ157" s="14" t="s">
        <v>84</v>
      </c>
      <c r="BK157" s="177">
        <f t="shared" si="19"/>
        <v>0</v>
      </c>
      <c r="BL157" s="14" t="s">
        <v>109</v>
      </c>
      <c r="BM157" s="176" t="s">
        <v>214</v>
      </c>
    </row>
    <row r="158" spans="1:65" s="2" customFormat="1" ht="44.25" customHeight="1">
      <c r="A158" s="29"/>
      <c r="B158" s="163"/>
      <c r="C158" s="164" t="s">
        <v>186</v>
      </c>
      <c r="D158" s="164" t="s">
        <v>162</v>
      </c>
      <c r="E158" s="165" t="s">
        <v>215</v>
      </c>
      <c r="F158" s="166" t="s">
        <v>216</v>
      </c>
      <c r="G158" s="167" t="s">
        <v>165</v>
      </c>
      <c r="H158" s="168">
        <v>313.95</v>
      </c>
      <c r="I158" s="169"/>
      <c r="J158" s="170">
        <f t="shared" si="10"/>
        <v>0</v>
      </c>
      <c r="K158" s="171"/>
      <c r="L158" s="30"/>
      <c r="M158" s="172" t="s">
        <v>1</v>
      </c>
      <c r="N158" s="173" t="s">
        <v>39</v>
      </c>
      <c r="O158" s="55"/>
      <c r="P158" s="174">
        <f t="shared" si="11"/>
        <v>0</v>
      </c>
      <c r="Q158" s="174">
        <v>0</v>
      </c>
      <c r="R158" s="174">
        <f t="shared" si="12"/>
        <v>0</v>
      </c>
      <c r="S158" s="174">
        <v>0</v>
      </c>
      <c r="T158" s="175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6" t="s">
        <v>109</v>
      </c>
      <c r="AT158" s="176" t="s">
        <v>162</v>
      </c>
      <c r="AU158" s="176" t="s">
        <v>84</v>
      </c>
      <c r="AY158" s="14" t="s">
        <v>160</v>
      </c>
      <c r="BE158" s="177">
        <f t="shared" si="14"/>
        <v>0</v>
      </c>
      <c r="BF158" s="177">
        <f t="shared" si="15"/>
        <v>0</v>
      </c>
      <c r="BG158" s="177">
        <f t="shared" si="16"/>
        <v>0</v>
      </c>
      <c r="BH158" s="177">
        <f t="shared" si="17"/>
        <v>0</v>
      </c>
      <c r="BI158" s="177">
        <f t="shared" si="18"/>
        <v>0</v>
      </c>
      <c r="BJ158" s="14" t="s">
        <v>84</v>
      </c>
      <c r="BK158" s="177">
        <f t="shared" si="19"/>
        <v>0</v>
      </c>
      <c r="BL158" s="14" t="s">
        <v>109</v>
      </c>
      <c r="BM158" s="176" t="s">
        <v>217</v>
      </c>
    </row>
    <row r="159" spans="1:65" s="2" customFormat="1" ht="33" customHeight="1">
      <c r="A159" s="29"/>
      <c r="B159" s="163"/>
      <c r="C159" s="164" t="s">
        <v>218</v>
      </c>
      <c r="D159" s="164" t="s">
        <v>162</v>
      </c>
      <c r="E159" s="165" t="s">
        <v>219</v>
      </c>
      <c r="F159" s="166" t="s">
        <v>220</v>
      </c>
      <c r="G159" s="167" t="s">
        <v>165</v>
      </c>
      <c r="H159" s="168">
        <v>29.4</v>
      </c>
      <c r="I159" s="169"/>
      <c r="J159" s="170">
        <f t="shared" si="10"/>
        <v>0</v>
      </c>
      <c r="K159" s="171"/>
      <c r="L159" s="30"/>
      <c r="M159" s="172" t="s">
        <v>1</v>
      </c>
      <c r="N159" s="173" t="s">
        <v>39</v>
      </c>
      <c r="O159" s="55"/>
      <c r="P159" s="174">
        <f t="shared" si="11"/>
        <v>0</v>
      </c>
      <c r="Q159" s="174">
        <v>0</v>
      </c>
      <c r="R159" s="174">
        <f t="shared" si="12"/>
        <v>0</v>
      </c>
      <c r="S159" s="174">
        <v>0</v>
      </c>
      <c r="T159" s="175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6" t="s">
        <v>109</v>
      </c>
      <c r="AT159" s="176" t="s">
        <v>162</v>
      </c>
      <c r="AU159" s="176" t="s">
        <v>84</v>
      </c>
      <c r="AY159" s="14" t="s">
        <v>160</v>
      </c>
      <c r="BE159" s="177">
        <f t="shared" si="14"/>
        <v>0</v>
      </c>
      <c r="BF159" s="177">
        <f t="shared" si="15"/>
        <v>0</v>
      </c>
      <c r="BG159" s="177">
        <f t="shared" si="16"/>
        <v>0</v>
      </c>
      <c r="BH159" s="177">
        <f t="shared" si="17"/>
        <v>0</v>
      </c>
      <c r="BI159" s="177">
        <f t="shared" si="18"/>
        <v>0</v>
      </c>
      <c r="BJ159" s="14" t="s">
        <v>84</v>
      </c>
      <c r="BK159" s="177">
        <f t="shared" si="19"/>
        <v>0</v>
      </c>
      <c r="BL159" s="14" t="s">
        <v>109</v>
      </c>
      <c r="BM159" s="176" t="s">
        <v>221</v>
      </c>
    </row>
    <row r="160" spans="1:65" s="2" customFormat="1" ht="21.75" customHeight="1">
      <c r="A160" s="29"/>
      <c r="B160" s="163"/>
      <c r="C160" s="164" t="s">
        <v>191</v>
      </c>
      <c r="D160" s="164" t="s">
        <v>162</v>
      </c>
      <c r="E160" s="165" t="s">
        <v>222</v>
      </c>
      <c r="F160" s="166" t="s">
        <v>223</v>
      </c>
      <c r="G160" s="167" t="s">
        <v>165</v>
      </c>
      <c r="H160" s="168">
        <v>2065.4</v>
      </c>
      <c r="I160" s="169"/>
      <c r="J160" s="170">
        <f t="shared" si="10"/>
        <v>0</v>
      </c>
      <c r="K160" s="171"/>
      <c r="L160" s="30"/>
      <c r="M160" s="172" t="s">
        <v>1</v>
      </c>
      <c r="N160" s="173" t="s">
        <v>39</v>
      </c>
      <c r="O160" s="55"/>
      <c r="P160" s="174">
        <f t="shared" si="11"/>
        <v>0</v>
      </c>
      <c r="Q160" s="174">
        <v>1.5859600000000001E-2</v>
      </c>
      <c r="R160" s="174">
        <f t="shared" si="12"/>
        <v>32.756417840000005</v>
      </c>
      <c r="S160" s="174">
        <v>0</v>
      </c>
      <c r="T160" s="175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6" t="s">
        <v>109</v>
      </c>
      <c r="AT160" s="176" t="s">
        <v>162</v>
      </c>
      <c r="AU160" s="176" t="s">
        <v>84</v>
      </c>
      <c r="AY160" s="14" t="s">
        <v>160</v>
      </c>
      <c r="BE160" s="177">
        <f t="shared" si="14"/>
        <v>0</v>
      </c>
      <c r="BF160" s="177">
        <f t="shared" si="15"/>
        <v>0</v>
      </c>
      <c r="BG160" s="177">
        <f t="shared" si="16"/>
        <v>0</v>
      </c>
      <c r="BH160" s="177">
        <f t="shared" si="17"/>
        <v>0</v>
      </c>
      <c r="BI160" s="177">
        <f t="shared" si="18"/>
        <v>0</v>
      </c>
      <c r="BJ160" s="14" t="s">
        <v>84</v>
      </c>
      <c r="BK160" s="177">
        <f t="shared" si="19"/>
        <v>0</v>
      </c>
      <c r="BL160" s="14" t="s">
        <v>109</v>
      </c>
      <c r="BM160" s="176" t="s">
        <v>224</v>
      </c>
    </row>
    <row r="161" spans="1:65" s="2" customFormat="1" ht="16.5" customHeight="1">
      <c r="A161" s="29"/>
      <c r="B161" s="163"/>
      <c r="C161" s="164" t="s">
        <v>225</v>
      </c>
      <c r="D161" s="164" t="s">
        <v>162</v>
      </c>
      <c r="E161" s="165" t="s">
        <v>226</v>
      </c>
      <c r="F161" s="166" t="s">
        <v>227</v>
      </c>
      <c r="G161" s="167" t="s">
        <v>165</v>
      </c>
      <c r="H161" s="168">
        <v>654.83000000000004</v>
      </c>
      <c r="I161" s="169"/>
      <c r="J161" s="170">
        <f t="shared" si="10"/>
        <v>0</v>
      </c>
      <c r="K161" s="171"/>
      <c r="L161" s="30"/>
      <c r="M161" s="172" t="s">
        <v>1</v>
      </c>
      <c r="N161" s="173" t="s">
        <v>39</v>
      </c>
      <c r="O161" s="55"/>
      <c r="P161" s="174">
        <f t="shared" si="11"/>
        <v>0</v>
      </c>
      <c r="Q161" s="174">
        <v>0</v>
      </c>
      <c r="R161" s="174">
        <f t="shared" si="12"/>
        <v>0</v>
      </c>
      <c r="S161" s="174">
        <v>0</v>
      </c>
      <c r="T161" s="175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6" t="s">
        <v>109</v>
      </c>
      <c r="AT161" s="176" t="s">
        <v>162</v>
      </c>
      <c r="AU161" s="176" t="s">
        <v>84</v>
      </c>
      <c r="AY161" s="14" t="s">
        <v>160</v>
      </c>
      <c r="BE161" s="177">
        <f t="shared" si="14"/>
        <v>0</v>
      </c>
      <c r="BF161" s="177">
        <f t="shared" si="15"/>
        <v>0</v>
      </c>
      <c r="BG161" s="177">
        <f t="shared" si="16"/>
        <v>0</v>
      </c>
      <c r="BH161" s="177">
        <f t="shared" si="17"/>
        <v>0</v>
      </c>
      <c r="BI161" s="177">
        <f t="shared" si="18"/>
        <v>0</v>
      </c>
      <c r="BJ161" s="14" t="s">
        <v>84</v>
      </c>
      <c r="BK161" s="177">
        <f t="shared" si="19"/>
        <v>0</v>
      </c>
      <c r="BL161" s="14" t="s">
        <v>109</v>
      </c>
      <c r="BM161" s="176" t="s">
        <v>228</v>
      </c>
    </row>
    <row r="162" spans="1:65" s="2" customFormat="1" ht="16.5" customHeight="1">
      <c r="A162" s="29"/>
      <c r="B162" s="163"/>
      <c r="C162" s="164" t="s">
        <v>7</v>
      </c>
      <c r="D162" s="164" t="s">
        <v>162</v>
      </c>
      <c r="E162" s="165" t="s">
        <v>229</v>
      </c>
      <c r="F162" s="166" t="s">
        <v>230</v>
      </c>
      <c r="G162" s="167" t="s">
        <v>165</v>
      </c>
      <c r="H162" s="168">
        <v>2346.6999999999998</v>
      </c>
      <c r="I162" s="169"/>
      <c r="J162" s="170">
        <f t="shared" si="10"/>
        <v>0</v>
      </c>
      <c r="K162" s="171"/>
      <c r="L162" s="30"/>
      <c r="M162" s="172" t="s">
        <v>1</v>
      </c>
      <c r="N162" s="173" t="s">
        <v>39</v>
      </c>
      <c r="O162" s="55"/>
      <c r="P162" s="174">
        <f t="shared" si="11"/>
        <v>0</v>
      </c>
      <c r="Q162" s="174">
        <v>0</v>
      </c>
      <c r="R162" s="174">
        <f t="shared" si="12"/>
        <v>0</v>
      </c>
      <c r="S162" s="174">
        <v>0</v>
      </c>
      <c r="T162" s="175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6" t="s">
        <v>109</v>
      </c>
      <c r="AT162" s="176" t="s">
        <v>162</v>
      </c>
      <c r="AU162" s="176" t="s">
        <v>84</v>
      </c>
      <c r="AY162" s="14" t="s">
        <v>160</v>
      </c>
      <c r="BE162" s="177">
        <f t="shared" si="14"/>
        <v>0</v>
      </c>
      <c r="BF162" s="177">
        <f t="shared" si="15"/>
        <v>0</v>
      </c>
      <c r="BG162" s="177">
        <f t="shared" si="16"/>
        <v>0</v>
      </c>
      <c r="BH162" s="177">
        <f t="shared" si="17"/>
        <v>0</v>
      </c>
      <c r="BI162" s="177">
        <f t="shared" si="18"/>
        <v>0</v>
      </c>
      <c r="BJ162" s="14" t="s">
        <v>84</v>
      </c>
      <c r="BK162" s="177">
        <f t="shared" si="19"/>
        <v>0</v>
      </c>
      <c r="BL162" s="14" t="s">
        <v>109</v>
      </c>
      <c r="BM162" s="176" t="s">
        <v>231</v>
      </c>
    </row>
    <row r="163" spans="1:65" s="2" customFormat="1" ht="21.75" customHeight="1">
      <c r="A163" s="29"/>
      <c r="B163" s="163"/>
      <c r="C163" s="164" t="s">
        <v>232</v>
      </c>
      <c r="D163" s="164" t="s">
        <v>162</v>
      </c>
      <c r="E163" s="165" t="s">
        <v>233</v>
      </c>
      <c r="F163" s="166" t="s">
        <v>234</v>
      </c>
      <c r="G163" s="167" t="s">
        <v>165</v>
      </c>
      <c r="H163" s="168">
        <v>582.75</v>
      </c>
      <c r="I163" s="169"/>
      <c r="J163" s="170">
        <f t="shared" si="10"/>
        <v>0</v>
      </c>
      <c r="K163" s="171"/>
      <c r="L163" s="30"/>
      <c r="M163" s="172" t="s">
        <v>1</v>
      </c>
      <c r="N163" s="173" t="s">
        <v>39</v>
      </c>
      <c r="O163" s="55"/>
      <c r="P163" s="174">
        <f t="shared" si="11"/>
        <v>0</v>
      </c>
      <c r="Q163" s="174">
        <v>0</v>
      </c>
      <c r="R163" s="174">
        <f t="shared" si="12"/>
        <v>0</v>
      </c>
      <c r="S163" s="174">
        <v>0</v>
      </c>
      <c r="T163" s="175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6" t="s">
        <v>109</v>
      </c>
      <c r="AT163" s="176" t="s">
        <v>162</v>
      </c>
      <c r="AU163" s="176" t="s">
        <v>84</v>
      </c>
      <c r="AY163" s="14" t="s">
        <v>160</v>
      </c>
      <c r="BE163" s="177">
        <f t="shared" si="14"/>
        <v>0</v>
      </c>
      <c r="BF163" s="177">
        <f t="shared" si="15"/>
        <v>0</v>
      </c>
      <c r="BG163" s="177">
        <f t="shared" si="16"/>
        <v>0</v>
      </c>
      <c r="BH163" s="177">
        <f t="shared" si="17"/>
        <v>0</v>
      </c>
      <c r="BI163" s="177">
        <f t="shared" si="18"/>
        <v>0</v>
      </c>
      <c r="BJ163" s="14" t="s">
        <v>84</v>
      </c>
      <c r="BK163" s="177">
        <f t="shared" si="19"/>
        <v>0</v>
      </c>
      <c r="BL163" s="14" t="s">
        <v>109</v>
      </c>
      <c r="BM163" s="176" t="s">
        <v>235</v>
      </c>
    </row>
    <row r="164" spans="1:65" s="2" customFormat="1" ht="21.75" customHeight="1">
      <c r="A164" s="29"/>
      <c r="B164" s="163"/>
      <c r="C164" s="164" t="s">
        <v>199</v>
      </c>
      <c r="D164" s="164" t="s">
        <v>162</v>
      </c>
      <c r="E164" s="165" t="s">
        <v>236</v>
      </c>
      <c r="F164" s="166" t="s">
        <v>237</v>
      </c>
      <c r="G164" s="167" t="s">
        <v>165</v>
      </c>
      <c r="H164" s="168">
        <v>11.505000000000001</v>
      </c>
      <c r="I164" s="169"/>
      <c r="J164" s="170">
        <f t="shared" si="10"/>
        <v>0</v>
      </c>
      <c r="K164" s="171"/>
      <c r="L164" s="30"/>
      <c r="M164" s="172" t="s">
        <v>1</v>
      </c>
      <c r="N164" s="173" t="s">
        <v>39</v>
      </c>
      <c r="O164" s="55"/>
      <c r="P164" s="174">
        <f t="shared" si="11"/>
        <v>0</v>
      </c>
      <c r="Q164" s="174">
        <v>0</v>
      </c>
      <c r="R164" s="174">
        <f t="shared" si="12"/>
        <v>0</v>
      </c>
      <c r="S164" s="174">
        <v>0</v>
      </c>
      <c r="T164" s="175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6" t="s">
        <v>109</v>
      </c>
      <c r="AT164" s="176" t="s">
        <v>162</v>
      </c>
      <c r="AU164" s="176" t="s">
        <v>84</v>
      </c>
      <c r="AY164" s="14" t="s">
        <v>160</v>
      </c>
      <c r="BE164" s="177">
        <f t="shared" si="14"/>
        <v>0</v>
      </c>
      <c r="BF164" s="177">
        <f t="shared" si="15"/>
        <v>0</v>
      </c>
      <c r="BG164" s="177">
        <f t="shared" si="16"/>
        <v>0</v>
      </c>
      <c r="BH164" s="177">
        <f t="shared" si="17"/>
        <v>0</v>
      </c>
      <c r="BI164" s="177">
        <f t="shared" si="18"/>
        <v>0</v>
      </c>
      <c r="BJ164" s="14" t="s">
        <v>84</v>
      </c>
      <c r="BK164" s="177">
        <f t="shared" si="19"/>
        <v>0</v>
      </c>
      <c r="BL164" s="14" t="s">
        <v>109</v>
      </c>
      <c r="BM164" s="176" t="s">
        <v>238</v>
      </c>
    </row>
    <row r="165" spans="1:65" s="2" customFormat="1" ht="21.75" customHeight="1">
      <c r="A165" s="29"/>
      <c r="B165" s="163"/>
      <c r="C165" s="164" t="s">
        <v>239</v>
      </c>
      <c r="D165" s="164" t="s">
        <v>162</v>
      </c>
      <c r="E165" s="165" t="s">
        <v>240</v>
      </c>
      <c r="F165" s="166" t="s">
        <v>241</v>
      </c>
      <c r="G165" s="167" t="s">
        <v>165</v>
      </c>
      <c r="H165" s="168">
        <v>18.899999999999999</v>
      </c>
      <c r="I165" s="169"/>
      <c r="J165" s="170">
        <f t="shared" si="10"/>
        <v>0</v>
      </c>
      <c r="K165" s="171"/>
      <c r="L165" s="30"/>
      <c r="M165" s="172" t="s">
        <v>1</v>
      </c>
      <c r="N165" s="173" t="s">
        <v>39</v>
      </c>
      <c r="O165" s="55"/>
      <c r="P165" s="174">
        <f t="shared" si="11"/>
        <v>0</v>
      </c>
      <c r="Q165" s="174">
        <v>0</v>
      </c>
      <c r="R165" s="174">
        <f t="shared" si="12"/>
        <v>0</v>
      </c>
      <c r="S165" s="174">
        <v>0</v>
      </c>
      <c r="T165" s="175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6" t="s">
        <v>109</v>
      </c>
      <c r="AT165" s="176" t="s">
        <v>162</v>
      </c>
      <c r="AU165" s="176" t="s">
        <v>84</v>
      </c>
      <c r="AY165" s="14" t="s">
        <v>160</v>
      </c>
      <c r="BE165" s="177">
        <f t="shared" si="14"/>
        <v>0</v>
      </c>
      <c r="BF165" s="177">
        <f t="shared" si="15"/>
        <v>0</v>
      </c>
      <c r="BG165" s="177">
        <f t="shared" si="16"/>
        <v>0</v>
      </c>
      <c r="BH165" s="177">
        <f t="shared" si="17"/>
        <v>0</v>
      </c>
      <c r="BI165" s="177">
        <f t="shared" si="18"/>
        <v>0</v>
      </c>
      <c r="BJ165" s="14" t="s">
        <v>84</v>
      </c>
      <c r="BK165" s="177">
        <f t="shared" si="19"/>
        <v>0</v>
      </c>
      <c r="BL165" s="14" t="s">
        <v>109</v>
      </c>
      <c r="BM165" s="176" t="s">
        <v>242</v>
      </c>
    </row>
    <row r="166" spans="1:65" s="2" customFormat="1" ht="16.5" customHeight="1">
      <c r="A166" s="29"/>
      <c r="B166" s="163"/>
      <c r="C166" s="164" t="s">
        <v>202</v>
      </c>
      <c r="D166" s="164" t="s">
        <v>162</v>
      </c>
      <c r="E166" s="165" t="s">
        <v>243</v>
      </c>
      <c r="F166" s="166" t="s">
        <v>244</v>
      </c>
      <c r="G166" s="167" t="s">
        <v>165</v>
      </c>
      <c r="H166" s="168">
        <v>29.664999999999999</v>
      </c>
      <c r="I166" s="169"/>
      <c r="J166" s="170">
        <f t="shared" si="10"/>
        <v>0</v>
      </c>
      <c r="K166" s="171"/>
      <c r="L166" s="30"/>
      <c r="M166" s="172" t="s">
        <v>1</v>
      </c>
      <c r="N166" s="173" t="s">
        <v>39</v>
      </c>
      <c r="O166" s="55"/>
      <c r="P166" s="174">
        <f t="shared" si="11"/>
        <v>0</v>
      </c>
      <c r="Q166" s="174">
        <v>0</v>
      </c>
      <c r="R166" s="174">
        <f t="shared" si="12"/>
        <v>0</v>
      </c>
      <c r="S166" s="174">
        <v>0</v>
      </c>
      <c r="T166" s="175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6" t="s">
        <v>109</v>
      </c>
      <c r="AT166" s="176" t="s">
        <v>162</v>
      </c>
      <c r="AU166" s="176" t="s">
        <v>84</v>
      </c>
      <c r="AY166" s="14" t="s">
        <v>160</v>
      </c>
      <c r="BE166" s="177">
        <f t="shared" si="14"/>
        <v>0</v>
      </c>
      <c r="BF166" s="177">
        <f t="shared" si="15"/>
        <v>0</v>
      </c>
      <c r="BG166" s="177">
        <f t="shared" si="16"/>
        <v>0</v>
      </c>
      <c r="BH166" s="177">
        <f t="shared" si="17"/>
        <v>0</v>
      </c>
      <c r="BI166" s="177">
        <f t="shared" si="18"/>
        <v>0</v>
      </c>
      <c r="BJ166" s="14" t="s">
        <v>84</v>
      </c>
      <c r="BK166" s="177">
        <f t="shared" si="19"/>
        <v>0</v>
      </c>
      <c r="BL166" s="14" t="s">
        <v>109</v>
      </c>
      <c r="BM166" s="176" t="s">
        <v>245</v>
      </c>
    </row>
    <row r="167" spans="1:65" s="12" customFormat="1" ht="22.9" customHeight="1">
      <c r="B167" s="150"/>
      <c r="D167" s="151" t="s">
        <v>72</v>
      </c>
      <c r="E167" s="161" t="s">
        <v>187</v>
      </c>
      <c r="F167" s="161" t="s">
        <v>246</v>
      </c>
      <c r="I167" s="153"/>
      <c r="J167" s="162">
        <f>BK167</f>
        <v>0</v>
      </c>
      <c r="L167" s="150"/>
      <c r="M167" s="155"/>
      <c r="N167" s="156"/>
      <c r="O167" s="156"/>
      <c r="P167" s="157">
        <f>SUM(P168:P184)</f>
        <v>0</v>
      </c>
      <c r="Q167" s="156"/>
      <c r="R167" s="157">
        <f>SUM(R168:R184)</f>
        <v>154.64551949350002</v>
      </c>
      <c r="S167" s="156"/>
      <c r="T167" s="158">
        <f>SUM(T168:T184)</f>
        <v>0</v>
      </c>
      <c r="AR167" s="151" t="s">
        <v>80</v>
      </c>
      <c r="AT167" s="159" t="s">
        <v>72</v>
      </c>
      <c r="AU167" s="159" t="s">
        <v>80</v>
      </c>
      <c r="AY167" s="151" t="s">
        <v>160</v>
      </c>
      <c r="BK167" s="160">
        <f>SUM(BK168:BK184)</f>
        <v>0</v>
      </c>
    </row>
    <row r="168" spans="1:65" s="2" customFormat="1" ht="33" customHeight="1">
      <c r="A168" s="29"/>
      <c r="B168" s="163"/>
      <c r="C168" s="164" t="s">
        <v>247</v>
      </c>
      <c r="D168" s="164" t="s">
        <v>162</v>
      </c>
      <c r="E168" s="165" t="s">
        <v>248</v>
      </c>
      <c r="F168" s="166" t="s">
        <v>249</v>
      </c>
      <c r="G168" s="167" t="s">
        <v>250</v>
      </c>
      <c r="H168" s="168">
        <v>59.33</v>
      </c>
      <c r="I168" s="169"/>
      <c r="J168" s="170">
        <f t="shared" ref="J168:J184" si="20">ROUND(I168*H168,2)</f>
        <v>0</v>
      </c>
      <c r="K168" s="171"/>
      <c r="L168" s="30"/>
      <c r="M168" s="172" t="s">
        <v>1</v>
      </c>
      <c r="N168" s="173" t="s">
        <v>39</v>
      </c>
      <c r="O168" s="55"/>
      <c r="P168" s="174">
        <f t="shared" ref="P168:P184" si="21">O168*H168</f>
        <v>0</v>
      </c>
      <c r="Q168" s="174">
        <v>8.2676799999999995E-2</v>
      </c>
      <c r="R168" s="174">
        <f t="shared" ref="R168:R184" si="22">Q168*H168</f>
        <v>4.9052145439999997</v>
      </c>
      <c r="S168" s="174">
        <v>0</v>
      </c>
      <c r="T168" s="175">
        <f t="shared" ref="T168:T184" si="23"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6" t="s">
        <v>109</v>
      </c>
      <c r="AT168" s="176" t="s">
        <v>162</v>
      </c>
      <c r="AU168" s="176" t="s">
        <v>84</v>
      </c>
      <c r="AY168" s="14" t="s">
        <v>160</v>
      </c>
      <c r="BE168" s="177">
        <f t="shared" ref="BE168:BE184" si="24">IF(N168="základná",J168,0)</f>
        <v>0</v>
      </c>
      <c r="BF168" s="177">
        <f t="shared" ref="BF168:BF184" si="25">IF(N168="znížená",J168,0)</f>
        <v>0</v>
      </c>
      <c r="BG168" s="177">
        <f t="shared" ref="BG168:BG184" si="26">IF(N168="zákl. prenesená",J168,0)</f>
        <v>0</v>
      </c>
      <c r="BH168" s="177">
        <f t="shared" ref="BH168:BH184" si="27">IF(N168="zníž. prenesená",J168,0)</f>
        <v>0</v>
      </c>
      <c r="BI168" s="177">
        <f t="shared" ref="BI168:BI184" si="28">IF(N168="nulová",J168,0)</f>
        <v>0</v>
      </c>
      <c r="BJ168" s="14" t="s">
        <v>84</v>
      </c>
      <c r="BK168" s="177">
        <f t="shared" ref="BK168:BK184" si="29">ROUND(I168*H168,2)</f>
        <v>0</v>
      </c>
      <c r="BL168" s="14" t="s">
        <v>109</v>
      </c>
      <c r="BM168" s="176" t="s">
        <v>251</v>
      </c>
    </row>
    <row r="169" spans="1:65" s="2" customFormat="1" ht="16.5" customHeight="1">
      <c r="A169" s="29"/>
      <c r="B169" s="163"/>
      <c r="C169" s="178" t="s">
        <v>207</v>
      </c>
      <c r="D169" s="178" t="s">
        <v>188</v>
      </c>
      <c r="E169" s="179" t="s">
        <v>252</v>
      </c>
      <c r="F169" s="180" t="s">
        <v>253</v>
      </c>
      <c r="G169" s="181" t="s">
        <v>254</v>
      </c>
      <c r="H169" s="182">
        <v>60</v>
      </c>
      <c r="I169" s="183"/>
      <c r="J169" s="184">
        <f t="shared" si="20"/>
        <v>0</v>
      </c>
      <c r="K169" s="185"/>
      <c r="L169" s="186"/>
      <c r="M169" s="187" t="s">
        <v>1</v>
      </c>
      <c r="N169" s="188" t="s">
        <v>39</v>
      </c>
      <c r="O169" s="55"/>
      <c r="P169" s="174">
        <f t="shared" si="21"/>
        <v>0</v>
      </c>
      <c r="Q169" s="174">
        <v>0</v>
      </c>
      <c r="R169" s="174">
        <f t="shared" si="22"/>
        <v>0</v>
      </c>
      <c r="S169" s="174">
        <v>0</v>
      </c>
      <c r="T169" s="175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6" t="s">
        <v>173</v>
      </c>
      <c r="AT169" s="176" t="s">
        <v>188</v>
      </c>
      <c r="AU169" s="176" t="s">
        <v>84</v>
      </c>
      <c r="AY169" s="14" t="s">
        <v>160</v>
      </c>
      <c r="BE169" s="177">
        <f t="shared" si="24"/>
        <v>0</v>
      </c>
      <c r="BF169" s="177">
        <f t="shared" si="25"/>
        <v>0</v>
      </c>
      <c r="BG169" s="177">
        <f t="shared" si="26"/>
        <v>0</v>
      </c>
      <c r="BH169" s="177">
        <f t="shared" si="27"/>
        <v>0</v>
      </c>
      <c r="BI169" s="177">
        <f t="shared" si="28"/>
        <v>0</v>
      </c>
      <c r="BJ169" s="14" t="s">
        <v>84</v>
      </c>
      <c r="BK169" s="177">
        <f t="shared" si="29"/>
        <v>0</v>
      </c>
      <c r="BL169" s="14" t="s">
        <v>109</v>
      </c>
      <c r="BM169" s="176" t="s">
        <v>255</v>
      </c>
    </row>
    <row r="170" spans="1:65" s="2" customFormat="1" ht="21.75" customHeight="1">
      <c r="A170" s="29"/>
      <c r="B170" s="163"/>
      <c r="C170" s="164" t="s">
        <v>256</v>
      </c>
      <c r="D170" s="164" t="s">
        <v>162</v>
      </c>
      <c r="E170" s="165" t="s">
        <v>257</v>
      </c>
      <c r="F170" s="166" t="s">
        <v>258</v>
      </c>
      <c r="G170" s="167" t="s">
        <v>168</v>
      </c>
      <c r="H170" s="168">
        <v>7.1189999999999998</v>
      </c>
      <c r="I170" s="169"/>
      <c r="J170" s="170">
        <f t="shared" si="20"/>
        <v>0</v>
      </c>
      <c r="K170" s="171"/>
      <c r="L170" s="30"/>
      <c r="M170" s="172" t="s">
        <v>1</v>
      </c>
      <c r="N170" s="173" t="s">
        <v>39</v>
      </c>
      <c r="O170" s="55"/>
      <c r="P170" s="174">
        <f t="shared" si="21"/>
        <v>0</v>
      </c>
      <c r="Q170" s="174">
        <v>0</v>
      </c>
      <c r="R170" s="174">
        <f t="shared" si="22"/>
        <v>0</v>
      </c>
      <c r="S170" s="174">
        <v>0</v>
      </c>
      <c r="T170" s="175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6" t="s">
        <v>109</v>
      </c>
      <c r="AT170" s="176" t="s">
        <v>162</v>
      </c>
      <c r="AU170" s="176" t="s">
        <v>84</v>
      </c>
      <c r="AY170" s="14" t="s">
        <v>160</v>
      </c>
      <c r="BE170" s="177">
        <f t="shared" si="24"/>
        <v>0</v>
      </c>
      <c r="BF170" s="177">
        <f t="shared" si="25"/>
        <v>0</v>
      </c>
      <c r="BG170" s="177">
        <f t="shared" si="26"/>
        <v>0</v>
      </c>
      <c r="BH170" s="177">
        <f t="shared" si="27"/>
        <v>0</v>
      </c>
      <c r="BI170" s="177">
        <f t="shared" si="28"/>
        <v>0</v>
      </c>
      <c r="BJ170" s="14" t="s">
        <v>84</v>
      </c>
      <c r="BK170" s="177">
        <f t="shared" si="29"/>
        <v>0</v>
      </c>
      <c r="BL170" s="14" t="s">
        <v>109</v>
      </c>
      <c r="BM170" s="176" t="s">
        <v>259</v>
      </c>
    </row>
    <row r="171" spans="1:65" s="2" customFormat="1" ht="33" customHeight="1">
      <c r="A171" s="29"/>
      <c r="B171" s="163"/>
      <c r="C171" s="164" t="s">
        <v>210</v>
      </c>
      <c r="D171" s="164" t="s">
        <v>162</v>
      </c>
      <c r="E171" s="165" t="s">
        <v>260</v>
      </c>
      <c r="F171" s="166" t="s">
        <v>261</v>
      </c>
      <c r="G171" s="167" t="s">
        <v>165</v>
      </c>
      <c r="H171" s="168">
        <v>2683.15</v>
      </c>
      <c r="I171" s="169"/>
      <c r="J171" s="170">
        <f t="shared" si="20"/>
        <v>0</v>
      </c>
      <c r="K171" s="171"/>
      <c r="L171" s="30"/>
      <c r="M171" s="172" t="s">
        <v>1</v>
      </c>
      <c r="N171" s="173" t="s">
        <v>39</v>
      </c>
      <c r="O171" s="55"/>
      <c r="P171" s="174">
        <f t="shared" si="21"/>
        <v>0</v>
      </c>
      <c r="Q171" s="174">
        <v>2.3990190000000002E-2</v>
      </c>
      <c r="R171" s="174">
        <f t="shared" si="22"/>
        <v>64.369278298500006</v>
      </c>
      <c r="S171" s="174">
        <v>0</v>
      </c>
      <c r="T171" s="175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6" t="s">
        <v>109</v>
      </c>
      <c r="AT171" s="176" t="s">
        <v>162</v>
      </c>
      <c r="AU171" s="176" t="s">
        <v>84</v>
      </c>
      <c r="AY171" s="14" t="s">
        <v>160</v>
      </c>
      <c r="BE171" s="177">
        <f t="shared" si="24"/>
        <v>0</v>
      </c>
      <c r="BF171" s="177">
        <f t="shared" si="25"/>
        <v>0</v>
      </c>
      <c r="BG171" s="177">
        <f t="shared" si="26"/>
        <v>0</v>
      </c>
      <c r="BH171" s="177">
        <f t="shared" si="27"/>
        <v>0</v>
      </c>
      <c r="BI171" s="177">
        <f t="shared" si="28"/>
        <v>0</v>
      </c>
      <c r="BJ171" s="14" t="s">
        <v>84</v>
      </c>
      <c r="BK171" s="177">
        <f t="shared" si="29"/>
        <v>0</v>
      </c>
      <c r="BL171" s="14" t="s">
        <v>109</v>
      </c>
      <c r="BM171" s="176" t="s">
        <v>262</v>
      </c>
    </row>
    <row r="172" spans="1:65" s="2" customFormat="1" ht="33" customHeight="1">
      <c r="A172" s="29"/>
      <c r="B172" s="163"/>
      <c r="C172" s="164" t="s">
        <v>263</v>
      </c>
      <c r="D172" s="164" t="s">
        <v>162</v>
      </c>
      <c r="E172" s="165" t="s">
        <v>264</v>
      </c>
      <c r="F172" s="166" t="s">
        <v>265</v>
      </c>
      <c r="G172" s="167" t="s">
        <v>165</v>
      </c>
      <c r="H172" s="168">
        <v>21465.200000000001</v>
      </c>
      <c r="I172" s="169"/>
      <c r="J172" s="170">
        <f t="shared" si="20"/>
        <v>0</v>
      </c>
      <c r="K172" s="171"/>
      <c r="L172" s="30"/>
      <c r="M172" s="172" t="s">
        <v>1</v>
      </c>
      <c r="N172" s="173" t="s">
        <v>39</v>
      </c>
      <c r="O172" s="55"/>
      <c r="P172" s="174">
        <f t="shared" si="21"/>
        <v>0</v>
      </c>
      <c r="Q172" s="174">
        <v>0</v>
      </c>
      <c r="R172" s="174">
        <f t="shared" si="22"/>
        <v>0</v>
      </c>
      <c r="S172" s="174">
        <v>0</v>
      </c>
      <c r="T172" s="175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6" t="s">
        <v>109</v>
      </c>
      <c r="AT172" s="176" t="s">
        <v>162</v>
      </c>
      <c r="AU172" s="176" t="s">
        <v>84</v>
      </c>
      <c r="AY172" s="14" t="s">
        <v>160</v>
      </c>
      <c r="BE172" s="177">
        <f t="shared" si="24"/>
        <v>0</v>
      </c>
      <c r="BF172" s="177">
        <f t="shared" si="25"/>
        <v>0</v>
      </c>
      <c r="BG172" s="177">
        <f t="shared" si="26"/>
        <v>0</v>
      </c>
      <c r="BH172" s="177">
        <f t="shared" si="27"/>
        <v>0</v>
      </c>
      <c r="BI172" s="177">
        <f t="shared" si="28"/>
        <v>0</v>
      </c>
      <c r="BJ172" s="14" t="s">
        <v>84</v>
      </c>
      <c r="BK172" s="177">
        <f t="shared" si="29"/>
        <v>0</v>
      </c>
      <c r="BL172" s="14" t="s">
        <v>109</v>
      </c>
      <c r="BM172" s="176" t="s">
        <v>266</v>
      </c>
    </row>
    <row r="173" spans="1:65" s="2" customFormat="1" ht="33" customHeight="1">
      <c r="A173" s="29"/>
      <c r="B173" s="163"/>
      <c r="C173" s="164" t="s">
        <v>214</v>
      </c>
      <c r="D173" s="164" t="s">
        <v>162</v>
      </c>
      <c r="E173" s="165" t="s">
        <v>267</v>
      </c>
      <c r="F173" s="166" t="s">
        <v>268</v>
      </c>
      <c r="G173" s="167" t="s">
        <v>165</v>
      </c>
      <c r="H173" s="168">
        <v>2683.15</v>
      </c>
      <c r="I173" s="169"/>
      <c r="J173" s="170">
        <f t="shared" si="20"/>
        <v>0</v>
      </c>
      <c r="K173" s="171"/>
      <c r="L173" s="30"/>
      <c r="M173" s="172" t="s">
        <v>1</v>
      </c>
      <c r="N173" s="173" t="s">
        <v>39</v>
      </c>
      <c r="O173" s="55"/>
      <c r="P173" s="174">
        <f t="shared" si="21"/>
        <v>0</v>
      </c>
      <c r="Q173" s="174">
        <v>2.3990000000000001E-2</v>
      </c>
      <c r="R173" s="174">
        <f t="shared" si="22"/>
        <v>64.368768500000002</v>
      </c>
      <c r="S173" s="174">
        <v>0</v>
      </c>
      <c r="T173" s="175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6" t="s">
        <v>109</v>
      </c>
      <c r="AT173" s="176" t="s">
        <v>162</v>
      </c>
      <c r="AU173" s="176" t="s">
        <v>84</v>
      </c>
      <c r="AY173" s="14" t="s">
        <v>160</v>
      </c>
      <c r="BE173" s="177">
        <f t="shared" si="24"/>
        <v>0</v>
      </c>
      <c r="BF173" s="177">
        <f t="shared" si="25"/>
        <v>0</v>
      </c>
      <c r="BG173" s="177">
        <f t="shared" si="26"/>
        <v>0</v>
      </c>
      <c r="BH173" s="177">
        <f t="shared" si="27"/>
        <v>0</v>
      </c>
      <c r="BI173" s="177">
        <f t="shared" si="28"/>
        <v>0</v>
      </c>
      <c r="BJ173" s="14" t="s">
        <v>84</v>
      </c>
      <c r="BK173" s="177">
        <f t="shared" si="29"/>
        <v>0</v>
      </c>
      <c r="BL173" s="14" t="s">
        <v>109</v>
      </c>
      <c r="BM173" s="176" t="s">
        <v>269</v>
      </c>
    </row>
    <row r="174" spans="1:65" s="2" customFormat="1" ht="21.75" customHeight="1">
      <c r="A174" s="29"/>
      <c r="B174" s="163"/>
      <c r="C174" s="164" t="s">
        <v>270</v>
      </c>
      <c r="D174" s="164" t="s">
        <v>162</v>
      </c>
      <c r="E174" s="165" t="s">
        <v>271</v>
      </c>
      <c r="F174" s="166" t="s">
        <v>272</v>
      </c>
      <c r="G174" s="167" t="s">
        <v>165</v>
      </c>
      <c r="H174" s="168">
        <v>497.7</v>
      </c>
      <c r="I174" s="169"/>
      <c r="J174" s="170">
        <f t="shared" si="20"/>
        <v>0</v>
      </c>
      <c r="K174" s="171"/>
      <c r="L174" s="30"/>
      <c r="M174" s="172" t="s">
        <v>1</v>
      </c>
      <c r="N174" s="173" t="s">
        <v>39</v>
      </c>
      <c r="O174" s="55"/>
      <c r="P174" s="174">
        <f t="shared" si="21"/>
        <v>0</v>
      </c>
      <c r="Q174" s="174">
        <v>4.2198630000000001E-2</v>
      </c>
      <c r="R174" s="174">
        <f t="shared" si="22"/>
        <v>21.002258150999999</v>
      </c>
      <c r="S174" s="174">
        <v>0</v>
      </c>
      <c r="T174" s="175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6" t="s">
        <v>109</v>
      </c>
      <c r="AT174" s="176" t="s">
        <v>162</v>
      </c>
      <c r="AU174" s="176" t="s">
        <v>84</v>
      </c>
      <c r="AY174" s="14" t="s">
        <v>160</v>
      </c>
      <c r="BE174" s="177">
        <f t="shared" si="24"/>
        <v>0</v>
      </c>
      <c r="BF174" s="177">
        <f t="shared" si="25"/>
        <v>0</v>
      </c>
      <c r="BG174" s="177">
        <f t="shared" si="26"/>
        <v>0</v>
      </c>
      <c r="BH174" s="177">
        <f t="shared" si="27"/>
        <v>0</v>
      </c>
      <c r="BI174" s="177">
        <f t="shared" si="28"/>
        <v>0</v>
      </c>
      <c r="BJ174" s="14" t="s">
        <v>84</v>
      </c>
      <c r="BK174" s="177">
        <f t="shared" si="29"/>
        <v>0</v>
      </c>
      <c r="BL174" s="14" t="s">
        <v>109</v>
      </c>
      <c r="BM174" s="176" t="s">
        <v>273</v>
      </c>
    </row>
    <row r="175" spans="1:65" s="2" customFormat="1" ht="16.5" customHeight="1">
      <c r="A175" s="29"/>
      <c r="B175" s="163"/>
      <c r="C175" s="164" t="s">
        <v>217</v>
      </c>
      <c r="D175" s="164" t="s">
        <v>162</v>
      </c>
      <c r="E175" s="165" t="s">
        <v>274</v>
      </c>
      <c r="F175" s="166" t="s">
        <v>275</v>
      </c>
      <c r="G175" s="167" t="s">
        <v>165</v>
      </c>
      <c r="H175" s="168">
        <v>497.7</v>
      </c>
      <c r="I175" s="169"/>
      <c r="J175" s="170">
        <f t="shared" si="20"/>
        <v>0</v>
      </c>
      <c r="K175" s="171"/>
      <c r="L175" s="30"/>
      <c r="M175" s="172" t="s">
        <v>1</v>
      </c>
      <c r="N175" s="173" t="s">
        <v>39</v>
      </c>
      <c r="O175" s="55"/>
      <c r="P175" s="174">
        <f t="shared" si="21"/>
        <v>0</v>
      </c>
      <c r="Q175" s="174">
        <v>0</v>
      </c>
      <c r="R175" s="174">
        <f t="shared" si="22"/>
        <v>0</v>
      </c>
      <c r="S175" s="174">
        <v>0</v>
      </c>
      <c r="T175" s="175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6" t="s">
        <v>109</v>
      </c>
      <c r="AT175" s="176" t="s">
        <v>162</v>
      </c>
      <c r="AU175" s="176" t="s">
        <v>84</v>
      </c>
      <c r="AY175" s="14" t="s">
        <v>160</v>
      </c>
      <c r="BE175" s="177">
        <f t="shared" si="24"/>
        <v>0</v>
      </c>
      <c r="BF175" s="177">
        <f t="shared" si="25"/>
        <v>0</v>
      </c>
      <c r="BG175" s="177">
        <f t="shared" si="26"/>
        <v>0</v>
      </c>
      <c r="BH175" s="177">
        <f t="shared" si="27"/>
        <v>0</v>
      </c>
      <c r="BI175" s="177">
        <f t="shared" si="28"/>
        <v>0</v>
      </c>
      <c r="BJ175" s="14" t="s">
        <v>84</v>
      </c>
      <c r="BK175" s="177">
        <f t="shared" si="29"/>
        <v>0</v>
      </c>
      <c r="BL175" s="14" t="s">
        <v>109</v>
      </c>
      <c r="BM175" s="176" t="s">
        <v>276</v>
      </c>
    </row>
    <row r="176" spans="1:65" s="2" customFormat="1" ht="21.75" customHeight="1">
      <c r="A176" s="29"/>
      <c r="B176" s="163"/>
      <c r="C176" s="164" t="s">
        <v>277</v>
      </c>
      <c r="D176" s="164" t="s">
        <v>162</v>
      </c>
      <c r="E176" s="165" t="s">
        <v>278</v>
      </c>
      <c r="F176" s="166" t="s">
        <v>279</v>
      </c>
      <c r="G176" s="167" t="s">
        <v>165</v>
      </c>
      <c r="H176" s="168">
        <v>1384</v>
      </c>
      <c r="I176" s="169"/>
      <c r="J176" s="170">
        <f t="shared" si="20"/>
        <v>0</v>
      </c>
      <c r="K176" s="171"/>
      <c r="L176" s="30"/>
      <c r="M176" s="172" t="s">
        <v>1</v>
      </c>
      <c r="N176" s="173" t="s">
        <v>39</v>
      </c>
      <c r="O176" s="55"/>
      <c r="P176" s="174">
        <f t="shared" si="21"/>
        <v>0</v>
      </c>
      <c r="Q176" s="174">
        <v>0</v>
      </c>
      <c r="R176" s="174">
        <f t="shared" si="22"/>
        <v>0</v>
      </c>
      <c r="S176" s="174">
        <v>0</v>
      </c>
      <c r="T176" s="175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6" t="s">
        <v>109</v>
      </c>
      <c r="AT176" s="176" t="s">
        <v>162</v>
      </c>
      <c r="AU176" s="176" t="s">
        <v>84</v>
      </c>
      <c r="AY176" s="14" t="s">
        <v>160</v>
      </c>
      <c r="BE176" s="177">
        <f t="shared" si="24"/>
        <v>0</v>
      </c>
      <c r="BF176" s="177">
        <f t="shared" si="25"/>
        <v>0</v>
      </c>
      <c r="BG176" s="177">
        <f t="shared" si="26"/>
        <v>0</v>
      </c>
      <c r="BH176" s="177">
        <f t="shared" si="27"/>
        <v>0</v>
      </c>
      <c r="BI176" s="177">
        <f t="shared" si="28"/>
        <v>0</v>
      </c>
      <c r="BJ176" s="14" t="s">
        <v>84</v>
      </c>
      <c r="BK176" s="177">
        <f t="shared" si="29"/>
        <v>0</v>
      </c>
      <c r="BL176" s="14" t="s">
        <v>109</v>
      </c>
      <c r="BM176" s="176" t="s">
        <v>280</v>
      </c>
    </row>
    <row r="177" spans="1:65" s="2" customFormat="1" ht="16.5" customHeight="1">
      <c r="A177" s="29"/>
      <c r="B177" s="163"/>
      <c r="C177" s="164" t="s">
        <v>221</v>
      </c>
      <c r="D177" s="164" t="s">
        <v>162</v>
      </c>
      <c r="E177" s="165" t="s">
        <v>281</v>
      </c>
      <c r="F177" s="166" t="s">
        <v>282</v>
      </c>
      <c r="G177" s="167" t="s">
        <v>283</v>
      </c>
      <c r="H177" s="168">
        <v>150</v>
      </c>
      <c r="I177" s="169"/>
      <c r="J177" s="170">
        <f t="shared" si="20"/>
        <v>0</v>
      </c>
      <c r="K177" s="171"/>
      <c r="L177" s="30"/>
      <c r="M177" s="172" t="s">
        <v>1</v>
      </c>
      <c r="N177" s="173" t="s">
        <v>39</v>
      </c>
      <c r="O177" s="55"/>
      <c r="P177" s="174">
        <f t="shared" si="21"/>
        <v>0</v>
      </c>
      <c r="Q177" s="174">
        <v>0</v>
      </c>
      <c r="R177" s="174">
        <f t="shared" si="22"/>
        <v>0</v>
      </c>
      <c r="S177" s="174">
        <v>0</v>
      </c>
      <c r="T177" s="175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6" t="s">
        <v>109</v>
      </c>
      <c r="AT177" s="176" t="s">
        <v>162</v>
      </c>
      <c r="AU177" s="176" t="s">
        <v>84</v>
      </c>
      <c r="AY177" s="14" t="s">
        <v>160</v>
      </c>
      <c r="BE177" s="177">
        <f t="shared" si="24"/>
        <v>0</v>
      </c>
      <c r="BF177" s="177">
        <f t="shared" si="25"/>
        <v>0</v>
      </c>
      <c r="BG177" s="177">
        <f t="shared" si="26"/>
        <v>0</v>
      </c>
      <c r="BH177" s="177">
        <f t="shared" si="27"/>
        <v>0</v>
      </c>
      <c r="BI177" s="177">
        <f t="shared" si="28"/>
        <v>0</v>
      </c>
      <c r="BJ177" s="14" t="s">
        <v>84</v>
      </c>
      <c r="BK177" s="177">
        <f t="shared" si="29"/>
        <v>0</v>
      </c>
      <c r="BL177" s="14" t="s">
        <v>109</v>
      </c>
      <c r="BM177" s="176" t="s">
        <v>284</v>
      </c>
    </row>
    <row r="178" spans="1:65" s="2" customFormat="1" ht="21.75" customHeight="1">
      <c r="A178" s="29"/>
      <c r="B178" s="163"/>
      <c r="C178" s="164" t="s">
        <v>285</v>
      </c>
      <c r="D178" s="164" t="s">
        <v>162</v>
      </c>
      <c r="E178" s="165" t="s">
        <v>286</v>
      </c>
      <c r="F178" s="166" t="s">
        <v>287</v>
      </c>
      <c r="G178" s="167" t="s">
        <v>182</v>
      </c>
      <c r="H178" s="168">
        <v>262.62400000000002</v>
      </c>
      <c r="I178" s="169"/>
      <c r="J178" s="170">
        <f t="shared" si="20"/>
        <v>0</v>
      </c>
      <c r="K178" s="171"/>
      <c r="L178" s="30"/>
      <c r="M178" s="172" t="s">
        <v>1</v>
      </c>
      <c r="N178" s="173" t="s">
        <v>39</v>
      </c>
      <c r="O178" s="55"/>
      <c r="P178" s="174">
        <f t="shared" si="21"/>
        <v>0</v>
      </c>
      <c r="Q178" s="174">
        <v>0</v>
      </c>
      <c r="R178" s="174">
        <f t="shared" si="22"/>
        <v>0</v>
      </c>
      <c r="S178" s="174">
        <v>0</v>
      </c>
      <c r="T178" s="175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6" t="s">
        <v>109</v>
      </c>
      <c r="AT178" s="176" t="s">
        <v>162</v>
      </c>
      <c r="AU178" s="176" t="s">
        <v>84</v>
      </c>
      <c r="AY178" s="14" t="s">
        <v>160</v>
      </c>
      <c r="BE178" s="177">
        <f t="shared" si="24"/>
        <v>0</v>
      </c>
      <c r="BF178" s="177">
        <f t="shared" si="25"/>
        <v>0</v>
      </c>
      <c r="BG178" s="177">
        <f t="shared" si="26"/>
        <v>0</v>
      </c>
      <c r="BH178" s="177">
        <f t="shared" si="27"/>
        <v>0</v>
      </c>
      <c r="BI178" s="177">
        <f t="shared" si="28"/>
        <v>0</v>
      </c>
      <c r="BJ178" s="14" t="s">
        <v>84</v>
      </c>
      <c r="BK178" s="177">
        <f t="shared" si="29"/>
        <v>0</v>
      </c>
      <c r="BL178" s="14" t="s">
        <v>109</v>
      </c>
      <c r="BM178" s="176" t="s">
        <v>288</v>
      </c>
    </row>
    <row r="179" spans="1:65" s="2" customFormat="1" ht="21.75" customHeight="1">
      <c r="A179" s="29"/>
      <c r="B179" s="163"/>
      <c r="C179" s="164" t="s">
        <v>224</v>
      </c>
      <c r="D179" s="164" t="s">
        <v>162</v>
      </c>
      <c r="E179" s="165" t="s">
        <v>289</v>
      </c>
      <c r="F179" s="166" t="s">
        <v>290</v>
      </c>
      <c r="G179" s="167" t="s">
        <v>182</v>
      </c>
      <c r="H179" s="168">
        <v>1050.4960000000001</v>
      </c>
      <c r="I179" s="169"/>
      <c r="J179" s="170">
        <f t="shared" si="20"/>
        <v>0</v>
      </c>
      <c r="K179" s="171"/>
      <c r="L179" s="30"/>
      <c r="M179" s="172" t="s">
        <v>1</v>
      </c>
      <c r="N179" s="173" t="s">
        <v>39</v>
      </c>
      <c r="O179" s="55"/>
      <c r="P179" s="174">
        <f t="shared" si="21"/>
        <v>0</v>
      </c>
      <c r="Q179" s="174">
        <v>0</v>
      </c>
      <c r="R179" s="174">
        <f t="shared" si="22"/>
        <v>0</v>
      </c>
      <c r="S179" s="174">
        <v>0</v>
      </c>
      <c r="T179" s="175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6" t="s">
        <v>109</v>
      </c>
      <c r="AT179" s="176" t="s">
        <v>162</v>
      </c>
      <c r="AU179" s="176" t="s">
        <v>84</v>
      </c>
      <c r="AY179" s="14" t="s">
        <v>160</v>
      </c>
      <c r="BE179" s="177">
        <f t="shared" si="24"/>
        <v>0</v>
      </c>
      <c r="BF179" s="177">
        <f t="shared" si="25"/>
        <v>0</v>
      </c>
      <c r="BG179" s="177">
        <f t="shared" si="26"/>
        <v>0</v>
      </c>
      <c r="BH179" s="177">
        <f t="shared" si="27"/>
        <v>0</v>
      </c>
      <c r="BI179" s="177">
        <f t="shared" si="28"/>
        <v>0</v>
      </c>
      <c r="BJ179" s="14" t="s">
        <v>84</v>
      </c>
      <c r="BK179" s="177">
        <f t="shared" si="29"/>
        <v>0</v>
      </c>
      <c r="BL179" s="14" t="s">
        <v>109</v>
      </c>
      <c r="BM179" s="176" t="s">
        <v>291</v>
      </c>
    </row>
    <row r="180" spans="1:65" s="2" customFormat="1" ht="16.5" customHeight="1">
      <c r="A180" s="29"/>
      <c r="B180" s="163"/>
      <c r="C180" s="164" t="s">
        <v>292</v>
      </c>
      <c r="D180" s="164" t="s">
        <v>162</v>
      </c>
      <c r="E180" s="165" t="s">
        <v>293</v>
      </c>
      <c r="F180" s="166" t="s">
        <v>294</v>
      </c>
      <c r="G180" s="167" t="s">
        <v>182</v>
      </c>
      <c r="H180" s="168">
        <v>262.62400000000002</v>
      </c>
      <c r="I180" s="169"/>
      <c r="J180" s="170">
        <f t="shared" si="20"/>
        <v>0</v>
      </c>
      <c r="K180" s="171"/>
      <c r="L180" s="30"/>
      <c r="M180" s="172" t="s">
        <v>1</v>
      </c>
      <c r="N180" s="173" t="s">
        <v>39</v>
      </c>
      <c r="O180" s="55"/>
      <c r="P180" s="174">
        <f t="shared" si="21"/>
        <v>0</v>
      </c>
      <c r="Q180" s="174">
        <v>0</v>
      </c>
      <c r="R180" s="174">
        <f t="shared" si="22"/>
        <v>0</v>
      </c>
      <c r="S180" s="174">
        <v>0</v>
      </c>
      <c r="T180" s="175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6" t="s">
        <v>109</v>
      </c>
      <c r="AT180" s="176" t="s">
        <v>162</v>
      </c>
      <c r="AU180" s="176" t="s">
        <v>84</v>
      </c>
      <c r="AY180" s="14" t="s">
        <v>160</v>
      </c>
      <c r="BE180" s="177">
        <f t="shared" si="24"/>
        <v>0</v>
      </c>
      <c r="BF180" s="177">
        <f t="shared" si="25"/>
        <v>0</v>
      </c>
      <c r="BG180" s="177">
        <f t="shared" si="26"/>
        <v>0</v>
      </c>
      <c r="BH180" s="177">
        <f t="shared" si="27"/>
        <v>0</v>
      </c>
      <c r="BI180" s="177">
        <f t="shared" si="28"/>
        <v>0</v>
      </c>
      <c r="BJ180" s="14" t="s">
        <v>84</v>
      </c>
      <c r="BK180" s="177">
        <f t="shared" si="29"/>
        <v>0</v>
      </c>
      <c r="BL180" s="14" t="s">
        <v>109</v>
      </c>
      <c r="BM180" s="176" t="s">
        <v>295</v>
      </c>
    </row>
    <row r="181" spans="1:65" s="2" customFormat="1" ht="21.75" customHeight="1">
      <c r="A181" s="29"/>
      <c r="B181" s="163"/>
      <c r="C181" s="164" t="s">
        <v>228</v>
      </c>
      <c r="D181" s="164" t="s">
        <v>162</v>
      </c>
      <c r="E181" s="165" t="s">
        <v>296</v>
      </c>
      <c r="F181" s="166" t="s">
        <v>297</v>
      </c>
      <c r="G181" s="167" t="s">
        <v>182</v>
      </c>
      <c r="H181" s="168">
        <v>5252.48</v>
      </c>
      <c r="I181" s="169"/>
      <c r="J181" s="170">
        <f t="shared" si="20"/>
        <v>0</v>
      </c>
      <c r="K181" s="171"/>
      <c r="L181" s="30"/>
      <c r="M181" s="172" t="s">
        <v>1</v>
      </c>
      <c r="N181" s="173" t="s">
        <v>39</v>
      </c>
      <c r="O181" s="55"/>
      <c r="P181" s="174">
        <f t="shared" si="21"/>
        <v>0</v>
      </c>
      <c r="Q181" s="174">
        <v>0</v>
      </c>
      <c r="R181" s="174">
        <f t="shared" si="22"/>
        <v>0</v>
      </c>
      <c r="S181" s="174">
        <v>0</v>
      </c>
      <c r="T181" s="175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6" t="s">
        <v>109</v>
      </c>
      <c r="AT181" s="176" t="s">
        <v>162</v>
      </c>
      <c r="AU181" s="176" t="s">
        <v>84</v>
      </c>
      <c r="AY181" s="14" t="s">
        <v>160</v>
      </c>
      <c r="BE181" s="177">
        <f t="shared" si="24"/>
        <v>0</v>
      </c>
      <c r="BF181" s="177">
        <f t="shared" si="25"/>
        <v>0</v>
      </c>
      <c r="BG181" s="177">
        <f t="shared" si="26"/>
        <v>0</v>
      </c>
      <c r="BH181" s="177">
        <f t="shared" si="27"/>
        <v>0</v>
      </c>
      <c r="BI181" s="177">
        <f t="shared" si="28"/>
        <v>0</v>
      </c>
      <c r="BJ181" s="14" t="s">
        <v>84</v>
      </c>
      <c r="BK181" s="177">
        <f t="shared" si="29"/>
        <v>0</v>
      </c>
      <c r="BL181" s="14" t="s">
        <v>109</v>
      </c>
      <c r="BM181" s="176" t="s">
        <v>298</v>
      </c>
    </row>
    <row r="182" spans="1:65" s="2" customFormat="1" ht="21.75" customHeight="1">
      <c r="A182" s="29"/>
      <c r="B182" s="163"/>
      <c r="C182" s="164" t="s">
        <v>299</v>
      </c>
      <c r="D182" s="164" t="s">
        <v>162</v>
      </c>
      <c r="E182" s="165" t="s">
        <v>300</v>
      </c>
      <c r="F182" s="166" t="s">
        <v>301</v>
      </c>
      <c r="G182" s="167" t="s">
        <v>182</v>
      </c>
      <c r="H182" s="168">
        <v>262.62400000000002</v>
      </c>
      <c r="I182" s="169"/>
      <c r="J182" s="170">
        <f t="shared" si="20"/>
        <v>0</v>
      </c>
      <c r="K182" s="171"/>
      <c r="L182" s="30"/>
      <c r="M182" s="172" t="s">
        <v>1</v>
      </c>
      <c r="N182" s="173" t="s">
        <v>39</v>
      </c>
      <c r="O182" s="55"/>
      <c r="P182" s="174">
        <f t="shared" si="21"/>
        <v>0</v>
      </c>
      <c r="Q182" s="174">
        <v>0</v>
      </c>
      <c r="R182" s="174">
        <f t="shared" si="22"/>
        <v>0</v>
      </c>
      <c r="S182" s="174">
        <v>0</v>
      </c>
      <c r="T182" s="175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6" t="s">
        <v>109</v>
      </c>
      <c r="AT182" s="176" t="s">
        <v>162</v>
      </c>
      <c r="AU182" s="176" t="s">
        <v>84</v>
      </c>
      <c r="AY182" s="14" t="s">
        <v>160</v>
      </c>
      <c r="BE182" s="177">
        <f t="shared" si="24"/>
        <v>0</v>
      </c>
      <c r="BF182" s="177">
        <f t="shared" si="25"/>
        <v>0</v>
      </c>
      <c r="BG182" s="177">
        <f t="shared" si="26"/>
        <v>0</v>
      </c>
      <c r="BH182" s="177">
        <f t="shared" si="27"/>
        <v>0</v>
      </c>
      <c r="BI182" s="177">
        <f t="shared" si="28"/>
        <v>0</v>
      </c>
      <c r="BJ182" s="14" t="s">
        <v>84</v>
      </c>
      <c r="BK182" s="177">
        <f t="shared" si="29"/>
        <v>0</v>
      </c>
      <c r="BL182" s="14" t="s">
        <v>109</v>
      </c>
      <c r="BM182" s="176" t="s">
        <v>302</v>
      </c>
    </row>
    <row r="183" spans="1:65" s="2" customFormat="1" ht="21.75" customHeight="1">
      <c r="A183" s="29"/>
      <c r="B183" s="163"/>
      <c r="C183" s="164" t="s">
        <v>231</v>
      </c>
      <c r="D183" s="164" t="s">
        <v>162</v>
      </c>
      <c r="E183" s="165" t="s">
        <v>303</v>
      </c>
      <c r="F183" s="166" t="s">
        <v>304</v>
      </c>
      <c r="G183" s="167" t="s">
        <v>182</v>
      </c>
      <c r="H183" s="168">
        <v>1838.3679999999999</v>
      </c>
      <c r="I183" s="169"/>
      <c r="J183" s="170">
        <f t="shared" si="20"/>
        <v>0</v>
      </c>
      <c r="K183" s="171"/>
      <c r="L183" s="30"/>
      <c r="M183" s="172" t="s">
        <v>1</v>
      </c>
      <c r="N183" s="173" t="s">
        <v>39</v>
      </c>
      <c r="O183" s="55"/>
      <c r="P183" s="174">
        <f t="shared" si="21"/>
        <v>0</v>
      </c>
      <c r="Q183" s="174">
        <v>0</v>
      </c>
      <c r="R183" s="174">
        <f t="shared" si="22"/>
        <v>0</v>
      </c>
      <c r="S183" s="174">
        <v>0</v>
      </c>
      <c r="T183" s="175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6" t="s">
        <v>109</v>
      </c>
      <c r="AT183" s="176" t="s">
        <v>162</v>
      </c>
      <c r="AU183" s="176" t="s">
        <v>84</v>
      </c>
      <c r="AY183" s="14" t="s">
        <v>160</v>
      </c>
      <c r="BE183" s="177">
        <f t="shared" si="24"/>
        <v>0</v>
      </c>
      <c r="BF183" s="177">
        <f t="shared" si="25"/>
        <v>0</v>
      </c>
      <c r="BG183" s="177">
        <f t="shared" si="26"/>
        <v>0</v>
      </c>
      <c r="BH183" s="177">
        <f t="shared" si="27"/>
        <v>0</v>
      </c>
      <c r="BI183" s="177">
        <f t="shared" si="28"/>
        <v>0</v>
      </c>
      <c r="BJ183" s="14" t="s">
        <v>84</v>
      </c>
      <c r="BK183" s="177">
        <f t="shared" si="29"/>
        <v>0</v>
      </c>
      <c r="BL183" s="14" t="s">
        <v>109</v>
      </c>
      <c r="BM183" s="176" t="s">
        <v>305</v>
      </c>
    </row>
    <row r="184" spans="1:65" s="2" customFormat="1" ht="21.75" customHeight="1">
      <c r="A184" s="29"/>
      <c r="B184" s="163"/>
      <c r="C184" s="164" t="s">
        <v>306</v>
      </c>
      <c r="D184" s="164" t="s">
        <v>162</v>
      </c>
      <c r="E184" s="165" t="s">
        <v>307</v>
      </c>
      <c r="F184" s="166" t="s">
        <v>308</v>
      </c>
      <c r="G184" s="167" t="s">
        <v>182</v>
      </c>
      <c r="H184" s="168">
        <v>262.62400000000002</v>
      </c>
      <c r="I184" s="169"/>
      <c r="J184" s="170">
        <f t="shared" si="20"/>
        <v>0</v>
      </c>
      <c r="K184" s="171"/>
      <c r="L184" s="30"/>
      <c r="M184" s="172" t="s">
        <v>1</v>
      </c>
      <c r="N184" s="173" t="s">
        <v>39</v>
      </c>
      <c r="O184" s="55"/>
      <c r="P184" s="174">
        <f t="shared" si="21"/>
        <v>0</v>
      </c>
      <c r="Q184" s="174">
        <v>0</v>
      </c>
      <c r="R184" s="174">
        <f t="shared" si="22"/>
        <v>0</v>
      </c>
      <c r="S184" s="174">
        <v>0</v>
      </c>
      <c r="T184" s="175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6" t="s">
        <v>109</v>
      </c>
      <c r="AT184" s="176" t="s">
        <v>162</v>
      </c>
      <c r="AU184" s="176" t="s">
        <v>84</v>
      </c>
      <c r="AY184" s="14" t="s">
        <v>160</v>
      </c>
      <c r="BE184" s="177">
        <f t="shared" si="24"/>
        <v>0</v>
      </c>
      <c r="BF184" s="177">
        <f t="shared" si="25"/>
        <v>0</v>
      </c>
      <c r="BG184" s="177">
        <f t="shared" si="26"/>
        <v>0</v>
      </c>
      <c r="BH184" s="177">
        <f t="shared" si="27"/>
        <v>0</v>
      </c>
      <c r="BI184" s="177">
        <f t="shared" si="28"/>
        <v>0</v>
      </c>
      <c r="BJ184" s="14" t="s">
        <v>84</v>
      </c>
      <c r="BK184" s="177">
        <f t="shared" si="29"/>
        <v>0</v>
      </c>
      <c r="BL184" s="14" t="s">
        <v>109</v>
      </c>
      <c r="BM184" s="176" t="s">
        <v>309</v>
      </c>
    </row>
    <row r="185" spans="1:65" s="12" customFormat="1" ht="22.9" customHeight="1">
      <c r="B185" s="150"/>
      <c r="D185" s="151" t="s">
        <v>72</v>
      </c>
      <c r="E185" s="161" t="s">
        <v>310</v>
      </c>
      <c r="F185" s="161" t="s">
        <v>311</v>
      </c>
      <c r="I185" s="153"/>
      <c r="J185" s="162">
        <f>BK185</f>
        <v>0</v>
      </c>
      <c r="L185" s="150"/>
      <c r="M185" s="155"/>
      <c r="N185" s="156"/>
      <c r="O185" s="156"/>
      <c r="P185" s="157">
        <f>P186</f>
        <v>0</v>
      </c>
      <c r="Q185" s="156"/>
      <c r="R185" s="157">
        <f>R186</f>
        <v>0</v>
      </c>
      <c r="S185" s="156"/>
      <c r="T185" s="158">
        <f>T186</f>
        <v>0</v>
      </c>
      <c r="AR185" s="151" t="s">
        <v>80</v>
      </c>
      <c r="AT185" s="159" t="s">
        <v>72</v>
      </c>
      <c r="AU185" s="159" t="s">
        <v>80</v>
      </c>
      <c r="AY185" s="151" t="s">
        <v>160</v>
      </c>
      <c r="BK185" s="160">
        <f>BK186</f>
        <v>0</v>
      </c>
    </row>
    <row r="186" spans="1:65" s="2" customFormat="1" ht="21.75" customHeight="1">
      <c r="A186" s="29"/>
      <c r="B186" s="163"/>
      <c r="C186" s="164" t="s">
        <v>235</v>
      </c>
      <c r="D186" s="164" t="s">
        <v>162</v>
      </c>
      <c r="E186" s="165" t="s">
        <v>312</v>
      </c>
      <c r="F186" s="166" t="s">
        <v>313</v>
      </c>
      <c r="G186" s="167" t="s">
        <v>182</v>
      </c>
      <c r="H186" s="168">
        <v>306.13499999999999</v>
      </c>
      <c r="I186" s="169"/>
      <c r="J186" s="170">
        <f>ROUND(I186*H186,2)</f>
        <v>0</v>
      </c>
      <c r="K186" s="171"/>
      <c r="L186" s="30"/>
      <c r="M186" s="172" t="s">
        <v>1</v>
      </c>
      <c r="N186" s="173" t="s">
        <v>39</v>
      </c>
      <c r="O186" s="55"/>
      <c r="P186" s="174">
        <f>O186*H186</f>
        <v>0</v>
      </c>
      <c r="Q186" s="174">
        <v>0</v>
      </c>
      <c r="R186" s="174">
        <f>Q186*H186</f>
        <v>0</v>
      </c>
      <c r="S186" s="174">
        <v>0</v>
      </c>
      <c r="T186" s="175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6" t="s">
        <v>109</v>
      </c>
      <c r="AT186" s="176" t="s">
        <v>162</v>
      </c>
      <c r="AU186" s="176" t="s">
        <v>84</v>
      </c>
      <c r="AY186" s="14" t="s">
        <v>160</v>
      </c>
      <c r="BE186" s="177">
        <f>IF(N186="základná",J186,0)</f>
        <v>0</v>
      </c>
      <c r="BF186" s="177">
        <f>IF(N186="znížená",J186,0)</f>
        <v>0</v>
      </c>
      <c r="BG186" s="177">
        <f>IF(N186="zákl. prenesená",J186,0)</f>
        <v>0</v>
      </c>
      <c r="BH186" s="177">
        <f>IF(N186="zníž. prenesená",J186,0)</f>
        <v>0</v>
      </c>
      <c r="BI186" s="177">
        <f>IF(N186="nulová",J186,0)</f>
        <v>0</v>
      </c>
      <c r="BJ186" s="14" t="s">
        <v>84</v>
      </c>
      <c r="BK186" s="177">
        <f>ROUND(I186*H186,2)</f>
        <v>0</v>
      </c>
      <c r="BL186" s="14" t="s">
        <v>109</v>
      </c>
      <c r="BM186" s="176" t="s">
        <v>314</v>
      </c>
    </row>
    <row r="187" spans="1:65" s="12" customFormat="1" ht="25.9" customHeight="1">
      <c r="B187" s="150"/>
      <c r="D187" s="151" t="s">
        <v>72</v>
      </c>
      <c r="E187" s="152" t="s">
        <v>315</v>
      </c>
      <c r="F187" s="152" t="s">
        <v>316</v>
      </c>
      <c r="I187" s="153"/>
      <c r="J187" s="154">
        <f>BK187</f>
        <v>0</v>
      </c>
      <c r="L187" s="150"/>
      <c r="M187" s="155"/>
      <c r="N187" s="156"/>
      <c r="O187" s="156"/>
      <c r="P187" s="157">
        <f>P188+P193+P199+P206+P210</f>
        <v>0</v>
      </c>
      <c r="Q187" s="156"/>
      <c r="R187" s="157">
        <f>R188+R193+R199+R206+R210</f>
        <v>1.4213135100000001</v>
      </c>
      <c r="S187" s="156"/>
      <c r="T187" s="158">
        <f>T188+T193+T199+T206+T210</f>
        <v>9.2586000000000013</v>
      </c>
      <c r="AR187" s="151" t="s">
        <v>84</v>
      </c>
      <c r="AT187" s="159" t="s">
        <v>72</v>
      </c>
      <c r="AU187" s="159" t="s">
        <v>73</v>
      </c>
      <c r="AY187" s="151" t="s">
        <v>160</v>
      </c>
      <c r="BK187" s="160">
        <f>BK188+BK193+BK199+BK206+BK210</f>
        <v>0</v>
      </c>
    </row>
    <row r="188" spans="1:65" s="12" customFormat="1" ht="22.9" customHeight="1">
      <c r="B188" s="150"/>
      <c r="D188" s="151" t="s">
        <v>72</v>
      </c>
      <c r="E188" s="161" t="s">
        <v>317</v>
      </c>
      <c r="F188" s="161" t="s">
        <v>318</v>
      </c>
      <c r="I188" s="153"/>
      <c r="J188" s="162">
        <f>BK188</f>
        <v>0</v>
      </c>
      <c r="L188" s="150"/>
      <c r="M188" s="155"/>
      <c r="N188" s="156"/>
      <c r="O188" s="156"/>
      <c r="P188" s="157">
        <f>SUM(P189:P192)</f>
        <v>0</v>
      </c>
      <c r="Q188" s="156"/>
      <c r="R188" s="157">
        <f>SUM(R189:R192)</f>
        <v>0</v>
      </c>
      <c r="S188" s="156"/>
      <c r="T188" s="158">
        <f>SUM(T189:T192)</f>
        <v>0</v>
      </c>
      <c r="AR188" s="151" t="s">
        <v>84</v>
      </c>
      <c r="AT188" s="159" t="s">
        <v>72</v>
      </c>
      <c r="AU188" s="159" t="s">
        <v>80</v>
      </c>
      <c r="AY188" s="151" t="s">
        <v>160</v>
      </c>
      <c r="BK188" s="160">
        <f>SUM(BK189:BK192)</f>
        <v>0</v>
      </c>
    </row>
    <row r="189" spans="1:65" s="2" customFormat="1" ht="16.5" customHeight="1">
      <c r="A189" s="29"/>
      <c r="B189" s="163"/>
      <c r="C189" s="164" t="s">
        <v>319</v>
      </c>
      <c r="D189" s="164" t="s">
        <v>162</v>
      </c>
      <c r="E189" s="165" t="s">
        <v>320</v>
      </c>
      <c r="F189" s="166" t="s">
        <v>321</v>
      </c>
      <c r="G189" s="167" t="s">
        <v>165</v>
      </c>
      <c r="H189" s="168">
        <v>44.497</v>
      </c>
      <c r="I189" s="169"/>
      <c r="J189" s="170">
        <f>ROUND(I189*H189,2)</f>
        <v>0</v>
      </c>
      <c r="K189" s="171"/>
      <c r="L189" s="30"/>
      <c r="M189" s="172" t="s">
        <v>1</v>
      </c>
      <c r="N189" s="173" t="s">
        <v>39</v>
      </c>
      <c r="O189" s="55"/>
      <c r="P189" s="174">
        <f>O189*H189</f>
        <v>0</v>
      </c>
      <c r="Q189" s="174">
        <v>0</v>
      </c>
      <c r="R189" s="174">
        <f>Q189*H189</f>
        <v>0</v>
      </c>
      <c r="S189" s="174">
        <v>0</v>
      </c>
      <c r="T189" s="175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6" t="s">
        <v>186</v>
      </c>
      <c r="AT189" s="176" t="s">
        <v>162</v>
      </c>
      <c r="AU189" s="176" t="s">
        <v>84</v>
      </c>
      <c r="AY189" s="14" t="s">
        <v>160</v>
      </c>
      <c r="BE189" s="177">
        <f>IF(N189="základná",J189,0)</f>
        <v>0</v>
      </c>
      <c r="BF189" s="177">
        <f>IF(N189="znížená",J189,0)</f>
        <v>0</v>
      </c>
      <c r="BG189" s="177">
        <f>IF(N189="zákl. prenesená",J189,0)</f>
        <v>0</v>
      </c>
      <c r="BH189" s="177">
        <f>IF(N189="zníž. prenesená",J189,0)</f>
        <v>0</v>
      </c>
      <c r="BI189" s="177">
        <f>IF(N189="nulová",J189,0)</f>
        <v>0</v>
      </c>
      <c r="BJ189" s="14" t="s">
        <v>84</v>
      </c>
      <c r="BK189" s="177">
        <f>ROUND(I189*H189,2)</f>
        <v>0</v>
      </c>
      <c r="BL189" s="14" t="s">
        <v>186</v>
      </c>
      <c r="BM189" s="176" t="s">
        <v>322</v>
      </c>
    </row>
    <row r="190" spans="1:65" s="2" customFormat="1" ht="33" customHeight="1">
      <c r="A190" s="29"/>
      <c r="B190" s="163"/>
      <c r="C190" s="164" t="s">
        <v>238</v>
      </c>
      <c r="D190" s="164" t="s">
        <v>162</v>
      </c>
      <c r="E190" s="165" t="s">
        <v>323</v>
      </c>
      <c r="F190" s="166" t="s">
        <v>324</v>
      </c>
      <c r="G190" s="167" t="s">
        <v>165</v>
      </c>
      <c r="H190" s="168">
        <v>38.564999999999998</v>
      </c>
      <c r="I190" s="169"/>
      <c r="J190" s="170">
        <f>ROUND(I190*H190,2)</f>
        <v>0</v>
      </c>
      <c r="K190" s="171"/>
      <c r="L190" s="30"/>
      <c r="M190" s="172" t="s">
        <v>1</v>
      </c>
      <c r="N190" s="173" t="s">
        <v>39</v>
      </c>
      <c r="O190" s="55"/>
      <c r="P190" s="174">
        <f>O190*H190</f>
        <v>0</v>
      </c>
      <c r="Q190" s="174">
        <v>0</v>
      </c>
      <c r="R190" s="174">
        <f>Q190*H190</f>
        <v>0</v>
      </c>
      <c r="S190" s="174">
        <v>0</v>
      </c>
      <c r="T190" s="175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6" t="s">
        <v>186</v>
      </c>
      <c r="AT190" s="176" t="s">
        <v>162</v>
      </c>
      <c r="AU190" s="176" t="s">
        <v>84</v>
      </c>
      <c r="AY190" s="14" t="s">
        <v>160</v>
      </c>
      <c r="BE190" s="177">
        <f>IF(N190="základná",J190,0)</f>
        <v>0</v>
      </c>
      <c r="BF190" s="177">
        <f>IF(N190="znížená",J190,0)</f>
        <v>0</v>
      </c>
      <c r="BG190" s="177">
        <f>IF(N190="zákl. prenesená",J190,0)</f>
        <v>0</v>
      </c>
      <c r="BH190" s="177">
        <f>IF(N190="zníž. prenesená",J190,0)</f>
        <v>0</v>
      </c>
      <c r="BI190" s="177">
        <f>IF(N190="nulová",J190,0)</f>
        <v>0</v>
      </c>
      <c r="BJ190" s="14" t="s">
        <v>84</v>
      </c>
      <c r="BK190" s="177">
        <f>ROUND(I190*H190,2)</f>
        <v>0</v>
      </c>
      <c r="BL190" s="14" t="s">
        <v>186</v>
      </c>
      <c r="BM190" s="176" t="s">
        <v>325</v>
      </c>
    </row>
    <row r="191" spans="1:65" s="2" customFormat="1" ht="16.5" customHeight="1">
      <c r="A191" s="29"/>
      <c r="B191" s="163"/>
      <c r="C191" s="178" t="s">
        <v>326</v>
      </c>
      <c r="D191" s="178" t="s">
        <v>188</v>
      </c>
      <c r="E191" s="179" t="s">
        <v>327</v>
      </c>
      <c r="F191" s="180" t="s">
        <v>328</v>
      </c>
      <c r="G191" s="181" t="s">
        <v>165</v>
      </c>
      <c r="H191" s="182">
        <v>46.277000000000001</v>
      </c>
      <c r="I191" s="183"/>
      <c r="J191" s="184">
        <f>ROUND(I191*H191,2)</f>
        <v>0</v>
      </c>
      <c r="K191" s="185"/>
      <c r="L191" s="186"/>
      <c r="M191" s="187" t="s">
        <v>1</v>
      </c>
      <c r="N191" s="188" t="s">
        <v>39</v>
      </c>
      <c r="O191" s="55"/>
      <c r="P191" s="174">
        <f>O191*H191</f>
        <v>0</v>
      </c>
      <c r="Q191" s="174">
        <v>0</v>
      </c>
      <c r="R191" s="174">
        <f>Q191*H191</f>
        <v>0</v>
      </c>
      <c r="S191" s="174">
        <v>0</v>
      </c>
      <c r="T191" s="175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6" t="s">
        <v>217</v>
      </c>
      <c r="AT191" s="176" t="s">
        <v>188</v>
      </c>
      <c r="AU191" s="176" t="s">
        <v>84</v>
      </c>
      <c r="AY191" s="14" t="s">
        <v>160</v>
      </c>
      <c r="BE191" s="177">
        <f>IF(N191="základná",J191,0)</f>
        <v>0</v>
      </c>
      <c r="BF191" s="177">
        <f>IF(N191="znížená",J191,0)</f>
        <v>0</v>
      </c>
      <c r="BG191" s="177">
        <f>IF(N191="zákl. prenesená",J191,0)</f>
        <v>0</v>
      </c>
      <c r="BH191" s="177">
        <f>IF(N191="zníž. prenesená",J191,0)</f>
        <v>0</v>
      </c>
      <c r="BI191" s="177">
        <f>IF(N191="nulová",J191,0)</f>
        <v>0</v>
      </c>
      <c r="BJ191" s="14" t="s">
        <v>84</v>
      </c>
      <c r="BK191" s="177">
        <f>ROUND(I191*H191,2)</f>
        <v>0</v>
      </c>
      <c r="BL191" s="14" t="s">
        <v>186</v>
      </c>
      <c r="BM191" s="176" t="s">
        <v>329</v>
      </c>
    </row>
    <row r="192" spans="1:65" s="2" customFormat="1" ht="21.75" customHeight="1">
      <c r="A192" s="29"/>
      <c r="B192" s="163"/>
      <c r="C192" s="164" t="s">
        <v>242</v>
      </c>
      <c r="D192" s="164" t="s">
        <v>162</v>
      </c>
      <c r="E192" s="165" t="s">
        <v>330</v>
      </c>
      <c r="F192" s="166" t="s">
        <v>331</v>
      </c>
      <c r="G192" s="167" t="s">
        <v>332</v>
      </c>
      <c r="H192" s="189"/>
      <c r="I192" s="169"/>
      <c r="J192" s="170">
        <f>ROUND(I192*H192,2)</f>
        <v>0</v>
      </c>
      <c r="K192" s="171"/>
      <c r="L192" s="30"/>
      <c r="M192" s="172" t="s">
        <v>1</v>
      </c>
      <c r="N192" s="173" t="s">
        <v>39</v>
      </c>
      <c r="O192" s="55"/>
      <c r="P192" s="174">
        <f>O192*H192</f>
        <v>0</v>
      </c>
      <c r="Q192" s="174">
        <v>0</v>
      </c>
      <c r="R192" s="174">
        <f>Q192*H192</f>
        <v>0</v>
      </c>
      <c r="S192" s="174">
        <v>0</v>
      </c>
      <c r="T192" s="175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6" t="s">
        <v>186</v>
      </c>
      <c r="AT192" s="176" t="s">
        <v>162</v>
      </c>
      <c r="AU192" s="176" t="s">
        <v>84</v>
      </c>
      <c r="AY192" s="14" t="s">
        <v>160</v>
      </c>
      <c r="BE192" s="177">
        <f>IF(N192="základná",J192,0)</f>
        <v>0</v>
      </c>
      <c r="BF192" s="177">
        <f>IF(N192="znížená",J192,0)</f>
        <v>0</v>
      </c>
      <c r="BG192" s="177">
        <f>IF(N192="zákl. prenesená",J192,0)</f>
        <v>0</v>
      </c>
      <c r="BH192" s="177">
        <f>IF(N192="zníž. prenesená",J192,0)</f>
        <v>0</v>
      </c>
      <c r="BI192" s="177">
        <f>IF(N192="nulová",J192,0)</f>
        <v>0</v>
      </c>
      <c r="BJ192" s="14" t="s">
        <v>84</v>
      </c>
      <c r="BK192" s="177">
        <f>ROUND(I192*H192,2)</f>
        <v>0</v>
      </c>
      <c r="BL192" s="14" t="s">
        <v>186</v>
      </c>
      <c r="BM192" s="176" t="s">
        <v>333</v>
      </c>
    </row>
    <row r="193" spans="1:65" s="12" customFormat="1" ht="22.9" customHeight="1">
      <c r="B193" s="150"/>
      <c r="D193" s="151" t="s">
        <v>72</v>
      </c>
      <c r="E193" s="161" t="s">
        <v>334</v>
      </c>
      <c r="F193" s="161" t="s">
        <v>335</v>
      </c>
      <c r="I193" s="153"/>
      <c r="J193" s="162">
        <f>BK193</f>
        <v>0</v>
      </c>
      <c r="L193" s="150"/>
      <c r="M193" s="155"/>
      <c r="N193" s="156"/>
      <c r="O193" s="156"/>
      <c r="P193" s="157">
        <f>SUM(P194:P198)</f>
        <v>0</v>
      </c>
      <c r="Q193" s="156"/>
      <c r="R193" s="157">
        <f>SUM(R194:R198)</f>
        <v>1.0649999999999999</v>
      </c>
      <c r="S193" s="156"/>
      <c r="T193" s="158">
        <f>SUM(T194:T198)</f>
        <v>7.4736000000000002</v>
      </c>
      <c r="AR193" s="151" t="s">
        <v>84</v>
      </c>
      <c r="AT193" s="159" t="s">
        <v>72</v>
      </c>
      <c r="AU193" s="159" t="s">
        <v>80</v>
      </c>
      <c r="AY193" s="151" t="s">
        <v>160</v>
      </c>
      <c r="BK193" s="160">
        <f>SUM(BK194:BK198)</f>
        <v>0</v>
      </c>
    </row>
    <row r="194" spans="1:65" s="2" customFormat="1" ht="21.75" customHeight="1">
      <c r="A194" s="29"/>
      <c r="B194" s="163"/>
      <c r="C194" s="164" t="s">
        <v>336</v>
      </c>
      <c r="D194" s="164" t="s">
        <v>162</v>
      </c>
      <c r="E194" s="165" t="s">
        <v>337</v>
      </c>
      <c r="F194" s="166" t="s">
        <v>338</v>
      </c>
      <c r="G194" s="167" t="s">
        <v>165</v>
      </c>
      <c r="H194" s="168">
        <v>255</v>
      </c>
      <c r="I194" s="169"/>
      <c r="J194" s="170">
        <f>ROUND(I194*H194,2)</f>
        <v>0</v>
      </c>
      <c r="K194" s="171"/>
      <c r="L194" s="30"/>
      <c r="M194" s="172" t="s">
        <v>1</v>
      </c>
      <c r="N194" s="173" t="s">
        <v>39</v>
      </c>
      <c r="O194" s="55"/>
      <c r="P194" s="174">
        <f>O194*H194</f>
        <v>0</v>
      </c>
      <c r="Q194" s="174">
        <v>0</v>
      </c>
      <c r="R194" s="174">
        <f>Q194*H194</f>
        <v>0</v>
      </c>
      <c r="S194" s="174">
        <v>0</v>
      </c>
      <c r="T194" s="175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6" t="s">
        <v>186</v>
      </c>
      <c r="AT194" s="176" t="s">
        <v>162</v>
      </c>
      <c r="AU194" s="176" t="s">
        <v>84</v>
      </c>
      <c r="AY194" s="14" t="s">
        <v>160</v>
      </c>
      <c r="BE194" s="177">
        <f>IF(N194="základná",J194,0)</f>
        <v>0</v>
      </c>
      <c r="BF194" s="177">
        <f>IF(N194="znížená",J194,0)</f>
        <v>0</v>
      </c>
      <c r="BG194" s="177">
        <f>IF(N194="zákl. prenesená",J194,0)</f>
        <v>0</v>
      </c>
      <c r="BH194" s="177">
        <f>IF(N194="zníž. prenesená",J194,0)</f>
        <v>0</v>
      </c>
      <c r="BI194" s="177">
        <f>IF(N194="nulová",J194,0)</f>
        <v>0</v>
      </c>
      <c r="BJ194" s="14" t="s">
        <v>84</v>
      </c>
      <c r="BK194" s="177">
        <f>ROUND(I194*H194,2)</f>
        <v>0</v>
      </c>
      <c r="BL194" s="14" t="s">
        <v>186</v>
      </c>
      <c r="BM194" s="176" t="s">
        <v>339</v>
      </c>
    </row>
    <row r="195" spans="1:65" s="2" customFormat="1" ht="21.75" customHeight="1">
      <c r="A195" s="29"/>
      <c r="B195" s="163"/>
      <c r="C195" s="164" t="s">
        <v>245</v>
      </c>
      <c r="D195" s="164" t="s">
        <v>162</v>
      </c>
      <c r="E195" s="165" t="s">
        <v>340</v>
      </c>
      <c r="F195" s="166" t="s">
        <v>341</v>
      </c>
      <c r="G195" s="167" t="s">
        <v>165</v>
      </c>
      <c r="H195" s="168">
        <v>1384</v>
      </c>
      <c r="I195" s="169"/>
      <c r="J195" s="170">
        <f>ROUND(I195*H195,2)</f>
        <v>0</v>
      </c>
      <c r="K195" s="171"/>
      <c r="L195" s="30"/>
      <c r="M195" s="172" t="s">
        <v>1</v>
      </c>
      <c r="N195" s="173" t="s">
        <v>39</v>
      </c>
      <c r="O195" s="55"/>
      <c r="P195" s="174">
        <f>O195*H195</f>
        <v>0</v>
      </c>
      <c r="Q195" s="174">
        <v>0</v>
      </c>
      <c r="R195" s="174">
        <f>Q195*H195</f>
        <v>0</v>
      </c>
      <c r="S195" s="174">
        <v>5.4000000000000003E-3</v>
      </c>
      <c r="T195" s="175">
        <f>S195*H195</f>
        <v>7.4736000000000002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6" t="s">
        <v>186</v>
      </c>
      <c r="AT195" s="176" t="s">
        <v>162</v>
      </c>
      <c r="AU195" s="176" t="s">
        <v>84</v>
      </c>
      <c r="AY195" s="14" t="s">
        <v>160</v>
      </c>
      <c r="BE195" s="177">
        <f>IF(N195="základná",J195,0)</f>
        <v>0</v>
      </c>
      <c r="BF195" s="177">
        <f>IF(N195="znížená",J195,0)</f>
        <v>0</v>
      </c>
      <c r="BG195" s="177">
        <f>IF(N195="zákl. prenesená",J195,0)</f>
        <v>0</v>
      </c>
      <c r="BH195" s="177">
        <f>IF(N195="zníž. prenesená",J195,0)</f>
        <v>0</v>
      </c>
      <c r="BI195" s="177">
        <f>IF(N195="nulová",J195,0)</f>
        <v>0</v>
      </c>
      <c r="BJ195" s="14" t="s">
        <v>84</v>
      </c>
      <c r="BK195" s="177">
        <f>ROUND(I195*H195,2)</f>
        <v>0</v>
      </c>
      <c r="BL195" s="14" t="s">
        <v>186</v>
      </c>
      <c r="BM195" s="176" t="s">
        <v>342</v>
      </c>
    </row>
    <row r="196" spans="1:65" s="2" customFormat="1" ht="21.75" customHeight="1">
      <c r="A196" s="29"/>
      <c r="B196" s="163"/>
      <c r="C196" s="164" t="s">
        <v>343</v>
      </c>
      <c r="D196" s="164" t="s">
        <v>162</v>
      </c>
      <c r="E196" s="165" t="s">
        <v>344</v>
      </c>
      <c r="F196" s="166" t="s">
        <v>345</v>
      </c>
      <c r="G196" s="167" t="s">
        <v>165</v>
      </c>
      <c r="H196" s="168">
        <v>213</v>
      </c>
      <c r="I196" s="169"/>
      <c r="J196" s="170">
        <f>ROUND(I196*H196,2)</f>
        <v>0</v>
      </c>
      <c r="K196" s="171"/>
      <c r="L196" s="30"/>
      <c r="M196" s="172" t="s">
        <v>1</v>
      </c>
      <c r="N196" s="173" t="s">
        <v>39</v>
      </c>
      <c r="O196" s="55"/>
      <c r="P196" s="174">
        <f>O196*H196</f>
        <v>0</v>
      </c>
      <c r="Q196" s="174">
        <v>5.0000000000000001E-3</v>
      </c>
      <c r="R196" s="174">
        <f>Q196*H196</f>
        <v>1.0649999999999999</v>
      </c>
      <c r="S196" s="174">
        <v>0</v>
      </c>
      <c r="T196" s="175">
        <f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6" t="s">
        <v>186</v>
      </c>
      <c r="AT196" s="176" t="s">
        <v>162</v>
      </c>
      <c r="AU196" s="176" t="s">
        <v>84</v>
      </c>
      <c r="AY196" s="14" t="s">
        <v>160</v>
      </c>
      <c r="BE196" s="177">
        <f>IF(N196="základná",J196,0)</f>
        <v>0</v>
      </c>
      <c r="BF196" s="177">
        <f>IF(N196="znížená",J196,0)</f>
        <v>0</v>
      </c>
      <c r="BG196" s="177">
        <f>IF(N196="zákl. prenesená",J196,0)</f>
        <v>0</v>
      </c>
      <c r="BH196" s="177">
        <f>IF(N196="zníž. prenesená",J196,0)</f>
        <v>0</v>
      </c>
      <c r="BI196" s="177">
        <f>IF(N196="nulová",J196,0)</f>
        <v>0</v>
      </c>
      <c r="BJ196" s="14" t="s">
        <v>84</v>
      </c>
      <c r="BK196" s="177">
        <f>ROUND(I196*H196,2)</f>
        <v>0</v>
      </c>
      <c r="BL196" s="14" t="s">
        <v>186</v>
      </c>
      <c r="BM196" s="176" t="s">
        <v>346</v>
      </c>
    </row>
    <row r="197" spans="1:65" s="2" customFormat="1" ht="21.75" customHeight="1">
      <c r="A197" s="29"/>
      <c r="B197" s="163"/>
      <c r="C197" s="178" t="s">
        <v>251</v>
      </c>
      <c r="D197" s="178" t="s">
        <v>188</v>
      </c>
      <c r="E197" s="179" t="s">
        <v>347</v>
      </c>
      <c r="F197" s="180" t="s">
        <v>348</v>
      </c>
      <c r="G197" s="181" t="s">
        <v>165</v>
      </c>
      <c r="H197" s="182">
        <v>223.80799999999999</v>
      </c>
      <c r="I197" s="183"/>
      <c r="J197" s="184">
        <f>ROUND(I197*H197,2)</f>
        <v>0</v>
      </c>
      <c r="K197" s="185"/>
      <c r="L197" s="186"/>
      <c r="M197" s="187" t="s">
        <v>1</v>
      </c>
      <c r="N197" s="188" t="s">
        <v>39</v>
      </c>
      <c r="O197" s="55"/>
      <c r="P197" s="174">
        <f>O197*H197</f>
        <v>0</v>
      </c>
      <c r="Q197" s="174">
        <v>0</v>
      </c>
      <c r="R197" s="174">
        <f>Q197*H197</f>
        <v>0</v>
      </c>
      <c r="S197" s="174">
        <v>0</v>
      </c>
      <c r="T197" s="175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6" t="s">
        <v>217</v>
      </c>
      <c r="AT197" s="176" t="s">
        <v>188</v>
      </c>
      <c r="AU197" s="176" t="s">
        <v>84</v>
      </c>
      <c r="AY197" s="14" t="s">
        <v>160</v>
      </c>
      <c r="BE197" s="177">
        <f>IF(N197="základná",J197,0)</f>
        <v>0</v>
      </c>
      <c r="BF197" s="177">
        <f>IF(N197="znížená",J197,0)</f>
        <v>0</v>
      </c>
      <c r="BG197" s="177">
        <f>IF(N197="zákl. prenesená",J197,0)</f>
        <v>0</v>
      </c>
      <c r="BH197" s="177">
        <f>IF(N197="zníž. prenesená",J197,0)</f>
        <v>0</v>
      </c>
      <c r="BI197" s="177">
        <f>IF(N197="nulová",J197,0)</f>
        <v>0</v>
      </c>
      <c r="BJ197" s="14" t="s">
        <v>84</v>
      </c>
      <c r="BK197" s="177">
        <f>ROUND(I197*H197,2)</f>
        <v>0</v>
      </c>
      <c r="BL197" s="14" t="s">
        <v>186</v>
      </c>
      <c r="BM197" s="176" t="s">
        <v>349</v>
      </c>
    </row>
    <row r="198" spans="1:65" s="2" customFormat="1" ht="21.75" customHeight="1">
      <c r="A198" s="29"/>
      <c r="B198" s="163"/>
      <c r="C198" s="164" t="s">
        <v>350</v>
      </c>
      <c r="D198" s="164" t="s">
        <v>162</v>
      </c>
      <c r="E198" s="165" t="s">
        <v>351</v>
      </c>
      <c r="F198" s="166" t="s">
        <v>352</v>
      </c>
      <c r="G198" s="167" t="s">
        <v>332</v>
      </c>
      <c r="H198" s="189"/>
      <c r="I198" s="169"/>
      <c r="J198" s="170">
        <f>ROUND(I198*H198,2)</f>
        <v>0</v>
      </c>
      <c r="K198" s="171"/>
      <c r="L198" s="30"/>
      <c r="M198" s="172" t="s">
        <v>1</v>
      </c>
      <c r="N198" s="173" t="s">
        <v>39</v>
      </c>
      <c r="O198" s="55"/>
      <c r="P198" s="174">
        <f>O198*H198</f>
        <v>0</v>
      </c>
      <c r="Q198" s="174">
        <v>0</v>
      </c>
      <c r="R198" s="174">
        <f>Q198*H198</f>
        <v>0</v>
      </c>
      <c r="S198" s="174">
        <v>0</v>
      </c>
      <c r="T198" s="175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6" t="s">
        <v>186</v>
      </c>
      <c r="AT198" s="176" t="s">
        <v>162</v>
      </c>
      <c r="AU198" s="176" t="s">
        <v>84</v>
      </c>
      <c r="AY198" s="14" t="s">
        <v>160</v>
      </c>
      <c r="BE198" s="177">
        <f>IF(N198="základná",J198,0)</f>
        <v>0</v>
      </c>
      <c r="BF198" s="177">
        <f>IF(N198="znížená",J198,0)</f>
        <v>0</v>
      </c>
      <c r="BG198" s="177">
        <f>IF(N198="zákl. prenesená",J198,0)</f>
        <v>0</v>
      </c>
      <c r="BH198" s="177">
        <f>IF(N198="zníž. prenesená",J198,0)</f>
        <v>0</v>
      </c>
      <c r="BI198" s="177">
        <f>IF(N198="nulová",J198,0)</f>
        <v>0</v>
      </c>
      <c r="BJ198" s="14" t="s">
        <v>84</v>
      </c>
      <c r="BK198" s="177">
        <f>ROUND(I198*H198,2)</f>
        <v>0</v>
      </c>
      <c r="BL198" s="14" t="s">
        <v>186</v>
      </c>
      <c r="BM198" s="176" t="s">
        <v>353</v>
      </c>
    </row>
    <row r="199" spans="1:65" s="12" customFormat="1" ht="22.9" customHeight="1">
      <c r="B199" s="150"/>
      <c r="D199" s="151" t="s">
        <v>72</v>
      </c>
      <c r="E199" s="161" t="s">
        <v>354</v>
      </c>
      <c r="F199" s="161" t="s">
        <v>355</v>
      </c>
      <c r="I199" s="153"/>
      <c r="J199" s="162">
        <f>BK199</f>
        <v>0</v>
      </c>
      <c r="L199" s="150"/>
      <c r="M199" s="155"/>
      <c r="N199" s="156"/>
      <c r="O199" s="156"/>
      <c r="P199" s="157">
        <f>SUM(P200:P205)</f>
        <v>0</v>
      </c>
      <c r="Q199" s="156"/>
      <c r="R199" s="157">
        <f>SUM(R200:R205)</f>
        <v>0</v>
      </c>
      <c r="S199" s="156"/>
      <c r="T199" s="158">
        <f>SUM(T200:T205)</f>
        <v>0</v>
      </c>
      <c r="AR199" s="151" t="s">
        <v>84</v>
      </c>
      <c r="AT199" s="159" t="s">
        <v>72</v>
      </c>
      <c r="AU199" s="159" t="s">
        <v>80</v>
      </c>
      <c r="AY199" s="151" t="s">
        <v>160</v>
      </c>
      <c r="BK199" s="160">
        <f>SUM(BK200:BK205)</f>
        <v>0</v>
      </c>
    </row>
    <row r="200" spans="1:65" s="2" customFormat="1" ht="21.75" customHeight="1">
      <c r="A200" s="29"/>
      <c r="B200" s="163"/>
      <c r="C200" s="164" t="s">
        <v>255</v>
      </c>
      <c r="D200" s="164" t="s">
        <v>162</v>
      </c>
      <c r="E200" s="165" t="s">
        <v>356</v>
      </c>
      <c r="F200" s="166" t="s">
        <v>357</v>
      </c>
      <c r="G200" s="167" t="s">
        <v>254</v>
      </c>
      <c r="H200" s="168">
        <v>10</v>
      </c>
      <c r="I200" s="169"/>
      <c r="J200" s="170">
        <f t="shared" ref="J200:J205" si="30">ROUND(I200*H200,2)</f>
        <v>0</v>
      </c>
      <c r="K200" s="171"/>
      <c r="L200" s="30"/>
      <c r="M200" s="172" t="s">
        <v>1</v>
      </c>
      <c r="N200" s="173" t="s">
        <v>39</v>
      </c>
      <c r="O200" s="55"/>
      <c r="P200" s="174">
        <f t="shared" ref="P200:P205" si="31">O200*H200</f>
        <v>0</v>
      </c>
      <c r="Q200" s="174">
        <v>0</v>
      </c>
      <c r="R200" s="174">
        <f t="shared" ref="R200:R205" si="32">Q200*H200</f>
        <v>0</v>
      </c>
      <c r="S200" s="174">
        <v>0</v>
      </c>
      <c r="T200" s="175">
        <f t="shared" ref="T200:T205" si="33"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6" t="s">
        <v>186</v>
      </c>
      <c r="AT200" s="176" t="s">
        <v>162</v>
      </c>
      <c r="AU200" s="176" t="s">
        <v>84</v>
      </c>
      <c r="AY200" s="14" t="s">
        <v>160</v>
      </c>
      <c r="BE200" s="177">
        <f t="shared" ref="BE200:BE205" si="34">IF(N200="základná",J200,0)</f>
        <v>0</v>
      </c>
      <c r="BF200" s="177">
        <f t="shared" ref="BF200:BF205" si="35">IF(N200="znížená",J200,0)</f>
        <v>0</v>
      </c>
      <c r="BG200" s="177">
        <f t="shared" ref="BG200:BG205" si="36">IF(N200="zákl. prenesená",J200,0)</f>
        <v>0</v>
      </c>
      <c r="BH200" s="177">
        <f t="shared" ref="BH200:BH205" si="37">IF(N200="zníž. prenesená",J200,0)</f>
        <v>0</v>
      </c>
      <c r="BI200" s="177">
        <f t="shared" ref="BI200:BI205" si="38">IF(N200="nulová",J200,0)</f>
        <v>0</v>
      </c>
      <c r="BJ200" s="14" t="s">
        <v>84</v>
      </c>
      <c r="BK200" s="177">
        <f t="shared" ref="BK200:BK205" si="39">ROUND(I200*H200,2)</f>
        <v>0</v>
      </c>
      <c r="BL200" s="14" t="s">
        <v>186</v>
      </c>
      <c r="BM200" s="176" t="s">
        <v>358</v>
      </c>
    </row>
    <row r="201" spans="1:65" s="2" customFormat="1" ht="16.5" customHeight="1">
      <c r="A201" s="29"/>
      <c r="B201" s="163"/>
      <c r="C201" s="164" t="s">
        <v>359</v>
      </c>
      <c r="D201" s="164" t="s">
        <v>162</v>
      </c>
      <c r="E201" s="165" t="s">
        <v>360</v>
      </c>
      <c r="F201" s="166" t="s">
        <v>361</v>
      </c>
      <c r="G201" s="167" t="s">
        <v>254</v>
      </c>
      <c r="H201" s="168">
        <v>10</v>
      </c>
      <c r="I201" s="169"/>
      <c r="J201" s="170">
        <f t="shared" si="30"/>
        <v>0</v>
      </c>
      <c r="K201" s="171"/>
      <c r="L201" s="30"/>
      <c r="M201" s="172" t="s">
        <v>1</v>
      </c>
      <c r="N201" s="173" t="s">
        <v>39</v>
      </c>
      <c r="O201" s="55"/>
      <c r="P201" s="174">
        <f t="shared" si="31"/>
        <v>0</v>
      </c>
      <c r="Q201" s="174">
        <v>0</v>
      </c>
      <c r="R201" s="174">
        <f t="shared" si="32"/>
        <v>0</v>
      </c>
      <c r="S201" s="174">
        <v>0</v>
      </c>
      <c r="T201" s="175">
        <f t="shared" si="3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6" t="s">
        <v>186</v>
      </c>
      <c r="AT201" s="176" t="s">
        <v>162</v>
      </c>
      <c r="AU201" s="176" t="s">
        <v>84</v>
      </c>
      <c r="AY201" s="14" t="s">
        <v>160</v>
      </c>
      <c r="BE201" s="177">
        <f t="shared" si="34"/>
        <v>0</v>
      </c>
      <c r="BF201" s="177">
        <f t="shared" si="35"/>
        <v>0</v>
      </c>
      <c r="BG201" s="177">
        <f t="shared" si="36"/>
        <v>0</v>
      </c>
      <c r="BH201" s="177">
        <f t="shared" si="37"/>
        <v>0</v>
      </c>
      <c r="BI201" s="177">
        <f t="shared" si="38"/>
        <v>0</v>
      </c>
      <c r="BJ201" s="14" t="s">
        <v>84</v>
      </c>
      <c r="BK201" s="177">
        <f t="shared" si="39"/>
        <v>0</v>
      </c>
      <c r="BL201" s="14" t="s">
        <v>186</v>
      </c>
      <c r="BM201" s="176" t="s">
        <v>362</v>
      </c>
    </row>
    <row r="202" spans="1:65" s="2" customFormat="1" ht="21.75" customHeight="1">
      <c r="A202" s="29"/>
      <c r="B202" s="163"/>
      <c r="C202" s="164" t="s">
        <v>259</v>
      </c>
      <c r="D202" s="164" t="s">
        <v>162</v>
      </c>
      <c r="E202" s="165" t="s">
        <v>363</v>
      </c>
      <c r="F202" s="166" t="s">
        <v>364</v>
      </c>
      <c r="G202" s="167" t="s">
        <v>165</v>
      </c>
      <c r="H202" s="168">
        <v>29.4</v>
      </c>
      <c r="I202" s="169"/>
      <c r="J202" s="170">
        <f t="shared" si="30"/>
        <v>0</v>
      </c>
      <c r="K202" s="171"/>
      <c r="L202" s="30"/>
      <c r="M202" s="172" t="s">
        <v>1</v>
      </c>
      <c r="N202" s="173" t="s">
        <v>39</v>
      </c>
      <c r="O202" s="55"/>
      <c r="P202" s="174">
        <f t="shared" si="31"/>
        <v>0</v>
      </c>
      <c r="Q202" s="174">
        <v>0</v>
      </c>
      <c r="R202" s="174">
        <f t="shared" si="32"/>
        <v>0</v>
      </c>
      <c r="S202" s="174">
        <v>0</v>
      </c>
      <c r="T202" s="175">
        <f t="shared" si="3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6" t="s">
        <v>186</v>
      </c>
      <c r="AT202" s="176" t="s">
        <v>162</v>
      </c>
      <c r="AU202" s="176" t="s">
        <v>84</v>
      </c>
      <c r="AY202" s="14" t="s">
        <v>160</v>
      </c>
      <c r="BE202" s="177">
        <f t="shared" si="34"/>
        <v>0</v>
      </c>
      <c r="BF202" s="177">
        <f t="shared" si="35"/>
        <v>0</v>
      </c>
      <c r="BG202" s="177">
        <f t="shared" si="36"/>
        <v>0</v>
      </c>
      <c r="BH202" s="177">
        <f t="shared" si="37"/>
        <v>0</v>
      </c>
      <c r="BI202" s="177">
        <f t="shared" si="38"/>
        <v>0</v>
      </c>
      <c r="BJ202" s="14" t="s">
        <v>84</v>
      </c>
      <c r="BK202" s="177">
        <f t="shared" si="39"/>
        <v>0</v>
      </c>
      <c r="BL202" s="14" t="s">
        <v>186</v>
      </c>
      <c r="BM202" s="176" t="s">
        <v>365</v>
      </c>
    </row>
    <row r="203" spans="1:65" s="2" customFormat="1" ht="21.75" customHeight="1">
      <c r="A203" s="29"/>
      <c r="B203" s="163"/>
      <c r="C203" s="164" t="s">
        <v>366</v>
      </c>
      <c r="D203" s="164" t="s">
        <v>162</v>
      </c>
      <c r="E203" s="165" t="s">
        <v>367</v>
      </c>
      <c r="F203" s="166" t="s">
        <v>368</v>
      </c>
      <c r="G203" s="167" t="s">
        <v>250</v>
      </c>
      <c r="H203" s="168">
        <v>80</v>
      </c>
      <c r="I203" s="169"/>
      <c r="J203" s="170">
        <f t="shared" si="30"/>
        <v>0</v>
      </c>
      <c r="K203" s="171"/>
      <c r="L203" s="30"/>
      <c r="M203" s="172" t="s">
        <v>1</v>
      </c>
      <c r="N203" s="173" t="s">
        <v>39</v>
      </c>
      <c r="O203" s="55"/>
      <c r="P203" s="174">
        <f t="shared" si="31"/>
        <v>0</v>
      </c>
      <c r="Q203" s="174">
        <v>0</v>
      </c>
      <c r="R203" s="174">
        <f t="shared" si="32"/>
        <v>0</v>
      </c>
      <c r="S203" s="174">
        <v>0</v>
      </c>
      <c r="T203" s="175">
        <f t="shared" si="3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6" t="s">
        <v>186</v>
      </c>
      <c r="AT203" s="176" t="s">
        <v>162</v>
      </c>
      <c r="AU203" s="176" t="s">
        <v>84</v>
      </c>
      <c r="AY203" s="14" t="s">
        <v>160</v>
      </c>
      <c r="BE203" s="177">
        <f t="shared" si="34"/>
        <v>0</v>
      </c>
      <c r="BF203" s="177">
        <f t="shared" si="35"/>
        <v>0</v>
      </c>
      <c r="BG203" s="177">
        <f t="shared" si="36"/>
        <v>0</v>
      </c>
      <c r="BH203" s="177">
        <f t="shared" si="37"/>
        <v>0</v>
      </c>
      <c r="BI203" s="177">
        <f t="shared" si="38"/>
        <v>0</v>
      </c>
      <c r="BJ203" s="14" t="s">
        <v>84</v>
      </c>
      <c r="BK203" s="177">
        <f t="shared" si="39"/>
        <v>0</v>
      </c>
      <c r="BL203" s="14" t="s">
        <v>186</v>
      </c>
      <c r="BM203" s="176" t="s">
        <v>369</v>
      </c>
    </row>
    <row r="204" spans="1:65" s="2" customFormat="1" ht="21.75" customHeight="1">
      <c r="A204" s="29"/>
      <c r="B204" s="163"/>
      <c r="C204" s="164" t="s">
        <v>262</v>
      </c>
      <c r="D204" s="164" t="s">
        <v>162</v>
      </c>
      <c r="E204" s="165" t="s">
        <v>370</v>
      </c>
      <c r="F204" s="166" t="s">
        <v>371</v>
      </c>
      <c r="G204" s="167" t="s">
        <v>250</v>
      </c>
      <c r="H204" s="168">
        <v>80</v>
      </c>
      <c r="I204" s="169"/>
      <c r="J204" s="170">
        <f t="shared" si="30"/>
        <v>0</v>
      </c>
      <c r="K204" s="171"/>
      <c r="L204" s="30"/>
      <c r="M204" s="172" t="s">
        <v>1</v>
      </c>
      <c r="N204" s="173" t="s">
        <v>39</v>
      </c>
      <c r="O204" s="55"/>
      <c r="P204" s="174">
        <f t="shared" si="31"/>
        <v>0</v>
      </c>
      <c r="Q204" s="174">
        <v>0</v>
      </c>
      <c r="R204" s="174">
        <f t="shared" si="32"/>
        <v>0</v>
      </c>
      <c r="S204" s="174">
        <v>0</v>
      </c>
      <c r="T204" s="175">
        <f t="shared" si="3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6" t="s">
        <v>186</v>
      </c>
      <c r="AT204" s="176" t="s">
        <v>162</v>
      </c>
      <c r="AU204" s="176" t="s">
        <v>84</v>
      </c>
      <c r="AY204" s="14" t="s">
        <v>160</v>
      </c>
      <c r="BE204" s="177">
        <f t="shared" si="34"/>
        <v>0</v>
      </c>
      <c r="BF204" s="177">
        <f t="shared" si="35"/>
        <v>0</v>
      </c>
      <c r="BG204" s="177">
        <f t="shared" si="36"/>
        <v>0</v>
      </c>
      <c r="BH204" s="177">
        <f t="shared" si="37"/>
        <v>0</v>
      </c>
      <c r="BI204" s="177">
        <f t="shared" si="38"/>
        <v>0</v>
      </c>
      <c r="BJ204" s="14" t="s">
        <v>84</v>
      </c>
      <c r="BK204" s="177">
        <f t="shared" si="39"/>
        <v>0</v>
      </c>
      <c r="BL204" s="14" t="s">
        <v>186</v>
      </c>
      <c r="BM204" s="176" t="s">
        <v>372</v>
      </c>
    </row>
    <row r="205" spans="1:65" s="2" customFormat="1" ht="21.75" customHeight="1">
      <c r="A205" s="29"/>
      <c r="B205" s="163"/>
      <c r="C205" s="164" t="s">
        <v>373</v>
      </c>
      <c r="D205" s="164" t="s">
        <v>162</v>
      </c>
      <c r="E205" s="165" t="s">
        <v>374</v>
      </c>
      <c r="F205" s="166" t="s">
        <v>375</v>
      </c>
      <c r="G205" s="167" t="s">
        <v>332</v>
      </c>
      <c r="H205" s="189"/>
      <c r="I205" s="169"/>
      <c r="J205" s="170">
        <f t="shared" si="30"/>
        <v>0</v>
      </c>
      <c r="K205" s="171"/>
      <c r="L205" s="30"/>
      <c r="M205" s="172" t="s">
        <v>1</v>
      </c>
      <c r="N205" s="173" t="s">
        <v>39</v>
      </c>
      <c r="O205" s="55"/>
      <c r="P205" s="174">
        <f t="shared" si="31"/>
        <v>0</v>
      </c>
      <c r="Q205" s="174">
        <v>0</v>
      </c>
      <c r="R205" s="174">
        <f t="shared" si="32"/>
        <v>0</v>
      </c>
      <c r="S205" s="174">
        <v>0</v>
      </c>
      <c r="T205" s="175">
        <f t="shared" si="3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6" t="s">
        <v>186</v>
      </c>
      <c r="AT205" s="176" t="s">
        <v>162</v>
      </c>
      <c r="AU205" s="176" t="s">
        <v>84</v>
      </c>
      <c r="AY205" s="14" t="s">
        <v>160</v>
      </c>
      <c r="BE205" s="177">
        <f t="shared" si="34"/>
        <v>0</v>
      </c>
      <c r="BF205" s="177">
        <f t="shared" si="35"/>
        <v>0</v>
      </c>
      <c r="BG205" s="177">
        <f t="shared" si="36"/>
        <v>0</v>
      </c>
      <c r="BH205" s="177">
        <f t="shared" si="37"/>
        <v>0</v>
      </c>
      <c r="BI205" s="177">
        <f t="shared" si="38"/>
        <v>0</v>
      </c>
      <c r="BJ205" s="14" t="s">
        <v>84</v>
      </c>
      <c r="BK205" s="177">
        <f t="shared" si="39"/>
        <v>0</v>
      </c>
      <c r="BL205" s="14" t="s">
        <v>186</v>
      </c>
      <c r="BM205" s="176" t="s">
        <v>376</v>
      </c>
    </row>
    <row r="206" spans="1:65" s="12" customFormat="1" ht="22.9" customHeight="1">
      <c r="B206" s="150"/>
      <c r="D206" s="151" t="s">
        <v>72</v>
      </c>
      <c r="E206" s="161" t="s">
        <v>377</v>
      </c>
      <c r="F206" s="161" t="s">
        <v>378</v>
      </c>
      <c r="I206" s="153"/>
      <c r="J206" s="162">
        <f>BK206</f>
        <v>0</v>
      </c>
      <c r="L206" s="150"/>
      <c r="M206" s="155"/>
      <c r="N206" s="156"/>
      <c r="O206" s="156"/>
      <c r="P206" s="157">
        <f>SUM(P207:P209)</f>
        <v>0</v>
      </c>
      <c r="Q206" s="156"/>
      <c r="R206" s="157">
        <f>SUM(R207:R209)</f>
        <v>0</v>
      </c>
      <c r="S206" s="156"/>
      <c r="T206" s="158">
        <f>SUM(T207:T209)</f>
        <v>1.7850000000000001</v>
      </c>
      <c r="AR206" s="151" t="s">
        <v>84</v>
      </c>
      <c r="AT206" s="159" t="s">
        <v>72</v>
      </c>
      <c r="AU206" s="159" t="s">
        <v>80</v>
      </c>
      <c r="AY206" s="151" t="s">
        <v>160</v>
      </c>
      <c r="BK206" s="160">
        <f>SUM(BK207:BK209)</f>
        <v>0</v>
      </c>
    </row>
    <row r="207" spans="1:65" s="2" customFormat="1" ht="16.5" customHeight="1">
      <c r="A207" s="29"/>
      <c r="B207" s="163"/>
      <c r="C207" s="164" t="s">
        <v>266</v>
      </c>
      <c r="D207" s="164" t="s">
        <v>162</v>
      </c>
      <c r="E207" s="165" t="s">
        <v>379</v>
      </c>
      <c r="F207" s="166" t="s">
        <v>380</v>
      </c>
      <c r="G207" s="167" t="s">
        <v>165</v>
      </c>
      <c r="H207" s="168">
        <v>1384</v>
      </c>
      <c r="I207" s="169"/>
      <c r="J207" s="170">
        <f>ROUND(I207*H207,2)</f>
        <v>0</v>
      </c>
      <c r="K207" s="171"/>
      <c r="L207" s="30"/>
      <c r="M207" s="172" t="s">
        <v>1</v>
      </c>
      <c r="N207" s="173" t="s">
        <v>39</v>
      </c>
      <c r="O207" s="55"/>
      <c r="P207" s="174">
        <f>O207*H207</f>
        <v>0</v>
      </c>
      <c r="Q207" s="174">
        <v>0</v>
      </c>
      <c r="R207" s="174">
        <f>Q207*H207</f>
        <v>0</v>
      </c>
      <c r="S207" s="174">
        <v>0</v>
      </c>
      <c r="T207" s="175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6" t="s">
        <v>186</v>
      </c>
      <c r="AT207" s="176" t="s">
        <v>162</v>
      </c>
      <c r="AU207" s="176" t="s">
        <v>84</v>
      </c>
      <c r="AY207" s="14" t="s">
        <v>160</v>
      </c>
      <c r="BE207" s="177">
        <f>IF(N207="základná",J207,0)</f>
        <v>0</v>
      </c>
      <c r="BF207" s="177">
        <f>IF(N207="znížená",J207,0)</f>
        <v>0</v>
      </c>
      <c r="BG207" s="177">
        <f>IF(N207="zákl. prenesená",J207,0)</f>
        <v>0</v>
      </c>
      <c r="BH207" s="177">
        <f>IF(N207="zníž. prenesená",J207,0)</f>
        <v>0</v>
      </c>
      <c r="BI207" s="177">
        <f>IF(N207="nulová",J207,0)</f>
        <v>0</v>
      </c>
      <c r="BJ207" s="14" t="s">
        <v>84</v>
      </c>
      <c r="BK207" s="177">
        <f>ROUND(I207*H207,2)</f>
        <v>0</v>
      </c>
      <c r="BL207" s="14" t="s">
        <v>186</v>
      </c>
      <c r="BM207" s="176" t="s">
        <v>381</v>
      </c>
    </row>
    <row r="208" spans="1:65" s="2" customFormat="1" ht="16.5" customHeight="1">
      <c r="A208" s="29"/>
      <c r="B208" s="163"/>
      <c r="C208" s="164" t="s">
        <v>382</v>
      </c>
      <c r="D208" s="164" t="s">
        <v>162</v>
      </c>
      <c r="E208" s="165" t="s">
        <v>383</v>
      </c>
      <c r="F208" s="166" t="s">
        <v>384</v>
      </c>
      <c r="G208" s="167" t="s">
        <v>165</v>
      </c>
      <c r="H208" s="168">
        <v>255</v>
      </c>
      <c r="I208" s="169"/>
      <c r="J208" s="170">
        <f>ROUND(I208*H208,2)</f>
        <v>0</v>
      </c>
      <c r="K208" s="171"/>
      <c r="L208" s="30"/>
      <c r="M208" s="172" t="s">
        <v>1</v>
      </c>
      <c r="N208" s="173" t="s">
        <v>39</v>
      </c>
      <c r="O208" s="55"/>
      <c r="P208" s="174">
        <f>O208*H208</f>
        <v>0</v>
      </c>
      <c r="Q208" s="174">
        <v>0</v>
      </c>
      <c r="R208" s="174">
        <f>Q208*H208</f>
        <v>0</v>
      </c>
      <c r="S208" s="174">
        <v>5.0000000000000001E-3</v>
      </c>
      <c r="T208" s="175">
        <f>S208*H208</f>
        <v>1.2750000000000001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6" t="s">
        <v>186</v>
      </c>
      <c r="AT208" s="176" t="s">
        <v>162</v>
      </c>
      <c r="AU208" s="176" t="s">
        <v>84</v>
      </c>
      <c r="AY208" s="14" t="s">
        <v>160</v>
      </c>
      <c r="BE208" s="177">
        <f>IF(N208="základná",J208,0)</f>
        <v>0</v>
      </c>
      <c r="BF208" s="177">
        <f>IF(N208="znížená",J208,0)</f>
        <v>0</v>
      </c>
      <c r="BG208" s="177">
        <f>IF(N208="zákl. prenesená",J208,0)</f>
        <v>0</v>
      </c>
      <c r="BH208" s="177">
        <f>IF(N208="zníž. prenesená",J208,0)</f>
        <v>0</v>
      </c>
      <c r="BI208" s="177">
        <f>IF(N208="nulová",J208,0)</f>
        <v>0</v>
      </c>
      <c r="BJ208" s="14" t="s">
        <v>84</v>
      </c>
      <c r="BK208" s="177">
        <f>ROUND(I208*H208,2)</f>
        <v>0</v>
      </c>
      <c r="BL208" s="14" t="s">
        <v>186</v>
      </c>
      <c r="BM208" s="176" t="s">
        <v>385</v>
      </c>
    </row>
    <row r="209" spans="1:65" s="2" customFormat="1" ht="16.5" customHeight="1">
      <c r="A209" s="29"/>
      <c r="B209" s="163"/>
      <c r="C209" s="164" t="s">
        <v>269</v>
      </c>
      <c r="D209" s="164" t="s">
        <v>162</v>
      </c>
      <c r="E209" s="165" t="s">
        <v>386</v>
      </c>
      <c r="F209" s="166" t="s">
        <v>387</v>
      </c>
      <c r="G209" s="167" t="s">
        <v>165</v>
      </c>
      <c r="H209" s="168">
        <v>255</v>
      </c>
      <c r="I209" s="169"/>
      <c r="J209" s="170">
        <f>ROUND(I209*H209,2)</f>
        <v>0</v>
      </c>
      <c r="K209" s="171"/>
      <c r="L209" s="30"/>
      <c r="M209" s="172" t="s">
        <v>1</v>
      </c>
      <c r="N209" s="173" t="s">
        <v>39</v>
      </c>
      <c r="O209" s="55"/>
      <c r="P209" s="174">
        <f>O209*H209</f>
        <v>0</v>
      </c>
      <c r="Q209" s="174">
        <v>0</v>
      </c>
      <c r="R209" s="174">
        <f>Q209*H209</f>
        <v>0</v>
      </c>
      <c r="S209" s="174">
        <v>2E-3</v>
      </c>
      <c r="T209" s="175">
        <f>S209*H209</f>
        <v>0.51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6" t="s">
        <v>186</v>
      </c>
      <c r="AT209" s="176" t="s">
        <v>162</v>
      </c>
      <c r="AU209" s="176" t="s">
        <v>84</v>
      </c>
      <c r="AY209" s="14" t="s">
        <v>160</v>
      </c>
      <c r="BE209" s="177">
        <f>IF(N209="základná",J209,0)</f>
        <v>0</v>
      </c>
      <c r="BF209" s="177">
        <f>IF(N209="znížená",J209,0)</f>
        <v>0</v>
      </c>
      <c r="BG209" s="177">
        <f>IF(N209="zákl. prenesená",J209,0)</f>
        <v>0</v>
      </c>
      <c r="BH209" s="177">
        <f>IF(N209="zníž. prenesená",J209,0)</f>
        <v>0</v>
      </c>
      <c r="BI209" s="177">
        <f>IF(N209="nulová",J209,0)</f>
        <v>0</v>
      </c>
      <c r="BJ209" s="14" t="s">
        <v>84</v>
      </c>
      <c r="BK209" s="177">
        <f>ROUND(I209*H209,2)</f>
        <v>0</v>
      </c>
      <c r="BL209" s="14" t="s">
        <v>186</v>
      </c>
      <c r="BM209" s="176" t="s">
        <v>388</v>
      </c>
    </row>
    <row r="210" spans="1:65" s="12" customFormat="1" ht="22.9" customHeight="1">
      <c r="B210" s="150"/>
      <c r="D210" s="151" t="s">
        <v>72</v>
      </c>
      <c r="E210" s="161" t="s">
        <v>389</v>
      </c>
      <c r="F210" s="161" t="s">
        <v>390</v>
      </c>
      <c r="I210" s="153"/>
      <c r="J210" s="162">
        <f>BK210</f>
        <v>0</v>
      </c>
      <c r="L210" s="150"/>
      <c r="M210" s="155"/>
      <c r="N210" s="156"/>
      <c r="O210" s="156"/>
      <c r="P210" s="157">
        <f>P211</f>
        <v>0</v>
      </c>
      <c r="Q210" s="156"/>
      <c r="R210" s="157">
        <f>R211</f>
        <v>0.35631351</v>
      </c>
      <c r="S210" s="156"/>
      <c r="T210" s="158">
        <f>T211</f>
        <v>0</v>
      </c>
      <c r="AR210" s="151" t="s">
        <v>84</v>
      </c>
      <c r="AT210" s="159" t="s">
        <v>72</v>
      </c>
      <c r="AU210" s="159" t="s">
        <v>80</v>
      </c>
      <c r="AY210" s="151" t="s">
        <v>160</v>
      </c>
      <c r="BK210" s="160">
        <f>BK211</f>
        <v>0</v>
      </c>
    </row>
    <row r="211" spans="1:65" s="2" customFormat="1" ht="16.5" customHeight="1">
      <c r="A211" s="29"/>
      <c r="B211" s="163"/>
      <c r="C211" s="164" t="s">
        <v>391</v>
      </c>
      <c r="D211" s="164" t="s">
        <v>162</v>
      </c>
      <c r="E211" s="165" t="s">
        <v>392</v>
      </c>
      <c r="F211" s="166" t="s">
        <v>393</v>
      </c>
      <c r="G211" s="167" t="s">
        <v>165</v>
      </c>
      <c r="H211" s="168">
        <v>284.55</v>
      </c>
      <c r="I211" s="169"/>
      <c r="J211" s="170">
        <f>ROUND(I211*H211,2)</f>
        <v>0</v>
      </c>
      <c r="K211" s="171"/>
      <c r="L211" s="30"/>
      <c r="M211" s="190" t="s">
        <v>1</v>
      </c>
      <c r="N211" s="191" t="s">
        <v>39</v>
      </c>
      <c r="O211" s="192"/>
      <c r="P211" s="193">
        <f>O211*H211</f>
        <v>0</v>
      </c>
      <c r="Q211" s="193">
        <v>1.2522E-3</v>
      </c>
      <c r="R211" s="193">
        <f>Q211*H211</f>
        <v>0.35631351</v>
      </c>
      <c r="S211" s="193">
        <v>0</v>
      </c>
      <c r="T211" s="194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6" t="s">
        <v>186</v>
      </c>
      <c r="AT211" s="176" t="s">
        <v>162</v>
      </c>
      <c r="AU211" s="176" t="s">
        <v>84</v>
      </c>
      <c r="AY211" s="14" t="s">
        <v>160</v>
      </c>
      <c r="BE211" s="177">
        <f>IF(N211="základná",J211,0)</f>
        <v>0</v>
      </c>
      <c r="BF211" s="177">
        <f>IF(N211="znížená",J211,0)</f>
        <v>0</v>
      </c>
      <c r="BG211" s="177">
        <f>IF(N211="zákl. prenesená",J211,0)</f>
        <v>0</v>
      </c>
      <c r="BH211" s="177">
        <f>IF(N211="zníž. prenesená",J211,0)</f>
        <v>0</v>
      </c>
      <c r="BI211" s="177">
        <f>IF(N211="nulová",J211,0)</f>
        <v>0</v>
      </c>
      <c r="BJ211" s="14" t="s">
        <v>84</v>
      </c>
      <c r="BK211" s="177">
        <f>ROUND(I211*H211,2)</f>
        <v>0</v>
      </c>
      <c r="BL211" s="14" t="s">
        <v>186</v>
      </c>
      <c r="BM211" s="176" t="s">
        <v>394</v>
      </c>
    </row>
    <row r="212" spans="1:65" s="2" customFormat="1" ht="6.95" customHeight="1">
      <c r="A212" s="29"/>
      <c r="B212" s="44"/>
      <c r="C212" s="45"/>
      <c r="D212" s="45"/>
      <c r="E212" s="45"/>
      <c r="F212" s="45"/>
      <c r="G212" s="45"/>
      <c r="H212" s="45"/>
      <c r="I212" s="122"/>
      <c r="J212" s="45"/>
      <c r="K212" s="45"/>
      <c r="L212" s="30"/>
      <c r="M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</row>
  </sheetData>
  <autoFilter ref="C136:K211" xr:uid="{00000000-0009-0000-0000-000001000000}"/>
  <mergeCells count="15">
    <mergeCell ref="E123:H123"/>
    <mergeCell ref="E127:H127"/>
    <mergeCell ref="E125:H125"/>
    <mergeCell ref="E129:H12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05"/>
  <sheetViews>
    <sheetView showGridLines="0" workbookViewId="0">
      <selection activeCell="E22" sqref="E22:H2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5"/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93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121</v>
      </c>
      <c r="I4" s="95"/>
      <c r="L4" s="17"/>
      <c r="M4" s="97" t="s">
        <v>9</v>
      </c>
      <c r="AT4" s="14" t="s">
        <v>3</v>
      </c>
    </row>
    <row r="5" spans="1:46" s="1" customFormat="1" ht="6.95" customHeight="1">
      <c r="B5" s="17"/>
      <c r="I5" s="95"/>
      <c r="L5" s="17"/>
    </row>
    <row r="6" spans="1:46" s="1" customFormat="1" ht="12" customHeight="1">
      <c r="B6" s="17"/>
      <c r="D6" s="24" t="s">
        <v>15</v>
      </c>
      <c r="I6" s="95"/>
      <c r="L6" s="17"/>
    </row>
    <row r="7" spans="1:46" s="1" customFormat="1" ht="23.25" customHeight="1">
      <c r="B7" s="17"/>
      <c r="E7" s="256" t="str">
        <f>'Rekapitulácia stavby'!K6</f>
        <v>MSÚ JARKOVÁ 24, PREŠOV - ZNÍŽENIE ENERGETICKEJ NÁROČNOSTI OBJEKTU</v>
      </c>
      <c r="F7" s="257"/>
      <c r="G7" s="257"/>
      <c r="H7" s="257"/>
      <c r="I7" s="95"/>
      <c r="L7" s="17"/>
    </row>
    <row r="8" spans="1:46" ht="12.75">
      <c r="B8" s="17"/>
      <c r="D8" s="24" t="s">
        <v>122</v>
      </c>
      <c r="L8" s="17"/>
    </row>
    <row r="9" spans="1:46" s="1" customFormat="1" ht="16.5" customHeight="1">
      <c r="B9" s="17"/>
      <c r="E9" s="256" t="s">
        <v>123</v>
      </c>
      <c r="F9" s="227"/>
      <c r="G9" s="227"/>
      <c r="H9" s="227"/>
      <c r="I9" s="95"/>
      <c r="L9" s="17"/>
    </row>
    <row r="10" spans="1:46" s="1" customFormat="1" ht="12" customHeight="1">
      <c r="B10" s="17"/>
      <c r="D10" s="24" t="s">
        <v>124</v>
      </c>
      <c r="I10" s="95"/>
      <c r="L10" s="17"/>
    </row>
    <row r="11" spans="1:46" s="2" customFormat="1" ht="16.5" customHeight="1">
      <c r="A11" s="29"/>
      <c r="B11" s="30"/>
      <c r="C11" s="29"/>
      <c r="D11" s="29"/>
      <c r="E11" s="258" t="s">
        <v>125</v>
      </c>
      <c r="F11" s="259"/>
      <c r="G11" s="259"/>
      <c r="H11" s="259"/>
      <c r="I11" s="9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126</v>
      </c>
      <c r="E12" s="29"/>
      <c r="F12" s="29"/>
      <c r="G12" s="29"/>
      <c r="H12" s="29"/>
      <c r="I12" s="9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6.5" customHeight="1">
      <c r="A13" s="29"/>
      <c r="B13" s="30"/>
      <c r="C13" s="29"/>
      <c r="D13" s="29"/>
      <c r="E13" s="249" t="s">
        <v>395</v>
      </c>
      <c r="F13" s="259"/>
      <c r="G13" s="259"/>
      <c r="H13" s="259"/>
      <c r="I13" s="9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>
      <c r="A14" s="29"/>
      <c r="B14" s="30"/>
      <c r="C14" s="29"/>
      <c r="D14" s="29"/>
      <c r="E14" s="29"/>
      <c r="F14" s="29"/>
      <c r="G14" s="29"/>
      <c r="H14" s="29"/>
      <c r="I14" s="99"/>
      <c r="J14" s="29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>
      <c r="A15" s="29"/>
      <c r="B15" s="30"/>
      <c r="C15" s="29"/>
      <c r="D15" s="24" t="s">
        <v>17</v>
      </c>
      <c r="E15" s="29"/>
      <c r="F15" s="22" t="s">
        <v>1</v>
      </c>
      <c r="G15" s="29"/>
      <c r="H15" s="29"/>
      <c r="I15" s="100" t="s">
        <v>18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19</v>
      </c>
      <c r="E16" s="29"/>
      <c r="F16" s="22" t="s">
        <v>20</v>
      </c>
      <c r="G16" s="29"/>
      <c r="H16" s="29"/>
      <c r="I16" s="100" t="s">
        <v>21</v>
      </c>
      <c r="J16" s="52" t="str">
        <f>'Rekapitulácia stavby'!AN8</f>
        <v>11_2019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0.9" customHeight="1">
      <c r="A17" s="29"/>
      <c r="B17" s="30"/>
      <c r="C17" s="29"/>
      <c r="D17" s="29"/>
      <c r="E17" s="29"/>
      <c r="F17" s="29"/>
      <c r="G17" s="29"/>
      <c r="H17" s="29"/>
      <c r="I17" s="99"/>
      <c r="J17" s="29"/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>
      <c r="A18" s="29"/>
      <c r="B18" s="30"/>
      <c r="C18" s="29"/>
      <c r="D18" s="24" t="s">
        <v>22</v>
      </c>
      <c r="E18" s="29"/>
      <c r="F18" s="29"/>
      <c r="G18" s="29"/>
      <c r="H18" s="29"/>
      <c r="I18" s="100" t="s">
        <v>23</v>
      </c>
      <c r="J18" s="22" t="s">
        <v>1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>
      <c r="A19" s="29"/>
      <c r="B19" s="30"/>
      <c r="C19" s="29"/>
      <c r="D19" s="29"/>
      <c r="E19" s="22" t="s">
        <v>24</v>
      </c>
      <c r="F19" s="29"/>
      <c r="G19" s="29"/>
      <c r="H19" s="29"/>
      <c r="I19" s="100" t="s">
        <v>25</v>
      </c>
      <c r="J19" s="22" t="s">
        <v>1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>
      <c r="A20" s="29"/>
      <c r="B20" s="30"/>
      <c r="C20" s="29"/>
      <c r="D20" s="29"/>
      <c r="E20" s="29"/>
      <c r="F20" s="29"/>
      <c r="G20" s="29"/>
      <c r="H20" s="29"/>
      <c r="I20" s="99"/>
      <c r="J20" s="29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>
      <c r="A21" s="29"/>
      <c r="B21" s="30"/>
      <c r="C21" s="29"/>
      <c r="D21" s="24" t="s">
        <v>26</v>
      </c>
      <c r="E21" s="29"/>
      <c r="F21" s="29"/>
      <c r="G21" s="29"/>
      <c r="H21" s="29"/>
      <c r="I21" s="100" t="s">
        <v>23</v>
      </c>
      <c r="J21" s="25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>
      <c r="A22" s="29"/>
      <c r="B22" s="30"/>
      <c r="C22" s="29"/>
      <c r="D22" s="29"/>
      <c r="E22" s="260"/>
      <c r="F22" s="241"/>
      <c r="G22" s="241"/>
      <c r="H22" s="241"/>
      <c r="I22" s="100" t="s">
        <v>25</v>
      </c>
      <c r="J22" s="25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>
      <c r="A23" s="29"/>
      <c r="B23" s="30"/>
      <c r="C23" s="29"/>
      <c r="D23" s="29"/>
      <c r="E23" s="29"/>
      <c r="F23" s="29"/>
      <c r="G23" s="29"/>
      <c r="H23" s="29"/>
      <c r="I23" s="99"/>
      <c r="J23" s="29"/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>
      <c r="A24" s="29"/>
      <c r="B24" s="30"/>
      <c r="C24" s="29"/>
      <c r="D24" s="24" t="s">
        <v>27</v>
      </c>
      <c r="E24" s="29"/>
      <c r="F24" s="29"/>
      <c r="G24" s="29"/>
      <c r="H24" s="29"/>
      <c r="I24" s="100" t="s">
        <v>23</v>
      </c>
      <c r="J24" s="22" t="s">
        <v>1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8" customHeight="1">
      <c r="A25" s="29"/>
      <c r="B25" s="30"/>
      <c r="C25" s="29"/>
      <c r="D25" s="29"/>
      <c r="E25" s="22" t="s">
        <v>28</v>
      </c>
      <c r="F25" s="29"/>
      <c r="G25" s="29"/>
      <c r="H25" s="29"/>
      <c r="I25" s="100" t="s">
        <v>25</v>
      </c>
      <c r="J25" s="22" t="s">
        <v>1</v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6.95" customHeight="1">
      <c r="A26" s="29"/>
      <c r="B26" s="30"/>
      <c r="C26" s="29"/>
      <c r="D26" s="29"/>
      <c r="E26" s="29"/>
      <c r="F26" s="29"/>
      <c r="G26" s="29"/>
      <c r="H26" s="29"/>
      <c r="I26" s="9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12" customHeight="1">
      <c r="A27" s="29"/>
      <c r="B27" s="30"/>
      <c r="C27" s="29"/>
      <c r="D27" s="24" t="s">
        <v>30</v>
      </c>
      <c r="E27" s="29"/>
      <c r="F27" s="29"/>
      <c r="G27" s="29"/>
      <c r="H27" s="29"/>
      <c r="I27" s="100" t="s">
        <v>23</v>
      </c>
      <c r="J27" s="22" t="str">
        <f>IF('Rekapitulácia stavby'!AN19="","",'Rekapitulácia stavby'!AN19)</f>
        <v/>
      </c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8" customHeight="1">
      <c r="A28" s="29"/>
      <c r="B28" s="30"/>
      <c r="C28" s="29"/>
      <c r="D28" s="29"/>
      <c r="E28" s="22" t="str">
        <f>IF('Rekapitulácia stavby'!E20="","",'Rekapitulácia stavby'!E20)</f>
        <v xml:space="preserve"> </v>
      </c>
      <c r="F28" s="29"/>
      <c r="G28" s="29"/>
      <c r="H28" s="29"/>
      <c r="I28" s="100" t="s">
        <v>25</v>
      </c>
      <c r="J28" s="22" t="str">
        <f>IF('Rekapitulácia stavby'!AN20="","",'Rekapitulácia stavby'!AN20)</f>
        <v/>
      </c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29"/>
      <c r="E29" s="29"/>
      <c r="F29" s="29"/>
      <c r="G29" s="29"/>
      <c r="H29" s="29"/>
      <c r="I29" s="99"/>
      <c r="J29" s="29"/>
      <c r="K29" s="29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" customHeight="1">
      <c r="A30" s="29"/>
      <c r="B30" s="30"/>
      <c r="C30" s="29"/>
      <c r="D30" s="24" t="s">
        <v>32</v>
      </c>
      <c r="E30" s="29"/>
      <c r="F30" s="29"/>
      <c r="G30" s="29"/>
      <c r="H30" s="29"/>
      <c r="I30" s="9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8" customFormat="1" ht="16.5" customHeight="1">
      <c r="A31" s="101"/>
      <c r="B31" s="102"/>
      <c r="C31" s="101"/>
      <c r="D31" s="101"/>
      <c r="E31" s="245" t="s">
        <v>1</v>
      </c>
      <c r="F31" s="245"/>
      <c r="G31" s="245"/>
      <c r="H31" s="245"/>
      <c r="I31" s="103"/>
      <c r="J31" s="101"/>
      <c r="K31" s="101"/>
      <c r="L31" s="104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29"/>
      <c r="B32" s="30"/>
      <c r="C32" s="29"/>
      <c r="D32" s="29"/>
      <c r="E32" s="29"/>
      <c r="F32" s="29"/>
      <c r="G32" s="29"/>
      <c r="H32" s="29"/>
      <c r="I32" s="99"/>
      <c r="J32" s="29"/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105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>
      <c r="A34" s="29"/>
      <c r="B34" s="30"/>
      <c r="C34" s="29"/>
      <c r="D34" s="106" t="s">
        <v>33</v>
      </c>
      <c r="E34" s="29"/>
      <c r="F34" s="29"/>
      <c r="G34" s="29"/>
      <c r="H34" s="29"/>
      <c r="I34" s="99"/>
      <c r="J34" s="68">
        <f>ROUND(J133,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6.95" customHeight="1">
      <c r="A35" s="29"/>
      <c r="B35" s="30"/>
      <c r="C35" s="29"/>
      <c r="D35" s="63"/>
      <c r="E35" s="63"/>
      <c r="F35" s="63"/>
      <c r="G35" s="63"/>
      <c r="H35" s="63"/>
      <c r="I35" s="105"/>
      <c r="J35" s="63"/>
      <c r="K35" s="63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9"/>
      <c r="F36" s="33" t="s">
        <v>35</v>
      </c>
      <c r="G36" s="29"/>
      <c r="H36" s="29"/>
      <c r="I36" s="107" t="s">
        <v>34</v>
      </c>
      <c r="J36" s="33" t="s">
        <v>36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customHeight="1">
      <c r="A37" s="29"/>
      <c r="B37" s="30"/>
      <c r="C37" s="29"/>
      <c r="D37" s="98" t="s">
        <v>37</v>
      </c>
      <c r="E37" s="24" t="s">
        <v>38</v>
      </c>
      <c r="F37" s="108">
        <f>ROUND((SUM(BE133:BE204)),  2)</f>
        <v>0</v>
      </c>
      <c r="G37" s="29"/>
      <c r="H37" s="29"/>
      <c r="I37" s="109">
        <v>0.2</v>
      </c>
      <c r="J37" s="108">
        <f>ROUND(((SUM(BE133:BE204))*I37),  2)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>
      <c r="A38" s="29"/>
      <c r="B38" s="30"/>
      <c r="C38" s="29"/>
      <c r="D38" s="29"/>
      <c r="E38" s="24" t="s">
        <v>39</v>
      </c>
      <c r="F38" s="108">
        <f>ROUND((SUM(BF133:BF204)),  2)</f>
        <v>0</v>
      </c>
      <c r="G38" s="29"/>
      <c r="H38" s="29"/>
      <c r="I38" s="109">
        <v>0.2</v>
      </c>
      <c r="J38" s="108">
        <f>ROUND(((SUM(BF133:BF204))*I38),  2)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40</v>
      </c>
      <c r="F39" s="108">
        <f>ROUND((SUM(BG133:BG204)),  2)</f>
        <v>0</v>
      </c>
      <c r="G39" s="29"/>
      <c r="H39" s="29"/>
      <c r="I39" s="109">
        <v>0.2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4" t="s">
        <v>41</v>
      </c>
      <c r="F40" s="108">
        <f>ROUND((SUM(BH133:BH204)),  2)</f>
        <v>0</v>
      </c>
      <c r="G40" s="29"/>
      <c r="H40" s="29"/>
      <c r="I40" s="109">
        <v>0.2</v>
      </c>
      <c r="J40" s="108">
        <f>0</f>
        <v>0</v>
      </c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5" hidden="1" customHeight="1">
      <c r="A41" s="29"/>
      <c r="B41" s="30"/>
      <c r="C41" s="29"/>
      <c r="D41" s="29"/>
      <c r="E41" s="24" t="s">
        <v>42</v>
      </c>
      <c r="F41" s="108">
        <f>ROUND((SUM(BI133:BI204)),  2)</f>
        <v>0</v>
      </c>
      <c r="G41" s="29"/>
      <c r="H41" s="29"/>
      <c r="I41" s="109">
        <v>0</v>
      </c>
      <c r="J41" s="108">
        <f>0</f>
        <v>0</v>
      </c>
      <c r="K41" s="29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6.95" customHeight="1">
      <c r="A42" s="29"/>
      <c r="B42" s="30"/>
      <c r="C42" s="29"/>
      <c r="D42" s="29"/>
      <c r="E42" s="29"/>
      <c r="F42" s="29"/>
      <c r="G42" s="29"/>
      <c r="H42" s="29"/>
      <c r="I42" s="9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>
      <c r="A43" s="29"/>
      <c r="B43" s="30"/>
      <c r="C43" s="110"/>
      <c r="D43" s="111" t="s">
        <v>43</v>
      </c>
      <c r="E43" s="57"/>
      <c r="F43" s="57"/>
      <c r="G43" s="112" t="s">
        <v>44</v>
      </c>
      <c r="H43" s="113" t="s">
        <v>45</v>
      </c>
      <c r="I43" s="114"/>
      <c r="J43" s="115">
        <f>SUM(J34:J41)</f>
        <v>0</v>
      </c>
      <c r="K43" s="116"/>
      <c r="L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5" customHeight="1">
      <c r="A44" s="29"/>
      <c r="B44" s="30"/>
      <c r="C44" s="29"/>
      <c r="D44" s="29"/>
      <c r="E44" s="29"/>
      <c r="F44" s="29"/>
      <c r="G44" s="29"/>
      <c r="H44" s="29"/>
      <c r="I44" s="99"/>
      <c r="J44" s="29"/>
      <c r="K44" s="29"/>
      <c r="L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5" customHeight="1">
      <c r="B45" s="17"/>
      <c r="I45" s="95"/>
      <c r="L45" s="17"/>
    </row>
    <row r="46" spans="1:31" s="1" customFormat="1" ht="14.45" customHeight="1">
      <c r="B46" s="17"/>
      <c r="I46" s="95"/>
      <c r="L46" s="17"/>
    </row>
    <row r="47" spans="1:31" s="1" customFormat="1" ht="14.45" customHeight="1">
      <c r="B47" s="17"/>
      <c r="I47" s="95"/>
      <c r="L47" s="17"/>
    </row>
    <row r="48" spans="1:31" s="1" customFormat="1" ht="14.45" customHeight="1">
      <c r="B48" s="17"/>
      <c r="I48" s="95"/>
      <c r="L48" s="17"/>
    </row>
    <row r="49" spans="1:31" s="1" customFormat="1" ht="14.45" customHeight="1">
      <c r="B49" s="17"/>
      <c r="I49" s="95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128</v>
      </c>
      <c r="D82" s="29"/>
      <c r="E82" s="29"/>
      <c r="F82" s="29"/>
      <c r="G82" s="29"/>
      <c r="H82" s="29"/>
      <c r="I82" s="9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3.25" customHeight="1">
      <c r="A85" s="29"/>
      <c r="B85" s="30"/>
      <c r="C85" s="29"/>
      <c r="D85" s="29"/>
      <c r="E85" s="256" t="str">
        <f>E7</f>
        <v>MSÚ JARKOVÁ 24, PREŠOV - ZNÍŽENIE ENERGETICKEJ NÁROČNOSTI OBJEKTU</v>
      </c>
      <c r="F85" s="257"/>
      <c r="G85" s="257"/>
      <c r="H85" s="257"/>
      <c r="I85" s="9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122</v>
      </c>
      <c r="I86" s="95"/>
      <c r="L86" s="17"/>
    </row>
    <row r="87" spans="1:31" s="1" customFormat="1" ht="16.5" customHeight="1">
      <c r="B87" s="17"/>
      <c r="E87" s="256" t="s">
        <v>123</v>
      </c>
      <c r="F87" s="227"/>
      <c r="G87" s="227"/>
      <c r="H87" s="227"/>
      <c r="I87" s="95"/>
      <c r="L87" s="17"/>
    </row>
    <row r="88" spans="1:31" s="1" customFormat="1" ht="12" customHeight="1">
      <c r="B88" s="17"/>
      <c r="C88" s="24" t="s">
        <v>124</v>
      </c>
      <c r="I88" s="95"/>
      <c r="L88" s="17"/>
    </row>
    <row r="89" spans="1:31" s="2" customFormat="1" ht="16.5" customHeight="1">
      <c r="A89" s="29"/>
      <c r="B89" s="30"/>
      <c r="C89" s="29"/>
      <c r="D89" s="29"/>
      <c r="E89" s="258" t="s">
        <v>125</v>
      </c>
      <c r="F89" s="259"/>
      <c r="G89" s="259"/>
      <c r="H89" s="259"/>
      <c r="I89" s="9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12" customHeight="1">
      <c r="A90" s="29"/>
      <c r="B90" s="30"/>
      <c r="C90" s="24" t="s">
        <v>126</v>
      </c>
      <c r="D90" s="29"/>
      <c r="E90" s="29"/>
      <c r="F90" s="29"/>
      <c r="G90" s="29"/>
      <c r="H90" s="29"/>
      <c r="I90" s="9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6.5" customHeight="1">
      <c r="A91" s="29"/>
      <c r="B91" s="30"/>
      <c r="C91" s="29"/>
      <c r="D91" s="29"/>
      <c r="E91" s="249" t="str">
        <f>E13</f>
        <v>02 - Strecha</v>
      </c>
      <c r="F91" s="259"/>
      <c r="G91" s="259"/>
      <c r="H91" s="259"/>
      <c r="I91" s="99"/>
      <c r="J91" s="29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9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2" customHeight="1">
      <c r="A93" s="29"/>
      <c r="B93" s="30"/>
      <c r="C93" s="24" t="s">
        <v>19</v>
      </c>
      <c r="D93" s="29"/>
      <c r="E93" s="29"/>
      <c r="F93" s="22" t="str">
        <f>F16</f>
        <v>Jarková 24, Prešov</v>
      </c>
      <c r="G93" s="29"/>
      <c r="H93" s="29"/>
      <c r="I93" s="100" t="s">
        <v>21</v>
      </c>
      <c r="J93" s="52" t="str">
        <f>IF(J16="","",J16)</f>
        <v>11_2019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6.95" customHeight="1">
      <c r="A94" s="29"/>
      <c r="B94" s="30"/>
      <c r="C94" s="29"/>
      <c r="D94" s="29"/>
      <c r="E94" s="29"/>
      <c r="F94" s="29"/>
      <c r="G94" s="29"/>
      <c r="H94" s="29"/>
      <c r="I94" s="99"/>
      <c r="J94" s="29"/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5.2" customHeight="1">
      <c r="A95" s="29"/>
      <c r="B95" s="30"/>
      <c r="C95" s="24" t="s">
        <v>22</v>
      </c>
      <c r="D95" s="29"/>
      <c r="E95" s="29"/>
      <c r="F95" s="22" t="str">
        <f>E19</f>
        <v>Mesto Prešov, Hlavná 73, Prešov</v>
      </c>
      <c r="G95" s="29"/>
      <c r="H95" s="29"/>
      <c r="I95" s="100" t="s">
        <v>27</v>
      </c>
      <c r="J95" s="27" t="str">
        <f>E25</f>
        <v>AIP projekt s.r.o.</v>
      </c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15.2" customHeight="1">
      <c r="A96" s="29"/>
      <c r="B96" s="30"/>
      <c r="C96" s="24" t="s">
        <v>26</v>
      </c>
      <c r="D96" s="29"/>
      <c r="E96" s="29"/>
      <c r="F96" s="22" t="str">
        <f>IF(E22="","",E22)</f>
        <v/>
      </c>
      <c r="G96" s="29"/>
      <c r="H96" s="29"/>
      <c r="I96" s="100" t="s">
        <v>30</v>
      </c>
      <c r="J96" s="27" t="str">
        <f>E28</f>
        <v xml:space="preserve"> 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9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9.25" customHeight="1">
      <c r="A98" s="29"/>
      <c r="B98" s="30"/>
      <c r="C98" s="124" t="s">
        <v>129</v>
      </c>
      <c r="D98" s="110"/>
      <c r="E98" s="110"/>
      <c r="F98" s="110"/>
      <c r="G98" s="110"/>
      <c r="H98" s="110"/>
      <c r="I98" s="125"/>
      <c r="J98" s="126" t="s">
        <v>130</v>
      </c>
      <c r="K98" s="110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47" s="2" customFormat="1" ht="10.35" customHeight="1">
      <c r="A99" s="29"/>
      <c r="B99" s="30"/>
      <c r="C99" s="29"/>
      <c r="D99" s="29"/>
      <c r="E99" s="29"/>
      <c r="F99" s="29"/>
      <c r="G99" s="29"/>
      <c r="H99" s="29"/>
      <c r="I99" s="99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22.9" customHeight="1">
      <c r="A100" s="29"/>
      <c r="B100" s="30"/>
      <c r="C100" s="127" t="s">
        <v>131</v>
      </c>
      <c r="D100" s="29"/>
      <c r="E100" s="29"/>
      <c r="F100" s="29"/>
      <c r="G100" s="29"/>
      <c r="H100" s="29"/>
      <c r="I100" s="99"/>
      <c r="J100" s="68">
        <f>J133</f>
        <v>0</v>
      </c>
      <c r="K100" s="29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U100" s="14" t="s">
        <v>132</v>
      </c>
    </row>
    <row r="101" spans="1:47" s="9" customFormat="1" ht="24.95" customHeight="1">
      <c r="B101" s="128"/>
      <c r="D101" s="129" t="s">
        <v>133</v>
      </c>
      <c r="E101" s="130"/>
      <c r="F101" s="130"/>
      <c r="G101" s="130"/>
      <c r="H101" s="130"/>
      <c r="I101" s="131"/>
      <c r="J101" s="132">
        <f>J134</f>
        <v>0</v>
      </c>
      <c r="L101" s="128"/>
    </row>
    <row r="102" spans="1:47" s="10" customFormat="1" ht="19.899999999999999" customHeight="1">
      <c r="B102" s="133"/>
      <c r="D102" s="134" t="s">
        <v>138</v>
      </c>
      <c r="E102" s="135"/>
      <c r="F102" s="135"/>
      <c r="G102" s="135"/>
      <c r="H102" s="135"/>
      <c r="I102" s="136"/>
      <c r="J102" s="137">
        <f>J135</f>
        <v>0</v>
      </c>
      <c r="L102" s="133"/>
    </row>
    <row r="103" spans="1:47" s="9" customFormat="1" ht="24.95" customHeight="1">
      <c r="B103" s="128"/>
      <c r="D103" s="129" t="s">
        <v>140</v>
      </c>
      <c r="E103" s="130"/>
      <c r="F103" s="130"/>
      <c r="G103" s="130"/>
      <c r="H103" s="130"/>
      <c r="I103" s="131"/>
      <c r="J103" s="132">
        <f>J144</f>
        <v>0</v>
      </c>
      <c r="L103" s="128"/>
    </row>
    <row r="104" spans="1:47" s="10" customFormat="1" ht="19.899999999999999" customHeight="1">
      <c r="B104" s="133"/>
      <c r="D104" s="134" t="s">
        <v>396</v>
      </c>
      <c r="E104" s="135"/>
      <c r="F104" s="135"/>
      <c r="G104" s="135"/>
      <c r="H104" s="135"/>
      <c r="I104" s="136"/>
      <c r="J104" s="137">
        <f>J145</f>
        <v>0</v>
      </c>
      <c r="L104" s="133"/>
    </row>
    <row r="105" spans="1:47" s="10" customFormat="1" ht="19.899999999999999" customHeight="1">
      <c r="B105" s="133"/>
      <c r="D105" s="134" t="s">
        <v>142</v>
      </c>
      <c r="E105" s="135"/>
      <c r="F105" s="135"/>
      <c r="G105" s="135"/>
      <c r="H105" s="135"/>
      <c r="I105" s="136"/>
      <c r="J105" s="137">
        <f>J154</f>
        <v>0</v>
      </c>
      <c r="L105" s="133"/>
    </row>
    <row r="106" spans="1:47" s="10" customFormat="1" ht="19.899999999999999" customHeight="1">
      <c r="B106" s="133"/>
      <c r="D106" s="134" t="s">
        <v>397</v>
      </c>
      <c r="E106" s="135"/>
      <c r="F106" s="135"/>
      <c r="G106" s="135"/>
      <c r="H106" s="135"/>
      <c r="I106" s="136"/>
      <c r="J106" s="137">
        <f>J166</f>
        <v>0</v>
      </c>
      <c r="L106" s="133"/>
    </row>
    <row r="107" spans="1:47" s="10" customFormat="1" ht="19.899999999999999" customHeight="1">
      <c r="B107" s="133"/>
      <c r="D107" s="134" t="s">
        <v>143</v>
      </c>
      <c r="E107" s="135"/>
      <c r="F107" s="135"/>
      <c r="G107" s="135"/>
      <c r="H107" s="135"/>
      <c r="I107" s="136"/>
      <c r="J107" s="137">
        <f>J179</f>
        <v>0</v>
      </c>
      <c r="L107" s="133"/>
    </row>
    <row r="108" spans="1:47" s="10" customFormat="1" ht="19.899999999999999" customHeight="1">
      <c r="B108" s="133"/>
      <c r="D108" s="134" t="s">
        <v>398</v>
      </c>
      <c r="E108" s="135"/>
      <c r="F108" s="135"/>
      <c r="G108" s="135"/>
      <c r="H108" s="135"/>
      <c r="I108" s="136"/>
      <c r="J108" s="137">
        <f>J198</f>
        <v>0</v>
      </c>
      <c r="L108" s="133"/>
    </row>
    <row r="109" spans="1:47" s="10" customFormat="1" ht="19.899999999999999" customHeight="1">
      <c r="B109" s="133"/>
      <c r="D109" s="134" t="s">
        <v>399</v>
      </c>
      <c r="E109" s="135"/>
      <c r="F109" s="135"/>
      <c r="G109" s="135"/>
      <c r="H109" s="135"/>
      <c r="I109" s="136"/>
      <c r="J109" s="137">
        <f>J203</f>
        <v>0</v>
      </c>
      <c r="L109" s="133"/>
    </row>
    <row r="110" spans="1:47" s="2" customFormat="1" ht="21.75" customHeight="1">
      <c r="A110" s="29"/>
      <c r="B110" s="30"/>
      <c r="C110" s="29"/>
      <c r="D110" s="29"/>
      <c r="E110" s="29"/>
      <c r="F110" s="29"/>
      <c r="G110" s="29"/>
      <c r="H110" s="29"/>
      <c r="I110" s="9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6.95" customHeight="1">
      <c r="A111" s="29"/>
      <c r="B111" s="44"/>
      <c r="C111" s="45"/>
      <c r="D111" s="45"/>
      <c r="E111" s="45"/>
      <c r="F111" s="45"/>
      <c r="G111" s="45"/>
      <c r="H111" s="45"/>
      <c r="I111" s="122"/>
      <c r="J111" s="45"/>
      <c r="K111" s="45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5" spans="1:31" s="2" customFormat="1" ht="6.95" customHeight="1">
      <c r="A115" s="29"/>
      <c r="B115" s="46"/>
      <c r="C115" s="47"/>
      <c r="D115" s="47"/>
      <c r="E115" s="47"/>
      <c r="F115" s="47"/>
      <c r="G115" s="47"/>
      <c r="H115" s="47"/>
      <c r="I115" s="123"/>
      <c r="J115" s="47"/>
      <c r="K115" s="47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24.95" customHeight="1">
      <c r="A116" s="29"/>
      <c r="B116" s="30"/>
      <c r="C116" s="18" t="s">
        <v>146</v>
      </c>
      <c r="D116" s="29"/>
      <c r="E116" s="29"/>
      <c r="F116" s="29"/>
      <c r="G116" s="29"/>
      <c r="H116" s="29"/>
      <c r="I116" s="9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9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2" customHeight="1">
      <c r="A118" s="29"/>
      <c r="B118" s="30"/>
      <c r="C118" s="24" t="s">
        <v>15</v>
      </c>
      <c r="D118" s="29"/>
      <c r="E118" s="29"/>
      <c r="F118" s="29"/>
      <c r="G118" s="29"/>
      <c r="H118" s="29"/>
      <c r="I118" s="9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3.25" customHeight="1">
      <c r="A119" s="29"/>
      <c r="B119" s="30"/>
      <c r="C119" s="29"/>
      <c r="D119" s="29"/>
      <c r="E119" s="256" t="str">
        <f>E7</f>
        <v>MSÚ JARKOVÁ 24, PREŠOV - ZNÍŽENIE ENERGETICKEJ NÁROČNOSTI OBJEKTU</v>
      </c>
      <c r="F119" s="257"/>
      <c r="G119" s="257"/>
      <c r="H119" s="257"/>
      <c r="I119" s="9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1" customFormat="1" ht="12" customHeight="1">
      <c r="B120" s="17"/>
      <c r="C120" s="24" t="s">
        <v>122</v>
      </c>
      <c r="I120" s="95"/>
      <c r="L120" s="17"/>
    </row>
    <row r="121" spans="1:31" s="1" customFormat="1" ht="16.5" customHeight="1">
      <c r="B121" s="17"/>
      <c r="E121" s="256" t="s">
        <v>123</v>
      </c>
      <c r="F121" s="227"/>
      <c r="G121" s="227"/>
      <c r="H121" s="227"/>
      <c r="I121" s="95"/>
      <c r="L121" s="17"/>
    </row>
    <row r="122" spans="1:31" s="1" customFormat="1" ht="12" customHeight="1">
      <c r="B122" s="17"/>
      <c r="C122" s="24" t="s">
        <v>124</v>
      </c>
      <c r="I122" s="95"/>
      <c r="L122" s="17"/>
    </row>
    <row r="123" spans="1:31" s="2" customFormat="1" ht="16.5" customHeight="1">
      <c r="A123" s="29"/>
      <c r="B123" s="30"/>
      <c r="C123" s="29"/>
      <c r="D123" s="29"/>
      <c r="E123" s="258" t="s">
        <v>125</v>
      </c>
      <c r="F123" s="259"/>
      <c r="G123" s="259"/>
      <c r="H123" s="259"/>
      <c r="I123" s="9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126</v>
      </c>
      <c r="D124" s="29"/>
      <c r="E124" s="29"/>
      <c r="F124" s="29"/>
      <c r="G124" s="29"/>
      <c r="H124" s="29"/>
      <c r="I124" s="99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>
      <c r="A125" s="29"/>
      <c r="B125" s="30"/>
      <c r="C125" s="29"/>
      <c r="D125" s="29"/>
      <c r="E125" s="249" t="str">
        <f>E13</f>
        <v>02 - Strecha</v>
      </c>
      <c r="F125" s="259"/>
      <c r="G125" s="259"/>
      <c r="H125" s="259"/>
      <c r="I125" s="9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99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19</v>
      </c>
      <c r="D127" s="29"/>
      <c r="E127" s="29"/>
      <c r="F127" s="22" t="str">
        <f>F16</f>
        <v>Jarková 24, Prešov</v>
      </c>
      <c r="G127" s="29"/>
      <c r="H127" s="29"/>
      <c r="I127" s="100" t="s">
        <v>21</v>
      </c>
      <c r="J127" s="52" t="str">
        <f>IF(J16="","",J16)</f>
        <v>11_2019</v>
      </c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99"/>
      <c r="J128" s="29"/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22</v>
      </c>
      <c r="D129" s="29"/>
      <c r="E129" s="29"/>
      <c r="F129" s="22" t="str">
        <f>E19</f>
        <v>Mesto Prešov, Hlavná 73, Prešov</v>
      </c>
      <c r="G129" s="29"/>
      <c r="H129" s="29"/>
      <c r="I129" s="100" t="s">
        <v>27</v>
      </c>
      <c r="J129" s="27" t="str">
        <f>E25</f>
        <v>AIP projekt s.r.o.</v>
      </c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26</v>
      </c>
      <c r="D130" s="29"/>
      <c r="E130" s="29"/>
      <c r="F130" s="22" t="str">
        <f>IF(E22="","",E22)</f>
        <v/>
      </c>
      <c r="G130" s="29"/>
      <c r="H130" s="29"/>
      <c r="I130" s="100" t="s">
        <v>30</v>
      </c>
      <c r="J130" s="27" t="str">
        <f>E28</f>
        <v xml:space="preserve"> </v>
      </c>
      <c r="K130" s="29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99"/>
      <c r="J131" s="29"/>
      <c r="K131" s="29"/>
      <c r="L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38"/>
      <c r="B132" s="139"/>
      <c r="C132" s="140" t="s">
        <v>147</v>
      </c>
      <c r="D132" s="141" t="s">
        <v>58</v>
      </c>
      <c r="E132" s="141" t="s">
        <v>54</v>
      </c>
      <c r="F132" s="141" t="s">
        <v>55</v>
      </c>
      <c r="G132" s="141" t="s">
        <v>148</v>
      </c>
      <c r="H132" s="141" t="s">
        <v>149</v>
      </c>
      <c r="I132" s="142" t="s">
        <v>150</v>
      </c>
      <c r="J132" s="143" t="s">
        <v>130</v>
      </c>
      <c r="K132" s="144" t="s">
        <v>151</v>
      </c>
      <c r="L132" s="145"/>
      <c r="M132" s="59" t="s">
        <v>1</v>
      </c>
      <c r="N132" s="60" t="s">
        <v>37</v>
      </c>
      <c r="O132" s="60" t="s">
        <v>152</v>
      </c>
      <c r="P132" s="60" t="s">
        <v>153</v>
      </c>
      <c r="Q132" s="60" t="s">
        <v>154</v>
      </c>
      <c r="R132" s="60" t="s">
        <v>155</v>
      </c>
      <c r="S132" s="60" t="s">
        <v>156</v>
      </c>
      <c r="T132" s="61" t="s">
        <v>157</v>
      </c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</row>
    <row r="133" spans="1:65" s="2" customFormat="1" ht="22.9" customHeight="1">
      <c r="A133" s="29"/>
      <c r="B133" s="30"/>
      <c r="C133" s="66" t="s">
        <v>131</v>
      </c>
      <c r="D133" s="29"/>
      <c r="E133" s="29"/>
      <c r="F133" s="29"/>
      <c r="G133" s="29"/>
      <c r="H133" s="29"/>
      <c r="I133" s="99"/>
      <c r="J133" s="146">
        <f>BK133</f>
        <v>0</v>
      </c>
      <c r="K133" s="29"/>
      <c r="L133" s="30"/>
      <c r="M133" s="62"/>
      <c r="N133" s="53"/>
      <c r="O133" s="63"/>
      <c r="P133" s="147">
        <f>P134+P144</f>
        <v>0</v>
      </c>
      <c r="Q133" s="63"/>
      <c r="R133" s="147">
        <f>R134+R144</f>
        <v>0.45234579687400001</v>
      </c>
      <c r="S133" s="63"/>
      <c r="T133" s="148">
        <f>T134+T144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72</v>
      </c>
      <c r="AU133" s="14" t="s">
        <v>132</v>
      </c>
      <c r="BK133" s="149">
        <f>BK134+BK144</f>
        <v>0</v>
      </c>
    </row>
    <row r="134" spans="1:65" s="12" customFormat="1" ht="25.9" customHeight="1">
      <c r="B134" s="150"/>
      <c r="D134" s="151" t="s">
        <v>72</v>
      </c>
      <c r="E134" s="152" t="s">
        <v>158</v>
      </c>
      <c r="F134" s="152" t="s">
        <v>159</v>
      </c>
      <c r="I134" s="153"/>
      <c r="J134" s="154">
        <f>BK134</f>
        <v>0</v>
      </c>
      <c r="L134" s="150"/>
      <c r="M134" s="155"/>
      <c r="N134" s="156"/>
      <c r="O134" s="156"/>
      <c r="P134" s="157">
        <f>P135</f>
        <v>0</v>
      </c>
      <c r="Q134" s="156"/>
      <c r="R134" s="157">
        <f>R135</f>
        <v>0</v>
      </c>
      <c r="S134" s="156"/>
      <c r="T134" s="158">
        <f>T135</f>
        <v>0</v>
      </c>
      <c r="AR134" s="151" t="s">
        <v>80</v>
      </c>
      <c r="AT134" s="159" t="s">
        <v>72</v>
      </c>
      <c r="AU134" s="159" t="s">
        <v>73</v>
      </c>
      <c r="AY134" s="151" t="s">
        <v>160</v>
      </c>
      <c r="BK134" s="160">
        <f>BK135</f>
        <v>0</v>
      </c>
    </row>
    <row r="135" spans="1:65" s="12" customFormat="1" ht="22.9" customHeight="1">
      <c r="B135" s="150"/>
      <c r="D135" s="151" t="s">
        <v>72</v>
      </c>
      <c r="E135" s="161" t="s">
        <v>187</v>
      </c>
      <c r="F135" s="161" t="s">
        <v>246</v>
      </c>
      <c r="I135" s="153"/>
      <c r="J135" s="162">
        <f>BK135</f>
        <v>0</v>
      </c>
      <c r="L135" s="150"/>
      <c r="M135" s="155"/>
      <c r="N135" s="156"/>
      <c r="O135" s="156"/>
      <c r="P135" s="157">
        <f>SUM(P136:P143)</f>
        <v>0</v>
      </c>
      <c r="Q135" s="156"/>
      <c r="R135" s="157">
        <f>SUM(R136:R143)</f>
        <v>0</v>
      </c>
      <c r="S135" s="156"/>
      <c r="T135" s="158">
        <f>SUM(T136:T143)</f>
        <v>0</v>
      </c>
      <c r="AR135" s="151" t="s">
        <v>80</v>
      </c>
      <c r="AT135" s="159" t="s">
        <v>72</v>
      </c>
      <c r="AU135" s="159" t="s">
        <v>80</v>
      </c>
      <c r="AY135" s="151" t="s">
        <v>160</v>
      </c>
      <c r="BK135" s="160">
        <f>SUM(BK136:BK143)</f>
        <v>0</v>
      </c>
    </row>
    <row r="136" spans="1:65" s="2" customFormat="1" ht="21.75" customHeight="1">
      <c r="A136" s="29"/>
      <c r="B136" s="163"/>
      <c r="C136" s="164" t="s">
        <v>80</v>
      </c>
      <c r="D136" s="164" t="s">
        <v>162</v>
      </c>
      <c r="E136" s="165" t="s">
        <v>400</v>
      </c>
      <c r="F136" s="166" t="s">
        <v>401</v>
      </c>
      <c r="G136" s="167" t="s">
        <v>168</v>
      </c>
      <c r="H136" s="168">
        <v>14.32</v>
      </c>
      <c r="I136" s="169"/>
      <c r="J136" s="170">
        <f t="shared" ref="J136:J143" si="0">ROUND(I136*H136,2)</f>
        <v>0</v>
      </c>
      <c r="K136" s="171"/>
      <c r="L136" s="30"/>
      <c r="M136" s="172" t="s">
        <v>1</v>
      </c>
      <c r="N136" s="173" t="s">
        <v>39</v>
      </c>
      <c r="O136" s="55"/>
      <c r="P136" s="174">
        <f t="shared" ref="P136:P143" si="1">O136*H136</f>
        <v>0</v>
      </c>
      <c r="Q136" s="174">
        <v>0</v>
      </c>
      <c r="R136" s="174">
        <f t="shared" ref="R136:R143" si="2">Q136*H136</f>
        <v>0</v>
      </c>
      <c r="S136" s="174">
        <v>0</v>
      </c>
      <c r="T136" s="175">
        <f t="shared" ref="T136:T143" si="3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6" t="s">
        <v>109</v>
      </c>
      <c r="AT136" s="176" t="s">
        <v>162</v>
      </c>
      <c r="AU136" s="176" t="s">
        <v>84</v>
      </c>
      <c r="AY136" s="14" t="s">
        <v>160</v>
      </c>
      <c r="BE136" s="177">
        <f t="shared" ref="BE136:BE143" si="4">IF(N136="základná",J136,0)</f>
        <v>0</v>
      </c>
      <c r="BF136" s="177">
        <f t="shared" ref="BF136:BF143" si="5">IF(N136="znížená",J136,0)</f>
        <v>0</v>
      </c>
      <c r="BG136" s="177">
        <f t="shared" ref="BG136:BG143" si="6">IF(N136="zákl. prenesená",J136,0)</f>
        <v>0</v>
      </c>
      <c r="BH136" s="177">
        <f t="shared" ref="BH136:BH143" si="7">IF(N136="zníž. prenesená",J136,0)</f>
        <v>0</v>
      </c>
      <c r="BI136" s="177">
        <f t="shared" ref="BI136:BI143" si="8">IF(N136="nulová",J136,0)</f>
        <v>0</v>
      </c>
      <c r="BJ136" s="14" t="s">
        <v>84</v>
      </c>
      <c r="BK136" s="177">
        <f t="shared" ref="BK136:BK143" si="9">ROUND(I136*H136,2)</f>
        <v>0</v>
      </c>
      <c r="BL136" s="14" t="s">
        <v>109</v>
      </c>
      <c r="BM136" s="176" t="s">
        <v>84</v>
      </c>
    </row>
    <row r="137" spans="1:65" s="2" customFormat="1" ht="21.75" customHeight="1">
      <c r="A137" s="29"/>
      <c r="B137" s="163"/>
      <c r="C137" s="164" t="s">
        <v>84</v>
      </c>
      <c r="D137" s="164" t="s">
        <v>162</v>
      </c>
      <c r="E137" s="165" t="s">
        <v>286</v>
      </c>
      <c r="F137" s="166" t="s">
        <v>287</v>
      </c>
      <c r="G137" s="167" t="s">
        <v>182</v>
      </c>
      <c r="H137" s="168">
        <v>77.658000000000001</v>
      </c>
      <c r="I137" s="169"/>
      <c r="J137" s="170">
        <f t="shared" si="0"/>
        <v>0</v>
      </c>
      <c r="K137" s="171"/>
      <c r="L137" s="30"/>
      <c r="M137" s="172" t="s">
        <v>1</v>
      </c>
      <c r="N137" s="173" t="s">
        <v>39</v>
      </c>
      <c r="O137" s="55"/>
      <c r="P137" s="174">
        <f t="shared" si="1"/>
        <v>0</v>
      </c>
      <c r="Q137" s="174">
        <v>0</v>
      </c>
      <c r="R137" s="174">
        <f t="shared" si="2"/>
        <v>0</v>
      </c>
      <c r="S137" s="174">
        <v>0</v>
      </c>
      <c r="T137" s="175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6" t="s">
        <v>109</v>
      </c>
      <c r="AT137" s="176" t="s">
        <v>162</v>
      </c>
      <c r="AU137" s="176" t="s">
        <v>84</v>
      </c>
      <c r="AY137" s="14" t="s">
        <v>160</v>
      </c>
      <c r="BE137" s="177">
        <f t="shared" si="4"/>
        <v>0</v>
      </c>
      <c r="BF137" s="177">
        <f t="shared" si="5"/>
        <v>0</v>
      </c>
      <c r="BG137" s="177">
        <f t="shared" si="6"/>
        <v>0</v>
      </c>
      <c r="BH137" s="177">
        <f t="shared" si="7"/>
        <v>0</v>
      </c>
      <c r="BI137" s="177">
        <f t="shared" si="8"/>
        <v>0</v>
      </c>
      <c r="BJ137" s="14" t="s">
        <v>84</v>
      </c>
      <c r="BK137" s="177">
        <f t="shared" si="9"/>
        <v>0</v>
      </c>
      <c r="BL137" s="14" t="s">
        <v>109</v>
      </c>
      <c r="BM137" s="176" t="s">
        <v>109</v>
      </c>
    </row>
    <row r="138" spans="1:65" s="2" customFormat="1" ht="21.75" customHeight="1">
      <c r="A138" s="29"/>
      <c r="B138" s="163"/>
      <c r="C138" s="164" t="s">
        <v>89</v>
      </c>
      <c r="D138" s="164" t="s">
        <v>162</v>
      </c>
      <c r="E138" s="165" t="s">
        <v>289</v>
      </c>
      <c r="F138" s="166" t="s">
        <v>290</v>
      </c>
      <c r="G138" s="167" t="s">
        <v>182</v>
      </c>
      <c r="H138" s="168">
        <v>310.63200000000001</v>
      </c>
      <c r="I138" s="169"/>
      <c r="J138" s="170">
        <f t="shared" si="0"/>
        <v>0</v>
      </c>
      <c r="K138" s="171"/>
      <c r="L138" s="30"/>
      <c r="M138" s="172" t="s">
        <v>1</v>
      </c>
      <c r="N138" s="173" t="s">
        <v>39</v>
      </c>
      <c r="O138" s="55"/>
      <c r="P138" s="174">
        <f t="shared" si="1"/>
        <v>0</v>
      </c>
      <c r="Q138" s="174">
        <v>0</v>
      </c>
      <c r="R138" s="174">
        <f t="shared" si="2"/>
        <v>0</v>
      </c>
      <c r="S138" s="174">
        <v>0</v>
      </c>
      <c r="T138" s="175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6" t="s">
        <v>109</v>
      </c>
      <c r="AT138" s="176" t="s">
        <v>162</v>
      </c>
      <c r="AU138" s="176" t="s">
        <v>84</v>
      </c>
      <c r="AY138" s="14" t="s">
        <v>160</v>
      </c>
      <c r="BE138" s="177">
        <f t="shared" si="4"/>
        <v>0</v>
      </c>
      <c r="BF138" s="177">
        <f t="shared" si="5"/>
        <v>0</v>
      </c>
      <c r="BG138" s="177">
        <f t="shared" si="6"/>
        <v>0</v>
      </c>
      <c r="BH138" s="177">
        <f t="shared" si="7"/>
        <v>0</v>
      </c>
      <c r="BI138" s="177">
        <f t="shared" si="8"/>
        <v>0</v>
      </c>
      <c r="BJ138" s="14" t="s">
        <v>84</v>
      </c>
      <c r="BK138" s="177">
        <f t="shared" si="9"/>
        <v>0</v>
      </c>
      <c r="BL138" s="14" t="s">
        <v>109</v>
      </c>
      <c r="BM138" s="176" t="s">
        <v>115</v>
      </c>
    </row>
    <row r="139" spans="1:65" s="2" customFormat="1" ht="16.5" customHeight="1">
      <c r="A139" s="29"/>
      <c r="B139" s="163"/>
      <c r="C139" s="164" t="s">
        <v>109</v>
      </c>
      <c r="D139" s="164" t="s">
        <v>162</v>
      </c>
      <c r="E139" s="165" t="s">
        <v>293</v>
      </c>
      <c r="F139" s="166" t="s">
        <v>294</v>
      </c>
      <c r="G139" s="167" t="s">
        <v>182</v>
      </c>
      <c r="H139" s="168">
        <v>77.658000000000001</v>
      </c>
      <c r="I139" s="169"/>
      <c r="J139" s="170">
        <f t="shared" si="0"/>
        <v>0</v>
      </c>
      <c r="K139" s="171"/>
      <c r="L139" s="30"/>
      <c r="M139" s="172" t="s">
        <v>1</v>
      </c>
      <c r="N139" s="173" t="s">
        <v>39</v>
      </c>
      <c r="O139" s="55"/>
      <c r="P139" s="174">
        <f t="shared" si="1"/>
        <v>0</v>
      </c>
      <c r="Q139" s="174">
        <v>0</v>
      </c>
      <c r="R139" s="174">
        <f t="shared" si="2"/>
        <v>0</v>
      </c>
      <c r="S139" s="174">
        <v>0</v>
      </c>
      <c r="T139" s="175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6" t="s">
        <v>109</v>
      </c>
      <c r="AT139" s="176" t="s">
        <v>162</v>
      </c>
      <c r="AU139" s="176" t="s">
        <v>84</v>
      </c>
      <c r="AY139" s="14" t="s">
        <v>160</v>
      </c>
      <c r="BE139" s="177">
        <f t="shared" si="4"/>
        <v>0</v>
      </c>
      <c r="BF139" s="177">
        <f t="shared" si="5"/>
        <v>0</v>
      </c>
      <c r="BG139" s="177">
        <f t="shared" si="6"/>
        <v>0</v>
      </c>
      <c r="BH139" s="177">
        <f t="shared" si="7"/>
        <v>0</v>
      </c>
      <c r="BI139" s="177">
        <f t="shared" si="8"/>
        <v>0</v>
      </c>
      <c r="BJ139" s="14" t="s">
        <v>84</v>
      </c>
      <c r="BK139" s="177">
        <f t="shared" si="9"/>
        <v>0</v>
      </c>
      <c r="BL139" s="14" t="s">
        <v>109</v>
      </c>
      <c r="BM139" s="176" t="s">
        <v>173</v>
      </c>
    </row>
    <row r="140" spans="1:65" s="2" customFormat="1" ht="21.75" customHeight="1">
      <c r="A140" s="29"/>
      <c r="B140" s="163"/>
      <c r="C140" s="164" t="s">
        <v>112</v>
      </c>
      <c r="D140" s="164" t="s">
        <v>162</v>
      </c>
      <c r="E140" s="165" t="s">
        <v>296</v>
      </c>
      <c r="F140" s="166" t="s">
        <v>297</v>
      </c>
      <c r="G140" s="167" t="s">
        <v>182</v>
      </c>
      <c r="H140" s="168">
        <v>1534.68</v>
      </c>
      <c r="I140" s="169"/>
      <c r="J140" s="170">
        <f t="shared" si="0"/>
        <v>0</v>
      </c>
      <c r="K140" s="171"/>
      <c r="L140" s="30"/>
      <c r="M140" s="172" t="s">
        <v>1</v>
      </c>
      <c r="N140" s="173" t="s">
        <v>39</v>
      </c>
      <c r="O140" s="55"/>
      <c r="P140" s="174">
        <f t="shared" si="1"/>
        <v>0</v>
      </c>
      <c r="Q140" s="174">
        <v>0</v>
      </c>
      <c r="R140" s="174">
        <f t="shared" si="2"/>
        <v>0</v>
      </c>
      <c r="S140" s="174">
        <v>0</v>
      </c>
      <c r="T140" s="175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6" t="s">
        <v>109</v>
      </c>
      <c r="AT140" s="176" t="s">
        <v>162</v>
      </c>
      <c r="AU140" s="176" t="s">
        <v>84</v>
      </c>
      <c r="AY140" s="14" t="s">
        <v>160</v>
      </c>
      <c r="BE140" s="177">
        <f t="shared" si="4"/>
        <v>0</v>
      </c>
      <c r="BF140" s="177">
        <f t="shared" si="5"/>
        <v>0</v>
      </c>
      <c r="BG140" s="177">
        <f t="shared" si="6"/>
        <v>0</v>
      </c>
      <c r="BH140" s="177">
        <f t="shared" si="7"/>
        <v>0</v>
      </c>
      <c r="BI140" s="177">
        <f t="shared" si="8"/>
        <v>0</v>
      </c>
      <c r="BJ140" s="14" t="s">
        <v>84</v>
      </c>
      <c r="BK140" s="177">
        <f t="shared" si="9"/>
        <v>0</v>
      </c>
      <c r="BL140" s="14" t="s">
        <v>109</v>
      </c>
      <c r="BM140" s="176" t="s">
        <v>176</v>
      </c>
    </row>
    <row r="141" spans="1:65" s="2" customFormat="1" ht="21.75" customHeight="1">
      <c r="A141" s="29"/>
      <c r="B141" s="163"/>
      <c r="C141" s="164" t="s">
        <v>115</v>
      </c>
      <c r="D141" s="164" t="s">
        <v>162</v>
      </c>
      <c r="E141" s="165" t="s">
        <v>300</v>
      </c>
      <c r="F141" s="166" t="s">
        <v>301</v>
      </c>
      <c r="G141" s="167" t="s">
        <v>182</v>
      </c>
      <c r="H141" s="168">
        <v>77.658000000000001</v>
      </c>
      <c r="I141" s="169"/>
      <c r="J141" s="170">
        <f t="shared" si="0"/>
        <v>0</v>
      </c>
      <c r="K141" s="171"/>
      <c r="L141" s="30"/>
      <c r="M141" s="172" t="s">
        <v>1</v>
      </c>
      <c r="N141" s="173" t="s">
        <v>39</v>
      </c>
      <c r="O141" s="55"/>
      <c r="P141" s="174">
        <f t="shared" si="1"/>
        <v>0</v>
      </c>
      <c r="Q141" s="174">
        <v>0</v>
      </c>
      <c r="R141" s="174">
        <f t="shared" si="2"/>
        <v>0</v>
      </c>
      <c r="S141" s="174">
        <v>0</v>
      </c>
      <c r="T141" s="175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6" t="s">
        <v>109</v>
      </c>
      <c r="AT141" s="176" t="s">
        <v>162</v>
      </c>
      <c r="AU141" s="176" t="s">
        <v>84</v>
      </c>
      <c r="AY141" s="14" t="s">
        <v>160</v>
      </c>
      <c r="BE141" s="177">
        <f t="shared" si="4"/>
        <v>0</v>
      </c>
      <c r="BF141" s="177">
        <f t="shared" si="5"/>
        <v>0</v>
      </c>
      <c r="BG141" s="177">
        <f t="shared" si="6"/>
        <v>0</v>
      </c>
      <c r="BH141" s="177">
        <f t="shared" si="7"/>
        <v>0</v>
      </c>
      <c r="BI141" s="177">
        <f t="shared" si="8"/>
        <v>0</v>
      </c>
      <c r="BJ141" s="14" t="s">
        <v>84</v>
      </c>
      <c r="BK141" s="177">
        <f t="shared" si="9"/>
        <v>0</v>
      </c>
      <c r="BL141" s="14" t="s">
        <v>109</v>
      </c>
      <c r="BM141" s="176" t="s">
        <v>179</v>
      </c>
    </row>
    <row r="142" spans="1:65" s="2" customFormat="1" ht="21.75" customHeight="1">
      <c r="A142" s="29"/>
      <c r="B142" s="163"/>
      <c r="C142" s="164" t="s">
        <v>118</v>
      </c>
      <c r="D142" s="164" t="s">
        <v>162</v>
      </c>
      <c r="E142" s="165" t="s">
        <v>303</v>
      </c>
      <c r="F142" s="166" t="s">
        <v>304</v>
      </c>
      <c r="G142" s="167" t="s">
        <v>182</v>
      </c>
      <c r="H142" s="168">
        <v>537.13800000000003</v>
      </c>
      <c r="I142" s="169"/>
      <c r="J142" s="170">
        <f t="shared" si="0"/>
        <v>0</v>
      </c>
      <c r="K142" s="171"/>
      <c r="L142" s="30"/>
      <c r="M142" s="172" t="s">
        <v>1</v>
      </c>
      <c r="N142" s="173" t="s">
        <v>39</v>
      </c>
      <c r="O142" s="55"/>
      <c r="P142" s="174">
        <f t="shared" si="1"/>
        <v>0</v>
      </c>
      <c r="Q142" s="174">
        <v>0</v>
      </c>
      <c r="R142" s="174">
        <f t="shared" si="2"/>
        <v>0</v>
      </c>
      <c r="S142" s="174">
        <v>0</v>
      </c>
      <c r="T142" s="175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6" t="s">
        <v>109</v>
      </c>
      <c r="AT142" s="176" t="s">
        <v>162</v>
      </c>
      <c r="AU142" s="176" t="s">
        <v>84</v>
      </c>
      <c r="AY142" s="14" t="s">
        <v>160</v>
      </c>
      <c r="BE142" s="177">
        <f t="shared" si="4"/>
        <v>0</v>
      </c>
      <c r="BF142" s="177">
        <f t="shared" si="5"/>
        <v>0</v>
      </c>
      <c r="BG142" s="177">
        <f t="shared" si="6"/>
        <v>0</v>
      </c>
      <c r="BH142" s="177">
        <f t="shared" si="7"/>
        <v>0</v>
      </c>
      <c r="BI142" s="177">
        <f t="shared" si="8"/>
        <v>0</v>
      </c>
      <c r="BJ142" s="14" t="s">
        <v>84</v>
      </c>
      <c r="BK142" s="177">
        <f t="shared" si="9"/>
        <v>0</v>
      </c>
      <c r="BL142" s="14" t="s">
        <v>109</v>
      </c>
      <c r="BM142" s="176" t="s">
        <v>183</v>
      </c>
    </row>
    <row r="143" spans="1:65" s="2" customFormat="1" ht="21.75" customHeight="1">
      <c r="A143" s="29"/>
      <c r="B143" s="163"/>
      <c r="C143" s="164" t="s">
        <v>173</v>
      </c>
      <c r="D143" s="164" t="s">
        <v>162</v>
      </c>
      <c r="E143" s="165" t="s">
        <v>307</v>
      </c>
      <c r="F143" s="166" t="s">
        <v>308</v>
      </c>
      <c r="G143" s="167" t="s">
        <v>182</v>
      </c>
      <c r="H143" s="168">
        <v>77.658000000000001</v>
      </c>
      <c r="I143" s="169"/>
      <c r="J143" s="170">
        <f t="shared" si="0"/>
        <v>0</v>
      </c>
      <c r="K143" s="171"/>
      <c r="L143" s="30"/>
      <c r="M143" s="172" t="s">
        <v>1</v>
      </c>
      <c r="N143" s="173" t="s">
        <v>39</v>
      </c>
      <c r="O143" s="55"/>
      <c r="P143" s="174">
        <f t="shared" si="1"/>
        <v>0</v>
      </c>
      <c r="Q143" s="174">
        <v>0</v>
      </c>
      <c r="R143" s="174">
        <f t="shared" si="2"/>
        <v>0</v>
      </c>
      <c r="S143" s="174">
        <v>0</v>
      </c>
      <c r="T143" s="175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6" t="s">
        <v>109</v>
      </c>
      <c r="AT143" s="176" t="s">
        <v>162</v>
      </c>
      <c r="AU143" s="176" t="s">
        <v>84</v>
      </c>
      <c r="AY143" s="14" t="s">
        <v>160</v>
      </c>
      <c r="BE143" s="177">
        <f t="shared" si="4"/>
        <v>0</v>
      </c>
      <c r="BF143" s="177">
        <f t="shared" si="5"/>
        <v>0</v>
      </c>
      <c r="BG143" s="177">
        <f t="shared" si="6"/>
        <v>0</v>
      </c>
      <c r="BH143" s="177">
        <f t="shared" si="7"/>
        <v>0</v>
      </c>
      <c r="BI143" s="177">
        <f t="shared" si="8"/>
        <v>0</v>
      </c>
      <c r="BJ143" s="14" t="s">
        <v>84</v>
      </c>
      <c r="BK143" s="177">
        <f t="shared" si="9"/>
        <v>0</v>
      </c>
      <c r="BL143" s="14" t="s">
        <v>109</v>
      </c>
      <c r="BM143" s="176" t="s">
        <v>186</v>
      </c>
    </row>
    <row r="144" spans="1:65" s="12" customFormat="1" ht="25.9" customHeight="1">
      <c r="B144" s="150"/>
      <c r="D144" s="151" t="s">
        <v>72</v>
      </c>
      <c r="E144" s="152" t="s">
        <v>315</v>
      </c>
      <c r="F144" s="152" t="s">
        <v>316</v>
      </c>
      <c r="I144" s="153"/>
      <c r="J144" s="154">
        <f>BK144</f>
        <v>0</v>
      </c>
      <c r="L144" s="150"/>
      <c r="M144" s="155"/>
      <c r="N144" s="156"/>
      <c r="O144" s="156"/>
      <c r="P144" s="157">
        <f>P145+P154+P166+P179+P198+P203</f>
        <v>0</v>
      </c>
      <c r="Q144" s="156"/>
      <c r="R144" s="157">
        <f>R145+R154+R166+R179+R198+R203</f>
        <v>0.45234579687400001</v>
      </c>
      <c r="S144" s="156"/>
      <c r="T144" s="158">
        <f>T145+T154+T166+T179+T198+T203</f>
        <v>0</v>
      </c>
      <c r="AR144" s="151" t="s">
        <v>84</v>
      </c>
      <c r="AT144" s="159" t="s">
        <v>72</v>
      </c>
      <c r="AU144" s="159" t="s">
        <v>73</v>
      </c>
      <c r="AY144" s="151" t="s">
        <v>160</v>
      </c>
      <c r="BK144" s="160">
        <f>BK145+BK154+BK166+BK179+BK198+BK203</f>
        <v>0</v>
      </c>
    </row>
    <row r="145" spans="1:65" s="12" customFormat="1" ht="22.9" customHeight="1">
      <c r="B145" s="150"/>
      <c r="D145" s="151" t="s">
        <v>72</v>
      </c>
      <c r="E145" s="161" t="s">
        <v>402</v>
      </c>
      <c r="F145" s="161" t="s">
        <v>403</v>
      </c>
      <c r="I145" s="153"/>
      <c r="J145" s="162">
        <f>BK145</f>
        <v>0</v>
      </c>
      <c r="L145" s="150"/>
      <c r="M145" s="155"/>
      <c r="N145" s="156"/>
      <c r="O145" s="156"/>
      <c r="P145" s="157">
        <f>SUM(P146:P153)</f>
        <v>0</v>
      </c>
      <c r="Q145" s="156"/>
      <c r="R145" s="157">
        <f>SUM(R146:R153)</f>
        <v>0</v>
      </c>
      <c r="S145" s="156"/>
      <c r="T145" s="158">
        <f>SUM(T146:T153)</f>
        <v>0</v>
      </c>
      <c r="AR145" s="151" t="s">
        <v>84</v>
      </c>
      <c r="AT145" s="159" t="s">
        <v>72</v>
      </c>
      <c r="AU145" s="159" t="s">
        <v>80</v>
      </c>
      <c r="AY145" s="151" t="s">
        <v>160</v>
      </c>
      <c r="BK145" s="160">
        <f>SUM(BK146:BK153)</f>
        <v>0</v>
      </c>
    </row>
    <row r="146" spans="1:65" s="2" customFormat="1" ht="21.75" customHeight="1">
      <c r="A146" s="29"/>
      <c r="B146" s="163"/>
      <c r="C146" s="164" t="s">
        <v>187</v>
      </c>
      <c r="D146" s="164" t="s">
        <v>162</v>
      </c>
      <c r="E146" s="165" t="s">
        <v>404</v>
      </c>
      <c r="F146" s="166" t="s">
        <v>405</v>
      </c>
      <c r="G146" s="167" t="s">
        <v>165</v>
      </c>
      <c r="H146" s="168">
        <v>180.6</v>
      </c>
      <c r="I146" s="169"/>
      <c r="J146" s="170">
        <f t="shared" ref="J146:J153" si="10">ROUND(I146*H146,2)</f>
        <v>0</v>
      </c>
      <c r="K146" s="171"/>
      <c r="L146" s="30"/>
      <c r="M146" s="172" t="s">
        <v>1</v>
      </c>
      <c r="N146" s="173" t="s">
        <v>39</v>
      </c>
      <c r="O146" s="55"/>
      <c r="P146" s="174">
        <f t="shared" ref="P146:P153" si="11">O146*H146</f>
        <v>0</v>
      </c>
      <c r="Q146" s="174">
        <v>0</v>
      </c>
      <c r="R146" s="174">
        <f t="shared" ref="R146:R153" si="12">Q146*H146</f>
        <v>0</v>
      </c>
      <c r="S146" s="174">
        <v>0</v>
      </c>
      <c r="T146" s="175">
        <f t="shared" ref="T146:T153" si="13"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6" t="s">
        <v>186</v>
      </c>
      <c r="AT146" s="176" t="s">
        <v>162</v>
      </c>
      <c r="AU146" s="176" t="s">
        <v>84</v>
      </c>
      <c r="AY146" s="14" t="s">
        <v>160</v>
      </c>
      <c r="BE146" s="177">
        <f t="shared" ref="BE146:BE153" si="14">IF(N146="základná",J146,0)</f>
        <v>0</v>
      </c>
      <c r="BF146" s="177">
        <f t="shared" ref="BF146:BF153" si="15">IF(N146="znížená",J146,0)</f>
        <v>0</v>
      </c>
      <c r="BG146" s="177">
        <f t="shared" ref="BG146:BG153" si="16">IF(N146="zákl. prenesená",J146,0)</f>
        <v>0</v>
      </c>
      <c r="BH146" s="177">
        <f t="shared" ref="BH146:BH153" si="17">IF(N146="zníž. prenesená",J146,0)</f>
        <v>0</v>
      </c>
      <c r="BI146" s="177">
        <f t="shared" ref="BI146:BI153" si="18">IF(N146="nulová",J146,0)</f>
        <v>0</v>
      </c>
      <c r="BJ146" s="14" t="s">
        <v>84</v>
      </c>
      <c r="BK146" s="177">
        <f t="shared" ref="BK146:BK153" si="19">ROUND(I146*H146,2)</f>
        <v>0</v>
      </c>
      <c r="BL146" s="14" t="s">
        <v>186</v>
      </c>
      <c r="BM146" s="176" t="s">
        <v>191</v>
      </c>
    </row>
    <row r="147" spans="1:65" s="2" customFormat="1" ht="33" customHeight="1">
      <c r="A147" s="29"/>
      <c r="B147" s="163"/>
      <c r="C147" s="164" t="s">
        <v>176</v>
      </c>
      <c r="D147" s="164" t="s">
        <v>162</v>
      </c>
      <c r="E147" s="165" t="s">
        <v>406</v>
      </c>
      <c r="F147" s="166" t="s">
        <v>407</v>
      </c>
      <c r="G147" s="167" t="s">
        <v>165</v>
      </c>
      <c r="H147" s="168">
        <v>238.35</v>
      </c>
      <c r="I147" s="169"/>
      <c r="J147" s="170">
        <f t="shared" si="10"/>
        <v>0</v>
      </c>
      <c r="K147" s="171"/>
      <c r="L147" s="30"/>
      <c r="M147" s="172" t="s">
        <v>1</v>
      </c>
      <c r="N147" s="173" t="s">
        <v>39</v>
      </c>
      <c r="O147" s="55"/>
      <c r="P147" s="174">
        <f t="shared" si="11"/>
        <v>0</v>
      </c>
      <c r="Q147" s="174">
        <v>0</v>
      </c>
      <c r="R147" s="174">
        <f t="shared" si="12"/>
        <v>0</v>
      </c>
      <c r="S147" s="174">
        <v>0</v>
      </c>
      <c r="T147" s="175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6" t="s">
        <v>186</v>
      </c>
      <c r="AT147" s="176" t="s">
        <v>162</v>
      </c>
      <c r="AU147" s="176" t="s">
        <v>84</v>
      </c>
      <c r="AY147" s="14" t="s">
        <v>160</v>
      </c>
      <c r="BE147" s="177">
        <f t="shared" si="14"/>
        <v>0</v>
      </c>
      <c r="BF147" s="177">
        <f t="shared" si="15"/>
        <v>0</v>
      </c>
      <c r="BG147" s="177">
        <f t="shared" si="16"/>
        <v>0</v>
      </c>
      <c r="BH147" s="177">
        <f t="shared" si="17"/>
        <v>0</v>
      </c>
      <c r="BI147" s="177">
        <f t="shared" si="18"/>
        <v>0</v>
      </c>
      <c r="BJ147" s="14" t="s">
        <v>84</v>
      </c>
      <c r="BK147" s="177">
        <f t="shared" si="19"/>
        <v>0</v>
      </c>
      <c r="BL147" s="14" t="s">
        <v>186</v>
      </c>
      <c r="BM147" s="176" t="s">
        <v>7</v>
      </c>
    </row>
    <row r="148" spans="1:65" s="2" customFormat="1" ht="21.75" customHeight="1">
      <c r="A148" s="29"/>
      <c r="B148" s="163"/>
      <c r="C148" s="164" t="s">
        <v>196</v>
      </c>
      <c r="D148" s="164" t="s">
        <v>162</v>
      </c>
      <c r="E148" s="165" t="s">
        <v>408</v>
      </c>
      <c r="F148" s="166" t="s">
        <v>409</v>
      </c>
      <c r="G148" s="167" t="s">
        <v>165</v>
      </c>
      <c r="H148" s="168">
        <v>259.35000000000002</v>
      </c>
      <c r="I148" s="169"/>
      <c r="J148" s="170">
        <f t="shared" si="10"/>
        <v>0</v>
      </c>
      <c r="K148" s="171"/>
      <c r="L148" s="30"/>
      <c r="M148" s="172" t="s">
        <v>1</v>
      </c>
      <c r="N148" s="173" t="s">
        <v>39</v>
      </c>
      <c r="O148" s="55"/>
      <c r="P148" s="174">
        <f t="shared" si="11"/>
        <v>0</v>
      </c>
      <c r="Q148" s="174">
        <v>0</v>
      </c>
      <c r="R148" s="174">
        <f t="shared" si="12"/>
        <v>0</v>
      </c>
      <c r="S148" s="174">
        <v>0</v>
      </c>
      <c r="T148" s="175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6" t="s">
        <v>186</v>
      </c>
      <c r="AT148" s="176" t="s">
        <v>162</v>
      </c>
      <c r="AU148" s="176" t="s">
        <v>84</v>
      </c>
      <c r="AY148" s="14" t="s">
        <v>160</v>
      </c>
      <c r="BE148" s="177">
        <f t="shared" si="14"/>
        <v>0</v>
      </c>
      <c r="BF148" s="177">
        <f t="shared" si="15"/>
        <v>0</v>
      </c>
      <c r="BG148" s="177">
        <f t="shared" si="16"/>
        <v>0</v>
      </c>
      <c r="BH148" s="177">
        <f t="shared" si="17"/>
        <v>0</v>
      </c>
      <c r="BI148" s="177">
        <f t="shared" si="18"/>
        <v>0</v>
      </c>
      <c r="BJ148" s="14" t="s">
        <v>84</v>
      </c>
      <c r="BK148" s="177">
        <f t="shared" si="19"/>
        <v>0</v>
      </c>
      <c r="BL148" s="14" t="s">
        <v>186</v>
      </c>
      <c r="BM148" s="176" t="s">
        <v>199</v>
      </c>
    </row>
    <row r="149" spans="1:65" s="2" customFormat="1" ht="16.5" customHeight="1">
      <c r="A149" s="29"/>
      <c r="B149" s="163"/>
      <c r="C149" s="178" t="s">
        <v>179</v>
      </c>
      <c r="D149" s="178" t="s">
        <v>188</v>
      </c>
      <c r="E149" s="179" t="s">
        <v>410</v>
      </c>
      <c r="F149" s="180" t="s">
        <v>411</v>
      </c>
      <c r="G149" s="181" t="s">
        <v>165</v>
      </c>
      <c r="H149" s="182">
        <v>311.22000000000003</v>
      </c>
      <c r="I149" s="183"/>
      <c r="J149" s="184">
        <f t="shared" si="10"/>
        <v>0</v>
      </c>
      <c r="K149" s="185"/>
      <c r="L149" s="186"/>
      <c r="M149" s="187" t="s">
        <v>1</v>
      </c>
      <c r="N149" s="188" t="s">
        <v>39</v>
      </c>
      <c r="O149" s="55"/>
      <c r="P149" s="174">
        <f t="shared" si="11"/>
        <v>0</v>
      </c>
      <c r="Q149" s="174">
        <v>0</v>
      </c>
      <c r="R149" s="174">
        <f t="shared" si="12"/>
        <v>0</v>
      </c>
      <c r="S149" s="174">
        <v>0</v>
      </c>
      <c r="T149" s="175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6" t="s">
        <v>217</v>
      </c>
      <c r="AT149" s="176" t="s">
        <v>188</v>
      </c>
      <c r="AU149" s="176" t="s">
        <v>84</v>
      </c>
      <c r="AY149" s="14" t="s">
        <v>160</v>
      </c>
      <c r="BE149" s="177">
        <f t="shared" si="14"/>
        <v>0</v>
      </c>
      <c r="BF149" s="177">
        <f t="shared" si="15"/>
        <v>0</v>
      </c>
      <c r="BG149" s="177">
        <f t="shared" si="16"/>
        <v>0</v>
      </c>
      <c r="BH149" s="177">
        <f t="shared" si="17"/>
        <v>0</v>
      </c>
      <c r="BI149" s="177">
        <f t="shared" si="18"/>
        <v>0</v>
      </c>
      <c r="BJ149" s="14" t="s">
        <v>84</v>
      </c>
      <c r="BK149" s="177">
        <f t="shared" si="19"/>
        <v>0</v>
      </c>
      <c r="BL149" s="14" t="s">
        <v>186</v>
      </c>
      <c r="BM149" s="176" t="s">
        <v>202</v>
      </c>
    </row>
    <row r="150" spans="1:65" s="2" customFormat="1" ht="16.5" customHeight="1">
      <c r="A150" s="29"/>
      <c r="B150" s="163"/>
      <c r="C150" s="164" t="s">
        <v>204</v>
      </c>
      <c r="D150" s="164" t="s">
        <v>162</v>
      </c>
      <c r="E150" s="165" t="s">
        <v>412</v>
      </c>
      <c r="F150" s="166" t="s">
        <v>413</v>
      </c>
      <c r="G150" s="167" t="s">
        <v>283</v>
      </c>
      <c r="H150" s="168">
        <v>100</v>
      </c>
      <c r="I150" s="169"/>
      <c r="J150" s="170">
        <f t="shared" si="10"/>
        <v>0</v>
      </c>
      <c r="K150" s="171"/>
      <c r="L150" s="30"/>
      <c r="M150" s="172" t="s">
        <v>1</v>
      </c>
      <c r="N150" s="173" t="s">
        <v>39</v>
      </c>
      <c r="O150" s="55"/>
      <c r="P150" s="174">
        <f t="shared" si="11"/>
        <v>0</v>
      </c>
      <c r="Q150" s="174">
        <v>0</v>
      </c>
      <c r="R150" s="174">
        <f t="shared" si="12"/>
        <v>0</v>
      </c>
      <c r="S150" s="174">
        <v>0</v>
      </c>
      <c r="T150" s="175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6" t="s">
        <v>186</v>
      </c>
      <c r="AT150" s="176" t="s">
        <v>162</v>
      </c>
      <c r="AU150" s="176" t="s">
        <v>84</v>
      </c>
      <c r="AY150" s="14" t="s">
        <v>160</v>
      </c>
      <c r="BE150" s="177">
        <f t="shared" si="14"/>
        <v>0</v>
      </c>
      <c r="BF150" s="177">
        <f t="shared" si="15"/>
        <v>0</v>
      </c>
      <c r="BG150" s="177">
        <f t="shared" si="16"/>
        <v>0</v>
      </c>
      <c r="BH150" s="177">
        <f t="shared" si="17"/>
        <v>0</v>
      </c>
      <c r="BI150" s="177">
        <f t="shared" si="18"/>
        <v>0</v>
      </c>
      <c r="BJ150" s="14" t="s">
        <v>84</v>
      </c>
      <c r="BK150" s="177">
        <f t="shared" si="19"/>
        <v>0</v>
      </c>
      <c r="BL150" s="14" t="s">
        <v>186</v>
      </c>
      <c r="BM150" s="176" t="s">
        <v>207</v>
      </c>
    </row>
    <row r="151" spans="1:65" s="2" customFormat="1" ht="16.5" customHeight="1">
      <c r="A151" s="29"/>
      <c r="B151" s="163"/>
      <c r="C151" s="164" t="s">
        <v>183</v>
      </c>
      <c r="D151" s="164" t="s">
        <v>162</v>
      </c>
      <c r="E151" s="165" t="s">
        <v>414</v>
      </c>
      <c r="F151" s="166" t="s">
        <v>415</v>
      </c>
      <c r="G151" s="167" t="s">
        <v>250</v>
      </c>
      <c r="H151" s="168">
        <v>128.85</v>
      </c>
      <c r="I151" s="169"/>
      <c r="J151" s="170">
        <f t="shared" si="10"/>
        <v>0</v>
      </c>
      <c r="K151" s="171"/>
      <c r="L151" s="30"/>
      <c r="M151" s="172" t="s">
        <v>1</v>
      </c>
      <c r="N151" s="173" t="s">
        <v>39</v>
      </c>
      <c r="O151" s="55"/>
      <c r="P151" s="174">
        <f t="shared" si="11"/>
        <v>0</v>
      </c>
      <c r="Q151" s="174">
        <v>0</v>
      </c>
      <c r="R151" s="174">
        <f t="shared" si="12"/>
        <v>0</v>
      </c>
      <c r="S151" s="174">
        <v>0</v>
      </c>
      <c r="T151" s="175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6" t="s">
        <v>186</v>
      </c>
      <c r="AT151" s="176" t="s">
        <v>162</v>
      </c>
      <c r="AU151" s="176" t="s">
        <v>84</v>
      </c>
      <c r="AY151" s="14" t="s">
        <v>160</v>
      </c>
      <c r="BE151" s="177">
        <f t="shared" si="14"/>
        <v>0</v>
      </c>
      <c r="BF151" s="177">
        <f t="shared" si="15"/>
        <v>0</v>
      </c>
      <c r="BG151" s="177">
        <f t="shared" si="16"/>
        <v>0</v>
      </c>
      <c r="BH151" s="177">
        <f t="shared" si="17"/>
        <v>0</v>
      </c>
      <c r="BI151" s="177">
        <f t="shared" si="18"/>
        <v>0</v>
      </c>
      <c r="BJ151" s="14" t="s">
        <v>84</v>
      </c>
      <c r="BK151" s="177">
        <f t="shared" si="19"/>
        <v>0</v>
      </c>
      <c r="BL151" s="14" t="s">
        <v>186</v>
      </c>
      <c r="BM151" s="176" t="s">
        <v>210</v>
      </c>
    </row>
    <row r="152" spans="1:65" s="2" customFormat="1" ht="16.5" customHeight="1">
      <c r="A152" s="29"/>
      <c r="B152" s="163"/>
      <c r="C152" s="178" t="s">
        <v>211</v>
      </c>
      <c r="D152" s="178" t="s">
        <v>188</v>
      </c>
      <c r="E152" s="179" t="s">
        <v>416</v>
      </c>
      <c r="F152" s="180" t="s">
        <v>417</v>
      </c>
      <c r="G152" s="181" t="s">
        <v>165</v>
      </c>
      <c r="H152" s="182">
        <v>70.869</v>
      </c>
      <c r="I152" s="183"/>
      <c r="J152" s="184">
        <f t="shared" si="10"/>
        <v>0</v>
      </c>
      <c r="K152" s="185"/>
      <c r="L152" s="186"/>
      <c r="M152" s="187" t="s">
        <v>1</v>
      </c>
      <c r="N152" s="188" t="s">
        <v>39</v>
      </c>
      <c r="O152" s="55"/>
      <c r="P152" s="174">
        <f t="shared" si="11"/>
        <v>0</v>
      </c>
      <c r="Q152" s="174">
        <v>0</v>
      </c>
      <c r="R152" s="174">
        <f t="shared" si="12"/>
        <v>0</v>
      </c>
      <c r="S152" s="174">
        <v>0</v>
      </c>
      <c r="T152" s="175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6" t="s">
        <v>217</v>
      </c>
      <c r="AT152" s="176" t="s">
        <v>188</v>
      </c>
      <c r="AU152" s="176" t="s">
        <v>84</v>
      </c>
      <c r="AY152" s="14" t="s">
        <v>160</v>
      </c>
      <c r="BE152" s="177">
        <f t="shared" si="14"/>
        <v>0</v>
      </c>
      <c r="BF152" s="177">
        <f t="shared" si="15"/>
        <v>0</v>
      </c>
      <c r="BG152" s="177">
        <f t="shared" si="16"/>
        <v>0</v>
      </c>
      <c r="BH152" s="177">
        <f t="shared" si="17"/>
        <v>0</v>
      </c>
      <c r="BI152" s="177">
        <f t="shared" si="18"/>
        <v>0</v>
      </c>
      <c r="BJ152" s="14" t="s">
        <v>84</v>
      </c>
      <c r="BK152" s="177">
        <f t="shared" si="19"/>
        <v>0</v>
      </c>
      <c r="BL152" s="14" t="s">
        <v>186</v>
      </c>
      <c r="BM152" s="176" t="s">
        <v>214</v>
      </c>
    </row>
    <row r="153" spans="1:65" s="2" customFormat="1" ht="21.75" customHeight="1">
      <c r="A153" s="29"/>
      <c r="B153" s="163"/>
      <c r="C153" s="164" t="s">
        <v>186</v>
      </c>
      <c r="D153" s="164" t="s">
        <v>162</v>
      </c>
      <c r="E153" s="165" t="s">
        <v>418</v>
      </c>
      <c r="F153" s="166" t="s">
        <v>419</v>
      </c>
      <c r="G153" s="167" t="s">
        <v>332</v>
      </c>
      <c r="H153" s="189"/>
      <c r="I153" s="169"/>
      <c r="J153" s="170">
        <f t="shared" si="10"/>
        <v>0</v>
      </c>
      <c r="K153" s="171"/>
      <c r="L153" s="30"/>
      <c r="M153" s="172" t="s">
        <v>1</v>
      </c>
      <c r="N153" s="173" t="s">
        <v>39</v>
      </c>
      <c r="O153" s="55"/>
      <c r="P153" s="174">
        <f t="shared" si="11"/>
        <v>0</v>
      </c>
      <c r="Q153" s="174">
        <v>0</v>
      </c>
      <c r="R153" s="174">
        <f t="shared" si="12"/>
        <v>0</v>
      </c>
      <c r="S153" s="174">
        <v>0</v>
      </c>
      <c r="T153" s="175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6" t="s">
        <v>186</v>
      </c>
      <c r="AT153" s="176" t="s">
        <v>162</v>
      </c>
      <c r="AU153" s="176" t="s">
        <v>84</v>
      </c>
      <c r="AY153" s="14" t="s">
        <v>160</v>
      </c>
      <c r="BE153" s="177">
        <f t="shared" si="14"/>
        <v>0</v>
      </c>
      <c r="BF153" s="177">
        <f t="shared" si="15"/>
        <v>0</v>
      </c>
      <c r="BG153" s="177">
        <f t="shared" si="16"/>
        <v>0</v>
      </c>
      <c r="BH153" s="177">
        <f t="shared" si="17"/>
        <v>0</v>
      </c>
      <c r="BI153" s="177">
        <f t="shared" si="18"/>
        <v>0</v>
      </c>
      <c r="BJ153" s="14" t="s">
        <v>84</v>
      </c>
      <c r="BK153" s="177">
        <f t="shared" si="19"/>
        <v>0</v>
      </c>
      <c r="BL153" s="14" t="s">
        <v>186</v>
      </c>
      <c r="BM153" s="176" t="s">
        <v>217</v>
      </c>
    </row>
    <row r="154" spans="1:65" s="12" customFormat="1" ht="22.9" customHeight="1">
      <c r="B154" s="150"/>
      <c r="D154" s="151" t="s">
        <v>72</v>
      </c>
      <c r="E154" s="161" t="s">
        <v>334</v>
      </c>
      <c r="F154" s="161" t="s">
        <v>335</v>
      </c>
      <c r="I154" s="153"/>
      <c r="J154" s="162">
        <f>BK154</f>
        <v>0</v>
      </c>
      <c r="L154" s="150"/>
      <c r="M154" s="155"/>
      <c r="N154" s="156"/>
      <c r="O154" s="156"/>
      <c r="P154" s="157">
        <f>SUM(P155:P165)</f>
        <v>0</v>
      </c>
      <c r="Q154" s="156"/>
      <c r="R154" s="157">
        <f>SUM(R155:R165)</f>
        <v>6.9300000000000004E-3</v>
      </c>
      <c r="S154" s="156"/>
      <c r="T154" s="158">
        <f>SUM(T155:T165)</f>
        <v>0</v>
      </c>
      <c r="AR154" s="151" t="s">
        <v>84</v>
      </c>
      <c r="AT154" s="159" t="s">
        <v>72</v>
      </c>
      <c r="AU154" s="159" t="s">
        <v>80</v>
      </c>
      <c r="AY154" s="151" t="s">
        <v>160</v>
      </c>
      <c r="BK154" s="160">
        <f>SUM(BK155:BK165)</f>
        <v>0</v>
      </c>
    </row>
    <row r="155" spans="1:65" s="2" customFormat="1" ht="21.75" customHeight="1">
      <c r="A155" s="29"/>
      <c r="B155" s="163"/>
      <c r="C155" s="164" t="s">
        <v>218</v>
      </c>
      <c r="D155" s="164" t="s">
        <v>162</v>
      </c>
      <c r="E155" s="165" t="s">
        <v>420</v>
      </c>
      <c r="F155" s="166" t="s">
        <v>421</v>
      </c>
      <c r="G155" s="167" t="s">
        <v>165</v>
      </c>
      <c r="H155" s="168">
        <v>21</v>
      </c>
      <c r="I155" s="169"/>
      <c r="J155" s="170">
        <f t="shared" ref="J155:J165" si="20">ROUND(I155*H155,2)</f>
        <v>0</v>
      </c>
      <c r="K155" s="171"/>
      <c r="L155" s="30"/>
      <c r="M155" s="172" t="s">
        <v>1</v>
      </c>
      <c r="N155" s="173" t="s">
        <v>39</v>
      </c>
      <c r="O155" s="55"/>
      <c r="P155" s="174">
        <f t="shared" ref="P155:P165" si="21">O155*H155</f>
        <v>0</v>
      </c>
      <c r="Q155" s="174">
        <v>0</v>
      </c>
      <c r="R155" s="174">
        <f t="shared" ref="R155:R165" si="22">Q155*H155</f>
        <v>0</v>
      </c>
      <c r="S155" s="174">
        <v>0</v>
      </c>
      <c r="T155" s="175">
        <f t="shared" ref="T155:T165" si="23"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6" t="s">
        <v>186</v>
      </c>
      <c r="AT155" s="176" t="s">
        <v>162</v>
      </c>
      <c r="AU155" s="176" t="s">
        <v>84</v>
      </c>
      <c r="AY155" s="14" t="s">
        <v>160</v>
      </c>
      <c r="BE155" s="177">
        <f t="shared" ref="BE155:BE165" si="24">IF(N155="základná",J155,0)</f>
        <v>0</v>
      </c>
      <c r="BF155" s="177">
        <f t="shared" ref="BF155:BF165" si="25">IF(N155="znížená",J155,0)</f>
        <v>0</v>
      </c>
      <c r="BG155" s="177">
        <f t="shared" ref="BG155:BG165" si="26">IF(N155="zákl. prenesená",J155,0)</f>
        <v>0</v>
      </c>
      <c r="BH155" s="177">
        <f t="shared" ref="BH155:BH165" si="27">IF(N155="zníž. prenesená",J155,0)</f>
        <v>0</v>
      </c>
      <c r="BI155" s="177">
        <f t="shared" ref="BI155:BI165" si="28">IF(N155="nulová",J155,0)</f>
        <v>0</v>
      </c>
      <c r="BJ155" s="14" t="s">
        <v>84</v>
      </c>
      <c r="BK155" s="177">
        <f t="shared" ref="BK155:BK165" si="29">ROUND(I155*H155,2)</f>
        <v>0</v>
      </c>
      <c r="BL155" s="14" t="s">
        <v>186</v>
      </c>
      <c r="BM155" s="176" t="s">
        <v>221</v>
      </c>
    </row>
    <row r="156" spans="1:65" s="2" customFormat="1" ht="16.5" customHeight="1">
      <c r="A156" s="29"/>
      <c r="B156" s="163"/>
      <c r="C156" s="178" t="s">
        <v>191</v>
      </c>
      <c r="D156" s="178" t="s">
        <v>188</v>
      </c>
      <c r="E156" s="179" t="s">
        <v>422</v>
      </c>
      <c r="F156" s="180" t="s">
        <v>423</v>
      </c>
      <c r="G156" s="181" t="s">
        <v>165</v>
      </c>
      <c r="H156" s="182">
        <v>22.05</v>
      </c>
      <c r="I156" s="183"/>
      <c r="J156" s="184">
        <f t="shared" si="20"/>
        <v>0</v>
      </c>
      <c r="K156" s="185"/>
      <c r="L156" s="186"/>
      <c r="M156" s="187" t="s">
        <v>1</v>
      </c>
      <c r="N156" s="188" t="s">
        <v>39</v>
      </c>
      <c r="O156" s="55"/>
      <c r="P156" s="174">
        <f t="shared" si="21"/>
        <v>0</v>
      </c>
      <c r="Q156" s="174">
        <v>0</v>
      </c>
      <c r="R156" s="174">
        <f t="shared" si="22"/>
        <v>0</v>
      </c>
      <c r="S156" s="174">
        <v>0</v>
      </c>
      <c r="T156" s="175">
        <f t="shared" si="2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6" t="s">
        <v>217</v>
      </c>
      <c r="AT156" s="176" t="s">
        <v>188</v>
      </c>
      <c r="AU156" s="176" t="s">
        <v>84</v>
      </c>
      <c r="AY156" s="14" t="s">
        <v>160</v>
      </c>
      <c r="BE156" s="177">
        <f t="shared" si="24"/>
        <v>0</v>
      </c>
      <c r="BF156" s="177">
        <f t="shared" si="25"/>
        <v>0</v>
      </c>
      <c r="BG156" s="177">
        <f t="shared" si="26"/>
        <v>0</v>
      </c>
      <c r="BH156" s="177">
        <f t="shared" si="27"/>
        <v>0</v>
      </c>
      <c r="BI156" s="177">
        <f t="shared" si="28"/>
        <v>0</v>
      </c>
      <c r="BJ156" s="14" t="s">
        <v>84</v>
      </c>
      <c r="BK156" s="177">
        <f t="shared" si="29"/>
        <v>0</v>
      </c>
      <c r="BL156" s="14" t="s">
        <v>186</v>
      </c>
      <c r="BM156" s="176" t="s">
        <v>224</v>
      </c>
    </row>
    <row r="157" spans="1:65" s="2" customFormat="1" ht="21.75" customHeight="1">
      <c r="A157" s="29"/>
      <c r="B157" s="163"/>
      <c r="C157" s="164" t="s">
        <v>225</v>
      </c>
      <c r="D157" s="164" t="s">
        <v>162</v>
      </c>
      <c r="E157" s="165" t="s">
        <v>424</v>
      </c>
      <c r="F157" s="166" t="s">
        <v>425</v>
      </c>
      <c r="G157" s="167" t="s">
        <v>165</v>
      </c>
      <c r="H157" s="168">
        <v>57.75</v>
      </c>
      <c r="I157" s="169"/>
      <c r="J157" s="170">
        <f t="shared" si="20"/>
        <v>0</v>
      </c>
      <c r="K157" s="171"/>
      <c r="L157" s="30"/>
      <c r="M157" s="172" t="s">
        <v>1</v>
      </c>
      <c r="N157" s="173" t="s">
        <v>39</v>
      </c>
      <c r="O157" s="55"/>
      <c r="P157" s="174">
        <f t="shared" si="21"/>
        <v>0</v>
      </c>
      <c r="Q157" s="174">
        <v>1.2E-4</v>
      </c>
      <c r="R157" s="174">
        <f t="shared" si="22"/>
        <v>6.9300000000000004E-3</v>
      </c>
      <c r="S157" s="174">
        <v>0</v>
      </c>
      <c r="T157" s="175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6" t="s">
        <v>186</v>
      </c>
      <c r="AT157" s="176" t="s">
        <v>162</v>
      </c>
      <c r="AU157" s="176" t="s">
        <v>84</v>
      </c>
      <c r="AY157" s="14" t="s">
        <v>160</v>
      </c>
      <c r="BE157" s="177">
        <f t="shared" si="24"/>
        <v>0</v>
      </c>
      <c r="BF157" s="177">
        <f t="shared" si="25"/>
        <v>0</v>
      </c>
      <c r="BG157" s="177">
        <f t="shared" si="26"/>
        <v>0</v>
      </c>
      <c r="BH157" s="177">
        <f t="shared" si="27"/>
        <v>0</v>
      </c>
      <c r="BI157" s="177">
        <f t="shared" si="28"/>
        <v>0</v>
      </c>
      <c r="BJ157" s="14" t="s">
        <v>84</v>
      </c>
      <c r="BK157" s="177">
        <f t="shared" si="29"/>
        <v>0</v>
      </c>
      <c r="BL157" s="14" t="s">
        <v>186</v>
      </c>
      <c r="BM157" s="176" t="s">
        <v>228</v>
      </c>
    </row>
    <row r="158" spans="1:65" s="2" customFormat="1" ht="16.5" customHeight="1">
      <c r="A158" s="29"/>
      <c r="B158" s="163"/>
      <c r="C158" s="178" t="s">
        <v>7</v>
      </c>
      <c r="D158" s="178" t="s">
        <v>188</v>
      </c>
      <c r="E158" s="179" t="s">
        <v>426</v>
      </c>
      <c r="F158" s="180" t="s">
        <v>427</v>
      </c>
      <c r="G158" s="181" t="s">
        <v>165</v>
      </c>
      <c r="H158" s="182">
        <v>60.637999999999998</v>
      </c>
      <c r="I158" s="183"/>
      <c r="J158" s="184">
        <f t="shared" si="20"/>
        <v>0</v>
      </c>
      <c r="K158" s="185"/>
      <c r="L158" s="186"/>
      <c r="M158" s="187" t="s">
        <v>1</v>
      </c>
      <c r="N158" s="188" t="s">
        <v>39</v>
      </c>
      <c r="O158" s="55"/>
      <c r="P158" s="174">
        <f t="shared" si="21"/>
        <v>0</v>
      </c>
      <c r="Q158" s="174">
        <v>0</v>
      </c>
      <c r="R158" s="174">
        <f t="shared" si="22"/>
        <v>0</v>
      </c>
      <c r="S158" s="174">
        <v>0</v>
      </c>
      <c r="T158" s="175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6" t="s">
        <v>217</v>
      </c>
      <c r="AT158" s="176" t="s">
        <v>188</v>
      </c>
      <c r="AU158" s="176" t="s">
        <v>84</v>
      </c>
      <c r="AY158" s="14" t="s">
        <v>160</v>
      </c>
      <c r="BE158" s="177">
        <f t="shared" si="24"/>
        <v>0</v>
      </c>
      <c r="BF158" s="177">
        <f t="shared" si="25"/>
        <v>0</v>
      </c>
      <c r="BG158" s="177">
        <f t="shared" si="26"/>
        <v>0</v>
      </c>
      <c r="BH158" s="177">
        <f t="shared" si="27"/>
        <v>0</v>
      </c>
      <c r="BI158" s="177">
        <f t="shared" si="28"/>
        <v>0</v>
      </c>
      <c r="BJ158" s="14" t="s">
        <v>84</v>
      </c>
      <c r="BK158" s="177">
        <f t="shared" si="29"/>
        <v>0</v>
      </c>
      <c r="BL158" s="14" t="s">
        <v>186</v>
      </c>
      <c r="BM158" s="176" t="s">
        <v>231</v>
      </c>
    </row>
    <row r="159" spans="1:65" s="2" customFormat="1" ht="21.75" customHeight="1">
      <c r="A159" s="29"/>
      <c r="B159" s="163"/>
      <c r="C159" s="164" t="s">
        <v>232</v>
      </c>
      <c r="D159" s="164" t="s">
        <v>162</v>
      </c>
      <c r="E159" s="165" t="s">
        <v>428</v>
      </c>
      <c r="F159" s="166" t="s">
        <v>429</v>
      </c>
      <c r="G159" s="167" t="s">
        <v>165</v>
      </c>
      <c r="H159" s="168">
        <v>197.1</v>
      </c>
      <c r="I159" s="169"/>
      <c r="J159" s="170">
        <f t="shared" si="20"/>
        <v>0</v>
      </c>
      <c r="K159" s="171"/>
      <c r="L159" s="30"/>
      <c r="M159" s="172" t="s">
        <v>1</v>
      </c>
      <c r="N159" s="173" t="s">
        <v>39</v>
      </c>
      <c r="O159" s="55"/>
      <c r="P159" s="174">
        <f t="shared" si="21"/>
        <v>0</v>
      </c>
      <c r="Q159" s="174">
        <v>0</v>
      </c>
      <c r="R159" s="174">
        <f t="shared" si="22"/>
        <v>0</v>
      </c>
      <c r="S159" s="174">
        <v>0</v>
      </c>
      <c r="T159" s="175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6" t="s">
        <v>186</v>
      </c>
      <c r="AT159" s="176" t="s">
        <v>162</v>
      </c>
      <c r="AU159" s="176" t="s">
        <v>84</v>
      </c>
      <c r="AY159" s="14" t="s">
        <v>160</v>
      </c>
      <c r="BE159" s="177">
        <f t="shared" si="24"/>
        <v>0</v>
      </c>
      <c r="BF159" s="177">
        <f t="shared" si="25"/>
        <v>0</v>
      </c>
      <c r="BG159" s="177">
        <f t="shared" si="26"/>
        <v>0</v>
      </c>
      <c r="BH159" s="177">
        <f t="shared" si="27"/>
        <v>0</v>
      </c>
      <c r="BI159" s="177">
        <f t="shared" si="28"/>
        <v>0</v>
      </c>
      <c r="BJ159" s="14" t="s">
        <v>84</v>
      </c>
      <c r="BK159" s="177">
        <f t="shared" si="29"/>
        <v>0</v>
      </c>
      <c r="BL159" s="14" t="s">
        <v>186</v>
      </c>
      <c r="BM159" s="176" t="s">
        <v>235</v>
      </c>
    </row>
    <row r="160" spans="1:65" s="2" customFormat="1" ht="16.5" customHeight="1">
      <c r="A160" s="29"/>
      <c r="B160" s="163"/>
      <c r="C160" s="178" t="s">
        <v>199</v>
      </c>
      <c r="D160" s="178" t="s">
        <v>188</v>
      </c>
      <c r="E160" s="179" t="s">
        <v>430</v>
      </c>
      <c r="F160" s="180" t="s">
        <v>431</v>
      </c>
      <c r="G160" s="181" t="s">
        <v>165</v>
      </c>
      <c r="H160" s="182">
        <v>206.95500000000001</v>
      </c>
      <c r="I160" s="183"/>
      <c r="J160" s="184">
        <f t="shared" si="20"/>
        <v>0</v>
      </c>
      <c r="K160" s="185"/>
      <c r="L160" s="186"/>
      <c r="M160" s="187" t="s">
        <v>1</v>
      </c>
      <c r="N160" s="188" t="s">
        <v>39</v>
      </c>
      <c r="O160" s="55"/>
      <c r="P160" s="174">
        <f t="shared" si="21"/>
        <v>0</v>
      </c>
      <c r="Q160" s="174">
        <v>0</v>
      </c>
      <c r="R160" s="174">
        <f t="shared" si="22"/>
        <v>0</v>
      </c>
      <c r="S160" s="174">
        <v>0</v>
      </c>
      <c r="T160" s="175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6" t="s">
        <v>217</v>
      </c>
      <c r="AT160" s="176" t="s">
        <v>188</v>
      </c>
      <c r="AU160" s="176" t="s">
        <v>84</v>
      </c>
      <c r="AY160" s="14" t="s">
        <v>160</v>
      </c>
      <c r="BE160" s="177">
        <f t="shared" si="24"/>
        <v>0</v>
      </c>
      <c r="BF160" s="177">
        <f t="shared" si="25"/>
        <v>0</v>
      </c>
      <c r="BG160" s="177">
        <f t="shared" si="26"/>
        <v>0</v>
      </c>
      <c r="BH160" s="177">
        <f t="shared" si="27"/>
        <v>0</v>
      </c>
      <c r="BI160" s="177">
        <f t="shared" si="28"/>
        <v>0</v>
      </c>
      <c r="BJ160" s="14" t="s">
        <v>84</v>
      </c>
      <c r="BK160" s="177">
        <f t="shared" si="29"/>
        <v>0</v>
      </c>
      <c r="BL160" s="14" t="s">
        <v>186</v>
      </c>
      <c r="BM160" s="176" t="s">
        <v>238</v>
      </c>
    </row>
    <row r="161" spans="1:65" s="2" customFormat="1" ht="21.75" customHeight="1">
      <c r="A161" s="29"/>
      <c r="B161" s="163"/>
      <c r="C161" s="164" t="s">
        <v>239</v>
      </c>
      <c r="D161" s="164" t="s">
        <v>162</v>
      </c>
      <c r="E161" s="165" t="s">
        <v>432</v>
      </c>
      <c r="F161" s="166" t="s">
        <v>433</v>
      </c>
      <c r="G161" s="167" t="s">
        <v>165</v>
      </c>
      <c r="H161" s="168">
        <v>234.15</v>
      </c>
      <c r="I161" s="169"/>
      <c r="J161" s="170">
        <f t="shared" si="20"/>
        <v>0</v>
      </c>
      <c r="K161" s="171"/>
      <c r="L161" s="30"/>
      <c r="M161" s="172" t="s">
        <v>1</v>
      </c>
      <c r="N161" s="173" t="s">
        <v>39</v>
      </c>
      <c r="O161" s="55"/>
      <c r="P161" s="174">
        <f t="shared" si="21"/>
        <v>0</v>
      </c>
      <c r="Q161" s="174">
        <v>0</v>
      </c>
      <c r="R161" s="174">
        <f t="shared" si="22"/>
        <v>0</v>
      </c>
      <c r="S161" s="174">
        <v>0</v>
      </c>
      <c r="T161" s="175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6" t="s">
        <v>186</v>
      </c>
      <c r="AT161" s="176" t="s">
        <v>162</v>
      </c>
      <c r="AU161" s="176" t="s">
        <v>84</v>
      </c>
      <c r="AY161" s="14" t="s">
        <v>160</v>
      </c>
      <c r="BE161" s="177">
        <f t="shared" si="24"/>
        <v>0</v>
      </c>
      <c r="BF161" s="177">
        <f t="shared" si="25"/>
        <v>0</v>
      </c>
      <c r="BG161" s="177">
        <f t="shared" si="26"/>
        <v>0</v>
      </c>
      <c r="BH161" s="177">
        <f t="shared" si="27"/>
        <v>0</v>
      </c>
      <c r="BI161" s="177">
        <f t="shared" si="28"/>
        <v>0</v>
      </c>
      <c r="BJ161" s="14" t="s">
        <v>84</v>
      </c>
      <c r="BK161" s="177">
        <f t="shared" si="29"/>
        <v>0</v>
      </c>
      <c r="BL161" s="14" t="s">
        <v>186</v>
      </c>
      <c r="BM161" s="176" t="s">
        <v>242</v>
      </c>
    </row>
    <row r="162" spans="1:65" s="2" customFormat="1" ht="16.5" customHeight="1">
      <c r="A162" s="29"/>
      <c r="B162" s="163"/>
      <c r="C162" s="178" t="s">
        <v>202</v>
      </c>
      <c r="D162" s="178" t="s">
        <v>188</v>
      </c>
      <c r="E162" s="179" t="s">
        <v>434</v>
      </c>
      <c r="F162" s="180" t="s">
        <v>435</v>
      </c>
      <c r="G162" s="181" t="s">
        <v>165</v>
      </c>
      <c r="H162" s="182">
        <v>245.95699999999999</v>
      </c>
      <c r="I162" s="183"/>
      <c r="J162" s="184">
        <f t="shared" si="20"/>
        <v>0</v>
      </c>
      <c r="K162" s="185"/>
      <c r="L162" s="186"/>
      <c r="M162" s="187" t="s">
        <v>1</v>
      </c>
      <c r="N162" s="188" t="s">
        <v>39</v>
      </c>
      <c r="O162" s="55"/>
      <c r="P162" s="174">
        <f t="shared" si="21"/>
        <v>0</v>
      </c>
      <c r="Q162" s="174">
        <v>0</v>
      </c>
      <c r="R162" s="174">
        <f t="shared" si="22"/>
        <v>0</v>
      </c>
      <c r="S162" s="174">
        <v>0</v>
      </c>
      <c r="T162" s="175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6" t="s">
        <v>217</v>
      </c>
      <c r="AT162" s="176" t="s">
        <v>188</v>
      </c>
      <c r="AU162" s="176" t="s">
        <v>84</v>
      </c>
      <c r="AY162" s="14" t="s">
        <v>160</v>
      </c>
      <c r="BE162" s="177">
        <f t="shared" si="24"/>
        <v>0</v>
      </c>
      <c r="BF162" s="177">
        <f t="shared" si="25"/>
        <v>0</v>
      </c>
      <c r="BG162" s="177">
        <f t="shared" si="26"/>
        <v>0</v>
      </c>
      <c r="BH162" s="177">
        <f t="shared" si="27"/>
        <v>0</v>
      </c>
      <c r="BI162" s="177">
        <f t="shared" si="28"/>
        <v>0</v>
      </c>
      <c r="BJ162" s="14" t="s">
        <v>84</v>
      </c>
      <c r="BK162" s="177">
        <f t="shared" si="29"/>
        <v>0</v>
      </c>
      <c r="BL162" s="14" t="s">
        <v>186</v>
      </c>
      <c r="BM162" s="176" t="s">
        <v>245</v>
      </c>
    </row>
    <row r="163" spans="1:65" s="2" customFormat="1" ht="21.75" customHeight="1">
      <c r="A163" s="29"/>
      <c r="B163" s="163"/>
      <c r="C163" s="164" t="s">
        <v>247</v>
      </c>
      <c r="D163" s="164" t="s">
        <v>162</v>
      </c>
      <c r="E163" s="165" t="s">
        <v>436</v>
      </c>
      <c r="F163" s="166" t="s">
        <v>437</v>
      </c>
      <c r="G163" s="167" t="s">
        <v>165</v>
      </c>
      <c r="H163" s="168">
        <v>496.65</v>
      </c>
      <c r="I163" s="169"/>
      <c r="J163" s="170">
        <f t="shared" si="20"/>
        <v>0</v>
      </c>
      <c r="K163" s="171"/>
      <c r="L163" s="30"/>
      <c r="M163" s="172" t="s">
        <v>1</v>
      </c>
      <c r="N163" s="173" t="s">
        <v>39</v>
      </c>
      <c r="O163" s="55"/>
      <c r="P163" s="174">
        <f t="shared" si="21"/>
        <v>0</v>
      </c>
      <c r="Q163" s="174">
        <v>0</v>
      </c>
      <c r="R163" s="174">
        <f t="shared" si="22"/>
        <v>0</v>
      </c>
      <c r="S163" s="174">
        <v>0</v>
      </c>
      <c r="T163" s="175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6" t="s">
        <v>186</v>
      </c>
      <c r="AT163" s="176" t="s">
        <v>162</v>
      </c>
      <c r="AU163" s="176" t="s">
        <v>84</v>
      </c>
      <c r="AY163" s="14" t="s">
        <v>160</v>
      </c>
      <c r="BE163" s="177">
        <f t="shared" si="24"/>
        <v>0</v>
      </c>
      <c r="BF163" s="177">
        <f t="shared" si="25"/>
        <v>0</v>
      </c>
      <c r="BG163" s="177">
        <f t="shared" si="26"/>
        <v>0</v>
      </c>
      <c r="BH163" s="177">
        <f t="shared" si="27"/>
        <v>0</v>
      </c>
      <c r="BI163" s="177">
        <f t="shared" si="28"/>
        <v>0</v>
      </c>
      <c r="BJ163" s="14" t="s">
        <v>84</v>
      </c>
      <c r="BK163" s="177">
        <f t="shared" si="29"/>
        <v>0</v>
      </c>
      <c r="BL163" s="14" t="s">
        <v>186</v>
      </c>
      <c r="BM163" s="176" t="s">
        <v>251</v>
      </c>
    </row>
    <row r="164" spans="1:65" s="2" customFormat="1" ht="16.5" customHeight="1">
      <c r="A164" s="29"/>
      <c r="B164" s="163"/>
      <c r="C164" s="178" t="s">
        <v>207</v>
      </c>
      <c r="D164" s="178" t="s">
        <v>188</v>
      </c>
      <c r="E164" s="179" t="s">
        <v>438</v>
      </c>
      <c r="F164" s="180" t="s">
        <v>439</v>
      </c>
      <c r="G164" s="181" t="s">
        <v>165</v>
      </c>
      <c r="H164" s="182">
        <v>521.48299999999995</v>
      </c>
      <c r="I164" s="183"/>
      <c r="J164" s="184">
        <f t="shared" si="20"/>
        <v>0</v>
      </c>
      <c r="K164" s="185"/>
      <c r="L164" s="186"/>
      <c r="M164" s="187" t="s">
        <v>1</v>
      </c>
      <c r="N164" s="188" t="s">
        <v>39</v>
      </c>
      <c r="O164" s="55"/>
      <c r="P164" s="174">
        <f t="shared" si="21"/>
        <v>0</v>
      </c>
      <c r="Q164" s="174">
        <v>0</v>
      </c>
      <c r="R164" s="174">
        <f t="shared" si="22"/>
        <v>0</v>
      </c>
      <c r="S164" s="174">
        <v>0</v>
      </c>
      <c r="T164" s="175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6" t="s">
        <v>217</v>
      </c>
      <c r="AT164" s="176" t="s">
        <v>188</v>
      </c>
      <c r="AU164" s="176" t="s">
        <v>84</v>
      </c>
      <c r="AY164" s="14" t="s">
        <v>160</v>
      </c>
      <c r="BE164" s="177">
        <f t="shared" si="24"/>
        <v>0</v>
      </c>
      <c r="BF164" s="177">
        <f t="shared" si="25"/>
        <v>0</v>
      </c>
      <c r="BG164" s="177">
        <f t="shared" si="26"/>
        <v>0</v>
      </c>
      <c r="BH164" s="177">
        <f t="shared" si="27"/>
        <v>0</v>
      </c>
      <c r="BI164" s="177">
        <f t="shared" si="28"/>
        <v>0</v>
      </c>
      <c r="BJ164" s="14" t="s">
        <v>84</v>
      </c>
      <c r="BK164" s="177">
        <f t="shared" si="29"/>
        <v>0</v>
      </c>
      <c r="BL164" s="14" t="s">
        <v>186</v>
      </c>
      <c r="BM164" s="176" t="s">
        <v>255</v>
      </c>
    </row>
    <row r="165" spans="1:65" s="2" customFormat="1" ht="21.75" customHeight="1">
      <c r="A165" s="29"/>
      <c r="B165" s="163"/>
      <c r="C165" s="164" t="s">
        <v>256</v>
      </c>
      <c r="D165" s="164" t="s">
        <v>162</v>
      </c>
      <c r="E165" s="165" t="s">
        <v>440</v>
      </c>
      <c r="F165" s="166" t="s">
        <v>441</v>
      </c>
      <c r="G165" s="167" t="s">
        <v>332</v>
      </c>
      <c r="H165" s="189"/>
      <c r="I165" s="169"/>
      <c r="J165" s="170">
        <f t="shared" si="20"/>
        <v>0</v>
      </c>
      <c r="K165" s="171"/>
      <c r="L165" s="30"/>
      <c r="M165" s="172" t="s">
        <v>1</v>
      </c>
      <c r="N165" s="173" t="s">
        <v>39</v>
      </c>
      <c r="O165" s="55"/>
      <c r="P165" s="174">
        <f t="shared" si="21"/>
        <v>0</v>
      </c>
      <c r="Q165" s="174">
        <v>0</v>
      </c>
      <c r="R165" s="174">
        <f t="shared" si="22"/>
        <v>0</v>
      </c>
      <c r="S165" s="174">
        <v>0</v>
      </c>
      <c r="T165" s="175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6" t="s">
        <v>186</v>
      </c>
      <c r="AT165" s="176" t="s">
        <v>162</v>
      </c>
      <c r="AU165" s="176" t="s">
        <v>84</v>
      </c>
      <c r="AY165" s="14" t="s">
        <v>160</v>
      </c>
      <c r="BE165" s="177">
        <f t="shared" si="24"/>
        <v>0</v>
      </c>
      <c r="BF165" s="177">
        <f t="shared" si="25"/>
        <v>0</v>
      </c>
      <c r="BG165" s="177">
        <f t="shared" si="26"/>
        <v>0</v>
      </c>
      <c r="BH165" s="177">
        <f t="shared" si="27"/>
        <v>0</v>
      </c>
      <c r="BI165" s="177">
        <f t="shared" si="28"/>
        <v>0</v>
      </c>
      <c r="BJ165" s="14" t="s">
        <v>84</v>
      </c>
      <c r="BK165" s="177">
        <f t="shared" si="29"/>
        <v>0</v>
      </c>
      <c r="BL165" s="14" t="s">
        <v>186</v>
      </c>
      <c r="BM165" s="176" t="s">
        <v>259</v>
      </c>
    </row>
    <row r="166" spans="1:65" s="12" customFormat="1" ht="22.9" customHeight="1">
      <c r="B166" s="150"/>
      <c r="D166" s="151" t="s">
        <v>72</v>
      </c>
      <c r="E166" s="161" t="s">
        <v>442</v>
      </c>
      <c r="F166" s="161" t="s">
        <v>443</v>
      </c>
      <c r="I166" s="153"/>
      <c r="J166" s="162">
        <f>BK166</f>
        <v>0</v>
      </c>
      <c r="L166" s="150"/>
      <c r="M166" s="155"/>
      <c r="N166" s="156"/>
      <c r="O166" s="156"/>
      <c r="P166" s="157">
        <f>SUM(P167:P178)</f>
        <v>0</v>
      </c>
      <c r="Q166" s="156"/>
      <c r="R166" s="157">
        <f>SUM(R167:R178)</f>
        <v>0.43165659687400004</v>
      </c>
      <c r="S166" s="156"/>
      <c r="T166" s="158">
        <f>SUM(T167:T178)</f>
        <v>0</v>
      </c>
      <c r="AR166" s="151" t="s">
        <v>84</v>
      </c>
      <c r="AT166" s="159" t="s">
        <v>72</v>
      </c>
      <c r="AU166" s="159" t="s">
        <v>80</v>
      </c>
      <c r="AY166" s="151" t="s">
        <v>160</v>
      </c>
      <c r="BK166" s="160">
        <f>SUM(BK167:BK178)</f>
        <v>0</v>
      </c>
    </row>
    <row r="167" spans="1:65" s="2" customFormat="1" ht="16.5" customHeight="1">
      <c r="A167" s="29"/>
      <c r="B167" s="163"/>
      <c r="C167" s="164" t="s">
        <v>210</v>
      </c>
      <c r="D167" s="164" t="s">
        <v>162</v>
      </c>
      <c r="E167" s="165" t="s">
        <v>444</v>
      </c>
      <c r="F167" s="166" t="s">
        <v>445</v>
      </c>
      <c r="G167" s="167" t="s">
        <v>250</v>
      </c>
      <c r="H167" s="168">
        <v>170</v>
      </c>
      <c r="I167" s="169"/>
      <c r="J167" s="170">
        <f t="shared" ref="J167:J178" si="30">ROUND(I167*H167,2)</f>
        <v>0</v>
      </c>
      <c r="K167" s="171"/>
      <c r="L167" s="30"/>
      <c r="M167" s="172" t="s">
        <v>1</v>
      </c>
      <c r="N167" s="173" t="s">
        <v>39</v>
      </c>
      <c r="O167" s="55"/>
      <c r="P167" s="174">
        <f t="shared" ref="P167:P178" si="31">O167*H167</f>
        <v>0</v>
      </c>
      <c r="Q167" s="174">
        <v>0</v>
      </c>
      <c r="R167" s="174">
        <f t="shared" ref="R167:R178" si="32">Q167*H167</f>
        <v>0</v>
      </c>
      <c r="S167" s="174">
        <v>0</v>
      </c>
      <c r="T167" s="175">
        <f t="shared" ref="T167:T178" si="33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6" t="s">
        <v>186</v>
      </c>
      <c r="AT167" s="176" t="s">
        <v>162</v>
      </c>
      <c r="AU167" s="176" t="s">
        <v>84</v>
      </c>
      <c r="AY167" s="14" t="s">
        <v>160</v>
      </c>
      <c r="BE167" s="177">
        <f t="shared" ref="BE167:BE178" si="34">IF(N167="základná",J167,0)</f>
        <v>0</v>
      </c>
      <c r="BF167" s="177">
        <f t="shared" ref="BF167:BF178" si="35">IF(N167="znížená",J167,0)</f>
        <v>0</v>
      </c>
      <c r="BG167" s="177">
        <f t="shared" ref="BG167:BG178" si="36">IF(N167="zákl. prenesená",J167,0)</f>
        <v>0</v>
      </c>
      <c r="BH167" s="177">
        <f t="shared" ref="BH167:BH178" si="37">IF(N167="zníž. prenesená",J167,0)</f>
        <v>0</v>
      </c>
      <c r="BI167" s="177">
        <f t="shared" ref="BI167:BI178" si="38">IF(N167="nulová",J167,0)</f>
        <v>0</v>
      </c>
      <c r="BJ167" s="14" t="s">
        <v>84</v>
      </c>
      <c r="BK167" s="177">
        <f t="shared" ref="BK167:BK178" si="39">ROUND(I167*H167,2)</f>
        <v>0</v>
      </c>
      <c r="BL167" s="14" t="s">
        <v>186</v>
      </c>
      <c r="BM167" s="176" t="s">
        <v>262</v>
      </c>
    </row>
    <row r="168" spans="1:65" s="2" customFormat="1" ht="21.75" customHeight="1">
      <c r="A168" s="29"/>
      <c r="B168" s="163"/>
      <c r="C168" s="164" t="s">
        <v>263</v>
      </c>
      <c r="D168" s="164" t="s">
        <v>162</v>
      </c>
      <c r="E168" s="165" t="s">
        <v>446</v>
      </c>
      <c r="F168" s="166" t="s">
        <v>447</v>
      </c>
      <c r="G168" s="167" t="s">
        <v>250</v>
      </c>
      <c r="H168" s="168">
        <v>170</v>
      </c>
      <c r="I168" s="169"/>
      <c r="J168" s="170">
        <f t="shared" si="30"/>
        <v>0</v>
      </c>
      <c r="K168" s="171"/>
      <c r="L168" s="30"/>
      <c r="M168" s="172" t="s">
        <v>1</v>
      </c>
      <c r="N168" s="173" t="s">
        <v>39</v>
      </c>
      <c r="O168" s="55"/>
      <c r="P168" s="174">
        <f t="shared" si="31"/>
        <v>0</v>
      </c>
      <c r="Q168" s="174">
        <v>2.5999999999999998E-4</v>
      </c>
      <c r="R168" s="174">
        <f t="shared" si="32"/>
        <v>4.4199999999999996E-2</v>
      </c>
      <c r="S168" s="174">
        <v>0</v>
      </c>
      <c r="T168" s="175">
        <f t="shared" si="3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6" t="s">
        <v>186</v>
      </c>
      <c r="AT168" s="176" t="s">
        <v>162</v>
      </c>
      <c r="AU168" s="176" t="s">
        <v>84</v>
      </c>
      <c r="AY168" s="14" t="s">
        <v>160</v>
      </c>
      <c r="BE168" s="177">
        <f t="shared" si="34"/>
        <v>0</v>
      </c>
      <c r="BF168" s="177">
        <f t="shared" si="35"/>
        <v>0</v>
      </c>
      <c r="BG168" s="177">
        <f t="shared" si="36"/>
        <v>0</v>
      </c>
      <c r="BH168" s="177">
        <f t="shared" si="37"/>
        <v>0</v>
      </c>
      <c r="BI168" s="177">
        <f t="shared" si="38"/>
        <v>0</v>
      </c>
      <c r="BJ168" s="14" t="s">
        <v>84</v>
      </c>
      <c r="BK168" s="177">
        <f t="shared" si="39"/>
        <v>0</v>
      </c>
      <c r="BL168" s="14" t="s">
        <v>186</v>
      </c>
      <c r="BM168" s="176" t="s">
        <v>266</v>
      </c>
    </row>
    <row r="169" spans="1:65" s="2" customFormat="1" ht="21.75" customHeight="1">
      <c r="A169" s="29"/>
      <c r="B169" s="163"/>
      <c r="C169" s="164" t="s">
        <v>214</v>
      </c>
      <c r="D169" s="164" t="s">
        <v>162</v>
      </c>
      <c r="E169" s="165" t="s">
        <v>448</v>
      </c>
      <c r="F169" s="166" t="s">
        <v>449</v>
      </c>
      <c r="G169" s="167" t="s">
        <v>165</v>
      </c>
      <c r="H169" s="168">
        <v>57.75</v>
      </c>
      <c r="I169" s="169"/>
      <c r="J169" s="170">
        <f t="shared" si="30"/>
        <v>0</v>
      </c>
      <c r="K169" s="171"/>
      <c r="L169" s="30"/>
      <c r="M169" s="172" t="s">
        <v>1</v>
      </c>
      <c r="N169" s="173" t="s">
        <v>39</v>
      </c>
      <c r="O169" s="55"/>
      <c r="P169" s="174">
        <f t="shared" si="31"/>
        <v>0</v>
      </c>
      <c r="Q169" s="174">
        <v>0</v>
      </c>
      <c r="R169" s="174">
        <f t="shared" si="32"/>
        <v>0</v>
      </c>
      <c r="S169" s="174">
        <v>0</v>
      </c>
      <c r="T169" s="175">
        <f t="shared" si="3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6" t="s">
        <v>186</v>
      </c>
      <c r="AT169" s="176" t="s">
        <v>162</v>
      </c>
      <c r="AU169" s="176" t="s">
        <v>84</v>
      </c>
      <c r="AY169" s="14" t="s">
        <v>160</v>
      </c>
      <c r="BE169" s="177">
        <f t="shared" si="34"/>
        <v>0</v>
      </c>
      <c r="BF169" s="177">
        <f t="shared" si="35"/>
        <v>0</v>
      </c>
      <c r="BG169" s="177">
        <f t="shared" si="36"/>
        <v>0</v>
      </c>
      <c r="BH169" s="177">
        <f t="shared" si="37"/>
        <v>0</v>
      </c>
      <c r="BI169" s="177">
        <f t="shared" si="38"/>
        <v>0</v>
      </c>
      <c r="BJ169" s="14" t="s">
        <v>84</v>
      </c>
      <c r="BK169" s="177">
        <f t="shared" si="39"/>
        <v>0</v>
      </c>
      <c r="BL169" s="14" t="s">
        <v>186</v>
      </c>
      <c r="BM169" s="176" t="s">
        <v>269</v>
      </c>
    </row>
    <row r="170" spans="1:65" s="2" customFormat="1" ht="16.5" customHeight="1">
      <c r="A170" s="29"/>
      <c r="B170" s="163"/>
      <c r="C170" s="164" t="s">
        <v>270</v>
      </c>
      <c r="D170" s="164" t="s">
        <v>162</v>
      </c>
      <c r="E170" s="165" t="s">
        <v>450</v>
      </c>
      <c r="F170" s="166" t="s">
        <v>451</v>
      </c>
      <c r="G170" s="167" t="s">
        <v>165</v>
      </c>
      <c r="H170" s="168">
        <v>773.85</v>
      </c>
      <c r="I170" s="169"/>
      <c r="J170" s="170">
        <f t="shared" si="30"/>
        <v>0</v>
      </c>
      <c r="K170" s="171"/>
      <c r="L170" s="30"/>
      <c r="M170" s="172" t="s">
        <v>1</v>
      </c>
      <c r="N170" s="173" t="s">
        <v>39</v>
      </c>
      <c r="O170" s="55"/>
      <c r="P170" s="174">
        <f t="shared" si="31"/>
        <v>0</v>
      </c>
      <c r="Q170" s="174">
        <v>0</v>
      </c>
      <c r="R170" s="174">
        <f t="shared" si="32"/>
        <v>0</v>
      </c>
      <c r="S170" s="174">
        <v>0</v>
      </c>
      <c r="T170" s="175">
        <f t="shared" si="3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6" t="s">
        <v>186</v>
      </c>
      <c r="AT170" s="176" t="s">
        <v>162</v>
      </c>
      <c r="AU170" s="176" t="s">
        <v>84</v>
      </c>
      <c r="AY170" s="14" t="s">
        <v>160</v>
      </c>
      <c r="BE170" s="177">
        <f t="shared" si="34"/>
        <v>0</v>
      </c>
      <c r="BF170" s="177">
        <f t="shared" si="35"/>
        <v>0</v>
      </c>
      <c r="BG170" s="177">
        <f t="shared" si="36"/>
        <v>0</v>
      </c>
      <c r="BH170" s="177">
        <f t="shared" si="37"/>
        <v>0</v>
      </c>
      <c r="BI170" s="177">
        <f t="shared" si="38"/>
        <v>0</v>
      </c>
      <c r="BJ170" s="14" t="s">
        <v>84</v>
      </c>
      <c r="BK170" s="177">
        <f t="shared" si="39"/>
        <v>0</v>
      </c>
      <c r="BL170" s="14" t="s">
        <v>186</v>
      </c>
      <c r="BM170" s="176" t="s">
        <v>273</v>
      </c>
    </row>
    <row r="171" spans="1:65" s="2" customFormat="1" ht="16.5" customHeight="1">
      <c r="A171" s="29"/>
      <c r="B171" s="163"/>
      <c r="C171" s="164" t="s">
        <v>217</v>
      </c>
      <c r="D171" s="164" t="s">
        <v>162</v>
      </c>
      <c r="E171" s="165" t="s">
        <v>452</v>
      </c>
      <c r="F171" s="166" t="s">
        <v>453</v>
      </c>
      <c r="G171" s="167" t="s">
        <v>165</v>
      </c>
      <c r="H171" s="168">
        <v>773.85</v>
      </c>
      <c r="I171" s="169"/>
      <c r="J171" s="170">
        <f t="shared" si="30"/>
        <v>0</v>
      </c>
      <c r="K171" s="171"/>
      <c r="L171" s="30"/>
      <c r="M171" s="172" t="s">
        <v>1</v>
      </c>
      <c r="N171" s="173" t="s">
        <v>39</v>
      </c>
      <c r="O171" s="55"/>
      <c r="P171" s="174">
        <f t="shared" si="31"/>
        <v>0</v>
      </c>
      <c r="Q171" s="174">
        <v>0</v>
      </c>
      <c r="R171" s="174">
        <f t="shared" si="32"/>
        <v>0</v>
      </c>
      <c r="S171" s="174">
        <v>0</v>
      </c>
      <c r="T171" s="175">
        <f t="shared" si="3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6" t="s">
        <v>186</v>
      </c>
      <c r="AT171" s="176" t="s">
        <v>162</v>
      </c>
      <c r="AU171" s="176" t="s">
        <v>84</v>
      </c>
      <c r="AY171" s="14" t="s">
        <v>160</v>
      </c>
      <c r="BE171" s="177">
        <f t="shared" si="34"/>
        <v>0</v>
      </c>
      <c r="BF171" s="177">
        <f t="shared" si="35"/>
        <v>0</v>
      </c>
      <c r="BG171" s="177">
        <f t="shared" si="36"/>
        <v>0</v>
      </c>
      <c r="BH171" s="177">
        <f t="shared" si="37"/>
        <v>0</v>
      </c>
      <c r="BI171" s="177">
        <f t="shared" si="38"/>
        <v>0</v>
      </c>
      <c r="BJ171" s="14" t="s">
        <v>84</v>
      </c>
      <c r="BK171" s="177">
        <f t="shared" si="39"/>
        <v>0</v>
      </c>
      <c r="BL171" s="14" t="s">
        <v>186</v>
      </c>
      <c r="BM171" s="176" t="s">
        <v>276</v>
      </c>
    </row>
    <row r="172" spans="1:65" s="2" customFormat="1" ht="16.5" customHeight="1">
      <c r="A172" s="29"/>
      <c r="B172" s="163"/>
      <c r="C172" s="164" t="s">
        <v>277</v>
      </c>
      <c r="D172" s="164" t="s">
        <v>162</v>
      </c>
      <c r="E172" s="165" t="s">
        <v>454</v>
      </c>
      <c r="F172" s="166" t="s">
        <v>455</v>
      </c>
      <c r="G172" s="167" t="s">
        <v>165</v>
      </c>
      <c r="H172" s="168">
        <v>57.75</v>
      </c>
      <c r="I172" s="169"/>
      <c r="J172" s="170">
        <f t="shared" si="30"/>
        <v>0</v>
      </c>
      <c r="K172" s="171"/>
      <c r="L172" s="30"/>
      <c r="M172" s="172" t="s">
        <v>1</v>
      </c>
      <c r="N172" s="173" t="s">
        <v>39</v>
      </c>
      <c r="O172" s="55"/>
      <c r="P172" s="174">
        <f t="shared" si="31"/>
        <v>0</v>
      </c>
      <c r="Q172" s="174">
        <v>0</v>
      </c>
      <c r="R172" s="174">
        <f t="shared" si="32"/>
        <v>0</v>
      </c>
      <c r="S172" s="174">
        <v>0</v>
      </c>
      <c r="T172" s="175">
        <f t="shared" si="3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6" t="s">
        <v>186</v>
      </c>
      <c r="AT172" s="176" t="s">
        <v>162</v>
      </c>
      <c r="AU172" s="176" t="s">
        <v>84</v>
      </c>
      <c r="AY172" s="14" t="s">
        <v>160</v>
      </c>
      <c r="BE172" s="177">
        <f t="shared" si="34"/>
        <v>0</v>
      </c>
      <c r="BF172" s="177">
        <f t="shared" si="35"/>
        <v>0</v>
      </c>
      <c r="BG172" s="177">
        <f t="shared" si="36"/>
        <v>0</v>
      </c>
      <c r="BH172" s="177">
        <f t="shared" si="37"/>
        <v>0</v>
      </c>
      <c r="BI172" s="177">
        <f t="shared" si="38"/>
        <v>0</v>
      </c>
      <c r="BJ172" s="14" t="s">
        <v>84</v>
      </c>
      <c r="BK172" s="177">
        <f t="shared" si="39"/>
        <v>0</v>
      </c>
      <c r="BL172" s="14" t="s">
        <v>186</v>
      </c>
      <c r="BM172" s="176" t="s">
        <v>280</v>
      </c>
    </row>
    <row r="173" spans="1:65" s="2" customFormat="1" ht="21.75" customHeight="1">
      <c r="A173" s="29"/>
      <c r="B173" s="163"/>
      <c r="C173" s="164" t="s">
        <v>221</v>
      </c>
      <c r="D173" s="164" t="s">
        <v>162</v>
      </c>
      <c r="E173" s="165" t="s">
        <v>456</v>
      </c>
      <c r="F173" s="166" t="s">
        <v>457</v>
      </c>
      <c r="G173" s="167" t="s">
        <v>165</v>
      </c>
      <c r="H173" s="168">
        <v>690</v>
      </c>
      <c r="I173" s="169"/>
      <c r="J173" s="170">
        <f t="shared" si="30"/>
        <v>0</v>
      </c>
      <c r="K173" s="171"/>
      <c r="L173" s="30"/>
      <c r="M173" s="172" t="s">
        <v>1</v>
      </c>
      <c r="N173" s="173" t="s">
        <v>39</v>
      </c>
      <c r="O173" s="55"/>
      <c r="P173" s="174">
        <f t="shared" si="31"/>
        <v>0</v>
      </c>
      <c r="Q173" s="174">
        <v>0</v>
      </c>
      <c r="R173" s="174">
        <f t="shared" si="32"/>
        <v>0</v>
      </c>
      <c r="S173" s="174">
        <v>0</v>
      </c>
      <c r="T173" s="175">
        <f t="shared" si="3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6" t="s">
        <v>186</v>
      </c>
      <c r="AT173" s="176" t="s">
        <v>162</v>
      </c>
      <c r="AU173" s="176" t="s">
        <v>84</v>
      </c>
      <c r="AY173" s="14" t="s">
        <v>160</v>
      </c>
      <c r="BE173" s="177">
        <f t="shared" si="34"/>
        <v>0</v>
      </c>
      <c r="BF173" s="177">
        <f t="shared" si="35"/>
        <v>0</v>
      </c>
      <c r="BG173" s="177">
        <f t="shared" si="36"/>
        <v>0</v>
      </c>
      <c r="BH173" s="177">
        <f t="shared" si="37"/>
        <v>0</v>
      </c>
      <c r="BI173" s="177">
        <f t="shared" si="38"/>
        <v>0</v>
      </c>
      <c r="BJ173" s="14" t="s">
        <v>84</v>
      </c>
      <c r="BK173" s="177">
        <f t="shared" si="39"/>
        <v>0</v>
      </c>
      <c r="BL173" s="14" t="s">
        <v>186</v>
      </c>
      <c r="BM173" s="176" t="s">
        <v>284</v>
      </c>
    </row>
    <row r="174" spans="1:65" s="2" customFormat="1" ht="16.5" customHeight="1">
      <c r="A174" s="29"/>
      <c r="B174" s="163"/>
      <c r="C174" s="164" t="s">
        <v>285</v>
      </c>
      <c r="D174" s="164" t="s">
        <v>162</v>
      </c>
      <c r="E174" s="165" t="s">
        <v>458</v>
      </c>
      <c r="F174" s="166" t="s">
        <v>459</v>
      </c>
      <c r="G174" s="167" t="s">
        <v>165</v>
      </c>
      <c r="H174" s="168">
        <v>690</v>
      </c>
      <c r="I174" s="169"/>
      <c r="J174" s="170">
        <f t="shared" si="30"/>
        <v>0</v>
      </c>
      <c r="K174" s="171"/>
      <c r="L174" s="30"/>
      <c r="M174" s="172" t="s">
        <v>1</v>
      </c>
      <c r="N174" s="173" t="s">
        <v>39</v>
      </c>
      <c r="O174" s="55"/>
      <c r="P174" s="174">
        <f t="shared" si="31"/>
        <v>0</v>
      </c>
      <c r="Q174" s="174">
        <v>0</v>
      </c>
      <c r="R174" s="174">
        <f t="shared" si="32"/>
        <v>0</v>
      </c>
      <c r="S174" s="174">
        <v>0</v>
      </c>
      <c r="T174" s="175">
        <f t="shared" si="3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6" t="s">
        <v>186</v>
      </c>
      <c r="AT174" s="176" t="s">
        <v>162</v>
      </c>
      <c r="AU174" s="176" t="s">
        <v>84</v>
      </c>
      <c r="AY174" s="14" t="s">
        <v>160</v>
      </c>
      <c r="BE174" s="177">
        <f t="shared" si="34"/>
        <v>0</v>
      </c>
      <c r="BF174" s="177">
        <f t="shared" si="35"/>
        <v>0</v>
      </c>
      <c r="BG174" s="177">
        <f t="shared" si="36"/>
        <v>0</v>
      </c>
      <c r="BH174" s="177">
        <f t="shared" si="37"/>
        <v>0</v>
      </c>
      <c r="BI174" s="177">
        <f t="shared" si="38"/>
        <v>0</v>
      </c>
      <c r="BJ174" s="14" t="s">
        <v>84</v>
      </c>
      <c r="BK174" s="177">
        <f t="shared" si="39"/>
        <v>0</v>
      </c>
      <c r="BL174" s="14" t="s">
        <v>186</v>
      </c>
      <c r="BM174" s="176" t="s">
        <v>288</v>
      </c>
    </row>
    <row r="175" spans="1:65" s="2" customFormat="1" ht="21.75" customHeight="1">
      <c r="A175" s="29"/>
      <c r="B175" s="163"/>
      <c r="C175" s="164" t="s">
        <v>224</v>
      </c>
      <c r="D175" s="164" t="s">
        <v>162</v>
      </c>
      <c r="E175" s="165" t="s">
        <v>460</v>
      </c>
      <c r="F175" s="166" t="s">
        <v>461</v>
      </c>
      <c r="G175" s="167" t="s">
        <v>250</v>
      </c>
      <c r="H175" s="168">
        <v>128.85</v>
      </c>
      <c r="I175" s="169"/>
      <c r="J175" s="170">
        <f t="shared" si="30"/>
        <v>0</v>
      </c>
      <c r="K175" s="171"/>
      <c r="L175" s="30"/>
      <c r="M175" s="172" t="s">
        <v>1</v>
      </c>
      <c r="N175" s="173" t="s">
        <v>39</v>
      </c>
      <c r="O175" s="55"/>
      <c r="P175" s="174">
        <f t="shared" si="31"/>
        <v>0</v>
      </c>
      <c r="Q175" s="174">
        <v>0</v>
      </c>
      <c r="R175" s="174">
        <f t="shared" si="32"/>
        <v>0</v>
      </c>
      <c r="S175" s="174">
        <v>0</v>
      </c>
      <c r="T175" s="175">
        <f t="shared" si="3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6" t="s">
        <v>186</v>
      </c>
      <c r="AT175" s="176" t="s">
        <v>162</v>
      </c>
      <c r="AU175" s="176" t="s">
        <v>84</v>
      </c>
      <c r="AY175" s="14" t="s">
        <v>160</v>
      </c>
      <c r="BE175" s="177">
        <f t="shared" si="34"/>
        <v>0</v>
      </c>
      <c r="BF175" s="177">
        <f t="shared" si="35"/>
        <v>0</v>
      </c>
      <c r="BG175" s="177">
        <f t="shared" si="36"/>
        <v>0</v>
      </c>
      <c r="BH175" s="177">
        <f t="shared" si="37"/>
        <v>0</v>
      </c>
      <c r="BI175" s="177">
        <f t="shared" si="38"/>
        <v>0</v>
      </c>
      <c r="BJ175" s="14" t="s">
        <v>84</v>
      </c>
      <c r="BK175" s="177">
        <f t="shared" si="39"/>
        <v>0</v>
      </c>
      <c r="BL175" s="14" t="s">
        <v>186</v>
      </c>
      <c r="BM175" s="176" t="s">
        <v>291</v>
      </c>
    </row>
    <row r="176" spans="1:65" s="2" customFormat="1" ht="33" customHeight="1">
      <c r="A176" s="29"/>
      <c r="B176" s="163"/>
      <c r="C176" s="164" t="s">
        <v>292</v>
      </c>
      <c r="D176" s="164" t="s">
        <v>162</v>
      </c>
      <c r="E176" s="165" t="s">
        <v>462</v>
      </c>
      <c r="F176" s="166" t="s">
        <v>463</v>
      </c>
      <c r="G176" s="167" t="s">
        <v>168</v>
      </c>
      <c r="H176" s="168">
        <v>16.762</v>
      </c>
      <c r="I176" s="169"/>
      <c r="J176" s="170">
        <f t="shared" si="30"/>
        <v>0</v>
      </c>
      <c r="K176" s="171"/>
      <c r="L176" s="30"/>
      <c r="M176" s="172" t="s">
        <v>1</v>
      </c>
      <c r="N176" s="173" t="s">
        <v>39</v>
      </c>
      <c r="O176" s="55"/>
      <c r="P176" s="174">
        <f t="shared" si="31"/>
        <v>0</v>
      </c>
      <c r="Q176" s="174">
        <v>2.3115177000000001E-2</v>
      </c>
      <c r="R176" s="174">
        <f t="shared" si="32"/>
        <v>0.38745659687400003</v>
      </c>
      <c r="S176" s="174">
        <v>0</v>
      </c>
      <c r="T176" s="175">
        <f t="shared" si="3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6" t="s">
        <v>186</v>
      </c>
      <c r="AT176" s="176" t="s">
        <v>162</v>
      </c>
      <c r="AU176" s="176" t="s">
        <v>84</v>
      </c>
      <c r="AY176" s="14" t="s">
        <v>160</v>
      </c>
      <c r="BE176" s="177">
        <f t="shared" si="34"/>
        <v>0</v>
      </c>
      <c r="BF176" s="177">
        <f t="shared" si="35"/>
        <v>0</v>
      </c>
      <c r="BG176" s="177">
        <f t="shared" si="36"/>
        <v>0</v>
      </c>
      <c r="BH176" s="177">
        <f t="shared" si="37"/>
        <v>0</v>
      </c>
      <c r="BI176" s="177">
        <f t="shared" si="38"/>
        <v>0</v>
      </c>
      <c r="BJ176" s="14" t="s">
        <v>84</v>
      </c>
      <c r="BK176" s="177">
        <f t="shared" si="39"/>
        <v>0</v>
      </c>
      <c r="BL176" s="14" t="s">
        <v>186</v>
      </c>
      <c r="BM176" s="176" t="s">
        <v>295</v>
      </c>
    </row>
    <row r="177" spans="1:65" s="2" customFormat="1" ht="16.5" customHeight="1">
      <c r="A177" s="29"/>
      <c r="B177" s="163"/>
      <c r="C177" s="178" t="s">
        <v>228</v>
      </c>
      <c r="D177" s="178" t="s">
        <v>188</v>
      </c>
      <c r="E177" s="179" t="s">
        <v>464</v>
      </c>
      <c r="F177" s="180" t="s">
        <v>465</v>
      </c>
      <c r="G177" s="181" t="s">
        <v>168</v>
      </c>
      <c r="H177" s="182">
        <v>18.437999999999999</v>
      </c>
      <c r="I177" s="183"/>
      <c r="J177" s="184">
        <f t="shared" si="30"/>
        <v>0</v>
      </c>
      <c r="K177" s="185"/>
      <c r="L177" s="186"/>
      <c r="M177" s="187" t="s">
        <v>1</v>
      </c>
      <c r="N177" s="188" t="s">
        <v>39</v>
      </c>
      <c r="O177" s="55"/>
      <c r="P177" s="174">
        <f t="shared" si="31"/>
        <v>0</v>
      </c>
      <c r="Q177" s="174">
        <v>0</v>
      </c>
      <c r="R177" s="174">
        <f t="shared" si="32"/>
        <v>0</v>
      </c>
      <c r="S177" s="174">
        <v>0</v>
      </c>
      <c r="T177" s="175">
        <f t="shared" si="3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6" t="s">
        <v>217</v>
      </c>
      <c r="AT177" s="176" t="s">
        <v>188</v>
      </c>
      <c r="AU177" s="176" t="s">
        <v>84</v>
      </c>
      <c r="AY177" s="14" t="s">
        <v>160</v>
      </c>
      <c r="BE177" s="177">
        <f t="shared" si="34"/>
        <v>0</v>
      </c>
      <c r="BF177" s="177">
        <f t="shared" si="35"/>
        <v>0</v>
      </c>
      <c r="BG177" s="177">
        <f t="shared" si="36"/>
        <v>0</v>
      </c>
      <c r="BH177" s="177">
        <f t="shared" si="37"/>
        <v>0</v>
      </c>
      <c r="BI177" s="177">
        <f t="shared" si="38"/>
        <v>0</v>
      </c>
      <c r="BJ177" s="14" t="s">
        <v>84</v>
      </c>
      <c r="BK177" s="177">
        <f t="shared" si="39"/>
        <v>0</v>
      </c>
      <c r="BL177" s="14" t="s">
        <v>186</v>
      </c>
      <c r="BM177" s="176" t="s">
        <v>298</v>
      </c>
    </row>
    <row r="178" spans="1:65" s="2" customFormat="1" ht="21.75" customHeight="1">
      <c r="A178" s="29"/>
      <c r="B178" s="163"/>
      <c r="C178" s="164" t="s">
        <v>299</v>
      </c>
      <c r="D178" s="164" t="s">
        <v>162</v>
      </c>
      <c r="E178" s="165" t="s">
        <v>466</v>
      </c>
      <c r="F178" s="166" t="s">
        <v>467</v>
      </c>
      <c r="G178" s="167" t="s">
        <v>332</v>
      </c>
      <c r="H178" s="189"/>
      <c r="I178" s="169"/>
      <c r="J178" s="170">
        <f t="shared" si="30"/>
        <v>0</v>
      </c>
      <c r="K178" s="171"/>
      <c r="L178" s="30"/>
      <c r="M178" s="172" t="s">
        <v>1</v>
      </c>
      <c r="N178" s="173" t="s">
        <v>39</v>
      </c>
      <c r="O178" s="55"/>
      <c r="P178" s="174">
        <f t="shared" si="31"/>
        <v>0</v>
      </c>
      <c r="Q178" s="174">
        <v>0</v>
      </c>
      <c r="R178" s="174">
        <f t="shared" si="32"/>
        <v>0</v>
      </c>
      <c r="S178" s="174">
        <v>0</v>
      </c>
      <c r="T178" s="175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6" t="s">
        <v>186</v>
      </c>
      <c r="AT178" s="176" t="s">
        <v>162</v>
      </c>
      <c r="AU178" s="176" t="s">
        <v>84</v>
      </c>
      <c r="AY178" s="14" t="s">
        <v>160</v>
      </c>
      <c r="BE178" s="177">
        <f t="shared" si="34"/>
        <v>0</v>
      </c>
      <c r="BF178" s="177">
        <f t="shared" si="35"/>
        <v>0</v>
      </c>
      <c r="BG178" s="177">
        <f t="shared" si="36"/>
        <v>0</v>
      </c>
      <c r="BH178" s="177">
        <f t="shared" si="37"/>
        <v>0</v>
      </c>
      <c r="BI178" s="177">
        <f t="shared" si="38"/>
        <v>0</v>
      </c>
      <c r="BJ178" s="14" t="s">
        <v>84</v>
      </c>
      <c r="BK178" s="177">
        <f t="shared" si="39"/>
        <v>0</v>
      </c>
      <c r="BL178" s="14" t="s">
        <v>186</v>
      </c>
      <c r="BM178" s="176" t="s">
        <v>302</v>
      </c>
    </row>
    <row r="179" spans="1:65" s="12" customFormat="1" ht="22.9" customHeight="1">
      <c r="B179" s="150"/>
      <c r="D179" s="151" t="s">
        <v>72</v>
      </c>
      <c r="E179" s="161" t="s">
        <v>354</v>
      </c>
      <c r="F179" s="161" t="s">
        <v>355</v>
      </c>
      <c r="I179" s="153"/>
      <c r="J179" s="162">
        <f>BK179</f>
        <v>0</v>
      </c>
      <c r="L179" s="150"/>
      <c r="M179" s="155"/>
      <c r="N179" s="156"/>
      <c r="O179" s="156"/>
      <c r="P179" s="157">
        <f>SUM(P180:P197)</f>
        <v>0</v>
      </c>
      <c r="Q179" s="156"/>
      <c r="R179" s="157">
        <f>SUM(R180:R197)</f>
        <v>1.3759199999999999E-2</v>
      </c>
      <c r="S179" s="156"/>
      <c r="T179" s="158">
        <f>SUM(T180:T197)</f>
        <v>0</v>
      </c>
      <c r="AR179" s="151" t="s">
        <v>84</v>
      </c>
      <c r="AT179" s="159" t="s">
        <v>72</v>
      </c>
      <c r="AU179" s="159" t="s">
        <v>80</v>
      </c>
      <c r="AY179" s="151" t="s">
        <v>160</v>
      </c>
      <c r="BK179" s="160">
        <f>SUM(BK180:BK197)</f>
        <v>0</v>
      </c>
    </row>
    <row r="180" spans="1:65" s="2" customFormat="1" ht="16.5" customHeight="1">
      <c r="A180" s="29"/>
      <c r="B180" s="163"/>
      <c r="C180" s="164" t="s">
        <v>231</v>
      </c>
      <c r="D180" s="164" t="s">
        <v>162</v>
      </c>
      <c r="E180" s="165" t="s">
        <v>468</v>
      </c>
      <c r="F180" s="166" t="s">
        <v>469</v>
      </c>
      <c r="G180" s="167" t="s">
        <v>165</v>
      </c>
      <c r="H180" s="168">
        <v>113</v>
      </c>
      <c r="I180" s="169"/>
      <c r="J180" s="170">
        <f t="shared" ref="J180:J197" si="40">ROUND(I180*H180,2)</f>
        <v>0</v>
      </c>
      <c r="K180" s="171"/>
      <c r="L180" s="30"/>
      <c r="M180" s="172" t="s">
        <v>1</v>
      </c>
      <c r="N180" s="173" t="s">
        <v>39</v>
      </c>
      <c r="O180" s="55"/>
      <c r="P180" s="174">
        <f t="shared" ref="P180:P197" si="41">O180*H180</f>
        <v>0</v>
      </c>
      <c r="Q180" s="174">
        <v>0</v>
      </c>
      <c r="R180" s="174">
        <f t="shared" ref="R180:R197" si="42">Q180*H180</f>
        <v>0</v>
      </c>
      <c r="S180" s="174">
        <v>0</v>
      </c>
      <c r="T180" s="175">
        <f t="shared" ref="T180:T197" si="43"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6" t="s">
        <v>186</v>
      </c>
      <c r="AT180" s="176" t="s">
        <v>162</v>
      </c>
      <c r="AU180" s="176" t="s">
        <v>84</v>
      </c>
      <c r="AY180" s="14" t="s">
        <v>160</v>
      </c>
      <c r="BE180" s="177">
        <f t="shared" ref="BE180:BE197" si="44">IF(N180="základná",J180,0)</f>
        <v>0</v>
      </c>
      <c r="BF180" s="177">
        <f t="shared" ref="BF180:BF197" si="45">IF(N180="znížená",J180,0)</f>
        <v>0</v>
      </c>
      <c r="BG180" s="177">
        <f t="shared" ref="BG180:BG197" si="46">IF(N180="zákl. prenesená",J180,0)</f>
        <v>0</v>
      </c>
      <c r="BH180" s="177">
        <f t="shared" ref="BH180:BH197" si="47">IF(N180="zníž. prenesená",J180,0)</f>
        <v>0</v>
      </c>
      <c r="BI180" s="177">
        <f t="shared" ref="BI180:BI197" si="48">IF(N180="nulová",J180,0)</f>
        <v>0</v>
      </c>
      <c r="BJ180" s="14" t="s">
        <v>84</v>
      </c>
      <c r="BK180" s="177">
        <f t="shared" ref="BK180:BK197" si="49">ROUND(I180*H180,2)</f>
        <v>0</v>
      </c>
      <c r="BL180" s="14" t="s">
        <v>186</v>
      </c>
      <c r="BM180" s="176" t="s">
        <v>305</v>
      </c>
    </row>
    <row r="181" spans="1:65" s="2" customFormat="1" ht="33" customHeight="1">
      <c r="A181" s="29"/>
      <c r="B181" s="163"/>
      <c r="C181" s="164" t="s">
        <v>306</v>
      </c>
      <c r="D181" s="164" t="s">
        <v>162</v>
      </c>
      <c r="E181" s="165" t="s">
        <v>470</v>
      </c>
      <c r="F181" s="166" t="s">
        <v>471</v>
      </c>
      <c r="G181" s="167" t="s">
        <v>165</v>
      </c>
      <c r="H181" s="168">
        <v>29.4</v>
      </c>
      <c r="I181" s="169"/>
      <c r="J181" s="170">
        <f t="shared" si="40"/>
        <v>0</v>
      </c>
      <c r="K181" s="171"/>
      <c r="L181" s="30"/>
      <c r="M181" s="172" t="s">
        <v>1</v>
      </c>
      <c r="N181" s="173" t="s">
        <v>39</v>
      </c>
      <c r="O181" s="55"/>
      <c r="P181" s="174">
        <f t="shared" si="41"/>
        <v>0</v>
      </c>
      <c r="Q181" s="174">
        <v>4.6799999999999999E-4</v>
      </c>
      <c r="R181" s="174">
        <f t="shared" si="42"/>
        <v>1.3759199999999999E-2</v>
      </c>
      <c r="S181" s="174">
        <v>0</v>
      </c>
      <c r="T181" s="175">
        <f t="shared" si="4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6" t="s">
        <v>186</v>
      </c>
      <c r="AT181" s="176" t="s">
        <v>162</v>
      </c>
      <c r="AU181" s="176" t="s">
        <v>84</v>
      </c>
      <c r="AY181" s="14" t="s">
        <v>160</v>
      </c>
      <c r="BE181" s="177">
        <f t="shared" si="44"/>
        <v>0</v>
      </c>
      <c r="BF181" s="177">
        <f t="shared" si="45"/>
        <v>0</v>
      </c>
      <c r="BG181" s="177">
        <f t="shared" si="46"/>
        <v>0</v>
      </c>
      <c r="BH181" s="177">
        <f t="shared" si="47"/>
        <v>0</v>
      </c>
      <c r="BI181" s="177">
        <f t="shared" si="48"/>
        <v>0</v>
      </c>
      <c r="BJ181" s="14" t="s">
        <v>84</v>
      </c>
      <c r="BK181" s="177">
        <f t="shared" si="49"/>
        <v>0</v>
      </c>
      <c r="BL181" s="14" t="s">
        <v>186</v>
      </c>
      <c r="BM181" s="176" t="s">
        <v>309</v>
      </c>
    </row>
    <row r="182" spans="1:65" s="2" customFormat="1" ht="33" customHeight="1">
      <c r="A182" s="29"/>
      <c r="B182" s="163"/>
      <c r="C182" s="164" t="s">
        <v>235</v>
      </c>
      <c r="D182" s="164" t="s">
        <v>162</v>
      </c>
      <c r="E182" s="165" t="s">
        <v>472</v>
      </c>
      <c r="F182" s="166" t="s">
        <v>473</v>
      </c>
      <c r="G182" s="167" t="s">
        <v>165</v>
      </c>
      <c r="H182" s="168">
        <v>29.4</v>
      </c>
      <c r="I182" s="169"/>
      <c r="J182" s="170">
        <f t="shared" si="40"/>
        <v>0</v>
      </c>
      <c r="K182" s="171"/>
      <c r="L182" s="30"/>
      <c r="M182" s="172" t="s">
        <v>1</v>
      </c>
      <c r="N182" s="173" t="s">
        <v>39</v>
      </c>
      <c r="O182" s="55"/>
      <c r="P182" s="174">
        <f t="shared" si="41"/>
        <v>0</v>
      </c>
      <c r="Q182" s="174">
        <v>0</v>
      </c>
      <c r="R182" s="174">
        <f t="shared" si="42"/>
        <v>0</v>
      </c>
      <c r="S182" s="174">
        <v>0</v>
      </c>
      <c r="T182" s="175">
        <f t="shared" si="4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6" t="s">
        <v>186</v>
      </c>
      <c r="AT182" s="176" t="s">
        <v>162</v>
      </c>
      <c r="AU182" s="176" t="s">
        <v>84</v>
      </c>
      <c r="AY182" s="14" t="s">
        <v>160</v>
      </c>
      <c r="BE182" s="177">
        <f t="shared" si="44"/>
        <v>0</v>
      </c>
      <c r="BF182" s="177">
        <f t="shared" si="45"/>
        <v>0</v>
      </c>
      <c r="BG182" s="177">
        <f t="shared" si="46"/>
        <v>0</v>
      </c>
      <c r="BH182" s="177">
        <f t="shared" si="47"/>
        <v>0</v>
      </c>
      <c r="BI182" s="177">
        <f t="shared" si="48"/>
        <v>0</v>
      </c>
      <c r="BJ182" s="14" t="s">
        <v>84</v>
      </c>
      <c r="BK182" s="177">
        <f t="shared" si="49"/>
        <v>0</v>
      </c>
      <c r="BL182" s="14" t="s">
        <v>186</v>
      </c>
      <c r="BM182" s="176" t="s">
        <v>314</v>
      </c>
    </row>
    <row r="183" spans="1:65" s="2" customFormat="1" ht="21.75" customHeight="1">
      <c r="A183" s="29"/>
      <c r="B183" s="163"/>
      <c r="C183" s="164" t="s">
        <v>319</v>
      </c>
      <c r="D183" s="164" t="s">
        <v>162</v>
      </c>
      <c r="E183" s="165" t="s">
        <v>474</v>
      </c>
      <c r="F183" s="166" t="s">
        <v>475</v>
      </c>
      <c r="G183" s="167" t="s">
        <v>250</v>
      </c>
      <c r="H183" s="168">
        <v>78</v>
      </c>
      <c r="I183" s="169"/>
      <c r="J183" s="170">
        <f t="shared" si="40"/>
        <v>0</v>
      </c>
      <c r="K183" s="171"/>
      <c r="L183" s="30"/>
      <c r="M183" s="172" t="s">
        <v>1</v>
      </c>
      <c r="N183" s="173" t="s">
        <v>39</v>
      </c>
      <c r="O183" s="55"/>
      <c r="P183" s="174">
        <f t="shared" si="41"/>
        <v>0</v>
      </c>
      <c r="Q183" s="174">
        <v>0</v>
      </c>
      <c r="R183" s="174">
        <f t="shared" si="42"/>
        <v>0</v>
      </c>
      <c r="S183" s="174">
        <v>0</v>
      </c>
      <c r="T183" s="175">
        <f t="shared" si="4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6" t="s">
        <v>186</v>
      </c>
      <c r="AT183" s="176" t="s">
        <v>162</v>
      </c>
      <c r="AU183" s="176" t="s">
        <v>84</v>
      </c>
      <c r="AY183" s="14" t="s">
        <v>160</v>
      </c>
      <c r="BE183" s="177">
        <f t="shared" si="44"/>
        <v>0</v>
      </c>
      <c r="BF183" s="177">
        <f t="shared" si="45"/>
        <v>0</v>
      </c>
      <c r="BG183" s="177">
        <f t="shared" si="46"/>
        <v>0</v>
      </c>
      <c r="BH183" s="177">
        <f t="shared" si="47"/>
        <v>0</v>
      </c>
      <c r="BI183" s="177">
        <f t="shared" si="48"/>
        <v>0</v>
      </c>
      <c r="BJ183" s="14" t="s">
        <v>84</v>
      </c>
      <c r="BK183" s="177">
        <f t="shared" si="49"/>
        <v>0</v>
      </c>
      <c r="BL183" s="14" t="s">
        <v>186</v>
      </c>
      <c r="BM183" s="176" t="s">
        <v>322</v>
      </c>
    </row>
    <row r="184" spans="1:65" s="2" customFormat="1" ht="21.75" customHeight="1">
      <c r="A184" s="29"/>
      <c r="B184" s="163"/>
      <c r="C184" s="164" t="s">
        <v>238</v>
      </c>
      <c r="D184" s="164" t="s">
        <v>162</v>
      </c>
      <c r="E184" s="165" t="s">
        <v>476</v>
      </c>
      <c r="F184" s="166" t="s">
        <v>477</v>
      </c>
      <c r="G184" s="167" t="s">
        <v>250</v>
      </c>
      <c r="H184" s="168">
        <v>18</v>
      </c>
      <c r="I184" s="169"/>
      <c r="J184" s="170">
        <f t="shared" si="40"/>
        <v>0</v>
      </c>
      <c r="K184" s="171"/>
      <c r="L184" s="30"/>
      <c r="M184" s="172" t="s">
        <v>1</v>
      </c>
      <c r="N184" s="173" t="s">
        <v>39</v>
      </c>
      <c r="O184" s="55"/>
      <c r="P184" s="174">
        <f t="shared" si="41"/>
        <v>0</v>
      </c>
      <c r="Q184" s="174">
        <v>0</v>
      </c>
      <c r="R184" s="174">
        <f t="shared" si="42"/>
        <v>0</v>
      </c>
      <c r="S184" s="174">
        <v>0</v>
      </c>
      <c r="T184" s="175">
        <f t="shared" si="4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6" t="s">
        <v>186</v>
      </c>
      <c r="AT184" s="176" t="s">
        <v>162</v>
      </c>
      <c r="AU184" s="176" t="s">
        <v>84</v>
      </c>
      <c r="AY184" s="14" t="s">
        <v>160</v>
      </c>
      <c r="BE184" s="177">
        <f t="shared" si="44"/>
        <v>0</v>
      </c>
      <c r="BF184" s="177">
        <f t="shared" si="45"/>
        <v>0</v>
      </c>
      <c r="BG184" s="177">
        <f t="shared" si="46"/>
        <v>0</v>
      </c>
      <c r="BH184" s="177">
        <f t="shared" si="47"/>
        <v>0</v>
      </c>
      <c r="BI184" s="177">
        <f t="shared" si="48"/>
        <v>0</v>
      </c>
      <c r="BJ184" s="14" t="s">
        <v>84</v>
      </c>
      <c r="BK184" s="177">
        <f t="shared" si="49"/>
        <v>0</v>
      </c>
      <c r="BL184" s="14" t="s">
        <v>186</v>
      </c>
      <c r="BM184" s="176" t="s">
        <v>325</v>
      </c>
    </row>
    <row r="185" spans="1:65" s="2" customFormat="1" ht="21.75" customHeight="1">
      <c r="A185" s="29"/>
      <c r="B185" s="163"/>
      <c r="C185" s="164" t="s">
        <v>326</v>
      </c>
      <c r="D185" s="164" t="s">
        <v>162</v>
      </c>
      <c r="E185" s="165" t="s">
        <v>478</v>
      </c>
      <c r="F185" s="166" t="s">
        <v>479</v>
      </c>
      <c r="G185" s="167" t="s">
        <v>250</v>
      </c>
      <c r="H185" s="168">
        <v>18</v>
      </c>
      <c r="I185" s="169"/>
      <c r="J185" s="170">
        <f t="shared" si="40"/>
        <v>0</v>
      </c>
      <c r="K185" s="171"/>
      <c r="L185" s="30"/>
      <c r="M185" s="172" t="s">
        <v>1</v>
      </c>
      <c r="N185" s="173" t="s">
        <v>39</v>
      </c>
      <c r="O185" s="55"/>
      <c r="P185" s="174">
        <f t="shared" si="41"/>
        <v>0</v>
      </c>
      <c r="Q185" s="174">
        <v>0</v>
      </c>
      <c r="R185" s="174">
        <f t="shared" si="42"/>
        <v>0</v>
      </c>
      <c r="S185" s="174">
        <v>0</v>
      </c>
      <c r="T185" s="175">
        <f t="shared" si="4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6" t="s">
        <v>186</v>
      </c>
      <c r="AT185" s="176" t="s">
        <v>162</v>
      </c>
      <c r="AU185" s="176" t="s">
        <v>84</v>
      </c>
      <c r="AY185" s="14" t="s">
        <v>160</v>
      </c>
      <c r="BE185" s="177">
        <f t="shared" si="44"/>
        <v>0</v>
      </c>
      <c r="BF185" s="177">
        <f t="shared" si="45"/>
        <v>0</v>
      </c>
      <c r="BG185" s="177">
        <f t="shared" si="46"/>
        <v>0</v>
      </c>
      <c r="BH185" s="177">
        <f t="shared" si="47"/>
        <v>0</v>
      </c>
      <c r="BI185" s="177">
        <f t="shared" si="48"/>
        <v>0</v>
      </c>
      <c r="BJ185" s="14" t="s">
        <v>84</v>
      </c>
      <c r="BK185" s="177">
        <f t="shared" si="49"/>
        <v>0</v>
      </c>
      <c r="BL185" s="14" t="s">
        <v>186</v>
      </c>
      <c r="BM185" s="176" t="s">
        <v>329</v>
      </c>
    </row>
    <row r="186" spans="1:65" s="2" customFormat="1" ht="21.75" customHeight="1">
      <c r="A186" s="29"/>
      <c r="B186" s="163"/>
      <c r="C186" s="164" t="s">
        <v>242</v>
      </c>
      <c r="D186" s="164" t="s">
        <v>162</v>
      </c>
      <c r="E186" s="165" t="s">
        <v>480</v>
      </c>
      <c r="F186" s="166" t="s">
        <v>481</v>
      </c>
      <c r="G186" s="167" t="s">
        <v>250</v>
      </c>
      <c r="H186" s="168">
        <v>40</v>
      </c>
      <c r="I186" s="169"/>
      <c r="J186" s="170">
        <f t="shared" si="40"/>
        <v>0</v>
      </c>
      <c r="K186" s="171"/>
      <c r="L186" s="30"/>
      <c r="M186" s="172" t="s">
        <v>1</v>
      </c>
      <c r="N186" s="173" t="s">
        <v>39</v>
      </c>
      <c r="O186" s="55"/>
      <c r="P186" s="174">
        <f t="shared" si="41"/>
        <v>0</v>
      </c>
      <c r="Q186" s="174">
        <v>0</v>
      </c>
      <c r="R186" s="174">
        <f t="shared" si="42"/>
        <v>0</v>
      </c>
      <c r="S186" s="174">
        <v>0</v>
      </c>
      <c r="T186" s="175">
        <f t="shared" si="4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6" t="s">
        <v>186</v>
      </c>
      <c r="AT186" s="176" t="s">
        <v>162</v>
      </c>
      <c r="AU186" s="176" t="s">
        <v>84</v>
      </c>
      <c r="AY186" s="14" t="s">
        <v>160</v>
      </c>
      <c r="BE186" s="177">
        <f t="shared" si="44"/>
        <v>0</v>
      </c>
      <c r="BF186" s="177">
        <f t="shared" si="45"/>
        <v>0</v>
      </c>
      <c r="BG186" s="177">
        <f t="shared" si="46"/>
        <v>0</v>
      </c>
      <c r="BH186" s="177">
        <f t="shared" si="47"/>
        <v>0</v>
      </c>
      <c r="BI186" s="177">
        <f t="shared" si="48"/>
        <v>0</v>
      </c>
      <c r="BJ186" s="14" t="s">
        <v>84</v>
      </c>
      <c r="BK186" s="177">
        <f t="shared" si="49"/>
        <v>0</v>
      </c>
      <c r="BL186" s="14" t="s">
        <v>186</v>
      </c>
      <c r="BM186" s="176" t="s">
        <v>333</v>
      </c>
    </row>
    <row r="187" spans="1:65" s="2" customFormat="1" ht="21.75" customHeight="1">
      <c r="A187" s="29"/>
      <c r="B187" s="163"/>
      <c r="C187" s="164" t="s">
        <v>336</v>
      </c>
      <c r="D187" s="164" t="s">
        <v>162</v>
      </c>
      <c r="E187" s="165" t="s">
        <v>482</v>
      </c>
      <c r="F187" s="166" t="s">
        <v>483</v>
      </c>
      <c r="G187" s="167" t="s">
        <v>250</v>
      </c>
      <c r="H187" s="168">
        <v>7</v>
      </c>
      <c r="I187" s="169"/>
      <c r="J187" s="170">
        <f t="shared" si="40"/>
        <v>0</v>
      </c>
      <c r="K187" s="171"/>
      <c r="L187" s="30"/>
      <c r="M187" s="172" t="s">
        <v>1</v>
      </c>
      <c r="N187" s="173" t="s">
        <v>39</v>
      </c>
      <c r="O187" s="55"/>
      <c r="P187" s="174">
        <f t="shared" si="41"/>
        <v>0</v>
      </c>
      <c r="Q187" s="174">
        <v>0</v>
      </c>
      <c r="R187" s="174">
        <f t="shared" si="42"/>
        <v>0</v>
      </c>
      <c r="S187" s="174">
        <v>0</v>
      </c>
      <c r="T187" s="175">
        <f t="shared" si="4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6" t="s">
        <v>186</v>
      </c>
      <c r="AT187" s="176" t="s">
        <v>162</v>
      </c>
      <c r="AU187" s="176" t="s">
        <v>84</v>
      </c>
      <c r="AY187" s="14" t="s">
        <v>160</v>
      </c>
      <c r="BE187" s="177">
        <f t="shared" si="44"/>
        <v>0</v>
      </c>
      <c r="BF187" s="177">
        <f t="shared" si="45"/>
        <v>0</v>
      </c>
      <c r="BG187" s="177">
        <f t="shared" si="46"/>
        <v>0</v>
      </c>
      <c r="BH187" s="177">
        <f t="shared" si="47"/>
        <v>0</v>
      </c>
      <c r="BI187" s="177">
        <f t="shared" si="48"/>
        <v>0</v>
      </c>
      <c r="BJ187" s="14" t="s">
        <v>84</v>
      </c>
      <c r="BK187" s="177">
        <f t="shared" si="49"/>
        <v>0</v>
      </c>
      <c r="BL187" s="14" t="s">
        <v>186</v>
      </c>
      <c r="BM187" s="176" t="s">
        <v>339</v>
      </c>
    </row>
    <row r="188" spans="1:65" s="2" customFormat="1" ht="21.75" customHeight="1">
      <c r="A188" s="29"/>
      <c r="B188" s="163"/>
      <c r="C188" s="164" t="s">
        <v>245</v>
      </c>
      <c r="D188" s="164" t="s">
        <v>162</v>
      </c>
      <c r="E188" s="165" t="s">
        <v>484</v>
      </c>
      <c r="F188" s="166" t="s">
        <v>485</v>
      </c>
      <c r="G188" s="167" t="s">
        <v>250</v>
      </c>
      <c r="H188" s="168">
        <v>63</v>
      </c>
      <c r="I188" s="169"/>
      <c r="J188" s="170">
        <f t="shared" si="40"/>
        <v>0</v>
      </c>
      <c r="K188" s="171"/>
      <c r="L188" s="30"/>
      <c r="M188" s="172" t="s">
        <v>1</v>
      </c>
      <c r="N188" s="173" t="s">
        <v>39</v>
      </c>
      <c r="O188" s="55"/>
      <c r="P188" s="174">
        <f t="shared" si="41"/>
        <v>0</v>
      </c>
      <c r="Q188" s="174">
        <v>0</v>
      </c>
      <c r="R188" s="174">
        <f t="shared" si="42"/>
        <v>0</v>
      </c>
      <c r="S188" s="174">
        <v>0</v>
      </c>
      <c r="T188" s="175">
        <f t="shared" si="4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6" t="s">
        <v>186</v>
      </c>
      <c r="AT188" s="176" t="s">
        <v>162</v>
      </c>
      <c r="AU188" s="176" t="s">
        <v>84</v>
      </c>
      <c r="AY188" s="14" t="s">
        <v>160</v>
      </c>
      <c r="BE188" s="177">
        <f t="shared" si="44"/>
        <v>0</v>
      </c>
      <c r="BF188" s="177">
        <f t="shared" si="45"/>
        <v>0</v>
      </c>
      <c r="BG188" s="177">
        <f t="shared" si="46"/>
        <v>0</v>
      </c>
      <c r="BH188" s="177">
        <f t="shared" si="47"/>
        <v>0</v>
      </c>
      <c r="BI188" s="177">
        <f t="shared" si="48"/>
        <v>0</v>
      </c>
      <c r="BJ188" s="14" t="s">
        <v>84</v>
      </c>
      <c r="BK188" s="177">
        <f t="shared" si="49"/>
        <v>0</v>
      </c>
      <c r="BL188" s="14" t="s">
        <v>186</v>
      </c>
      <c r="BM188" s="176" t="s">
        <v>342</v>
      </c>
    </row>
    <row r="189" spans="1:65" s="2" customFormat="1" ht="21.75" customHeight="1">
      <c r="A189" s="29"/>
      <c r="B189" s="163"/>
      <c r="C189" s="164" t="s">
        <v>343</v>
      </c>
      <c r="D189" s="164" t="s">
        <v>162</v>
      </c>
      <c r="E189" s="165" t="s">
        <v>486</v>
      </c>
      <c r="F189" s="166" t="s">
        <v>487</v>
      </c>
      <c r="G189" s="167" t="s">
        <v>250</v>
      </c>
      <c r="H189" s="168">
        <v>48</v>
      </c>
      <c r="I189" s="169"/>
      <c r="J189" s="170">
        <f t="shared" si="40"/>
        <v>0</v>
      </c>
      <c r="K189" s="171"/>
      <c r="L189" s="30"/>
      <c r="M189" s="172" t="s">
        <v>1</v>
      </c>
      <c r="N189" s="173" t="s">
        <v>39</v>
      </c>
      <c r="O189" s="55"/>
      <c r="P189" s="174">
        <f t="shared" si="41"/>
        <v>0</v>
      </c>
      <c r="Q189" s="174">
        <v>0</v>
      </c>
      <c r="R189" s="174">
        <f t="shared" si="42"/>
        <v>0</v>
      </c>
      <c r="S189" s="174">
        <v>0</v>
      </c>
      <c r="T189" s="175">
        <f t="shared" si="4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6" t="s">
        <v>186</v>
      </c>
      <c r="AT189" s="176" t="s">
        <v>162</v>
      </c>
      <c r="AU189" s="176" t="s">
        <v>84</v>
      </c>
      <c r="AY189" s="14" t="s">
        <v>160</v>
      </c>
      <c r="BE189" s="177">
        <f t="shared" si="44"/>
        <v>0</v>
      </c>
      <c r="BF189" s="177">
        <f t="shared" si="45"/>
        <v>0</v>
      </c>
      <c r="BG189" s="177">
        <f t="shared" si="46"/>
        <v>0</v>
      </c>
      <c r="BH189" s="177">
        <f t="shared" si="47"/>
        <v>0</v>
      </c>
      <c r="BI189" s="177">
        <f t="shared" si="48"/>
        <v>0</v>
      </c>
      <c r="BJ189" s="14" t="s">
        <v>84</v>
      </c>
      <c r="BK189" s="177">
        <f t="shared" si="49"/>
        <v>0</v>
      </c>
      <c r="BL189" s="14" t="s">
        <v>186</v>
      </c>
      <c r="BM189" s="176" t="s">
        <v>346</v>
      </c>
    </row>
    <row r="190" spans="1:65" s="2" customFormat="1" ht="21.75" customHeight="1">
      <c r="A190" s="29"/>
      <c r="B190" s="163"/>
      <c r="C190" s="164" t="s">
        <v>251</v>
      </c>
      <c r="D190" s="164" t="s">
        <v>162</v>
      </c>
      <c r="E190" s="165" t="s">
        <v>488</v>
      </c>
      <c r="F190" s="166" t="s">
        <v>489</v>
      </c>
      <c r="G190" s="167" t="s">
        <v>250</v>
      </c>
      <c r="H190" s="168">
        <v>76</v>
      </c>
      <c r="I190" s="169"/>
      <c r="J190" s="170">
        <f t="shared" si="40"/>
        <v>0</v>
      </c>
      <c r="K190" s="171"/>
      <c r="L190" s="30"/>
      <c r="M190" s="172" t="s">
        <v>1</v>
      </c>
      <c r="N190" s="173" t="s">
        <v>39</v>
      </c>
      <c r="O190" s="55"/>
      <c r="P190" s="174">
        <f t="shared" si="41"/>
        <v>0</v>
      </c>
      <c r="Q190" s="174">
        <v>0</v>
      </c>
      <c r="R190" s="174">
        <f t="shared" si="42"/>
        <v>0</v>
      </c>
      <c r="S190" s="174">
        <v>0</v>
      </c>
      <c r="T190" s="175">
        <f t="shared" si="4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6" t="s">
        <v>186</v>
      </c>
      <c r="AT190" s="176" t="s">
        <v>162</v>
      </c>
      <c r="AU190" s="176" t="s">
        <v>84</v>
      </c>
      <c r="AY190" s="14" t="s">
        <v>160</v>
      </c>
      <c r="BE190" s="177">
        <f t="shared" si="44"/>
        <v>0</v>
      </c>
      <c r="BF190" s="177">
        <f t="shared" si="45"/>
        <v>0</v>
      </c>
      <c r="BG190" s="177">
        <f t="shared" si="46"/>
        <v>0</v>
      </c>
      <c r="BH190" s="177">
        <f t="shared" si="47"/>
        <v>0</v>
      </c>
      <c r="BI190" s="177">
        <f t="shared" si="48"/>
        <v>0</v>
      </c>
      <c r="BJ190" s="14" t="s">
        <v>84</v>
      </c>
      <c r="BK190" s="177">
        <f t="shared" si="49"/>
        <v>0</v>
      </c>
      <c r="BL190" s="14" t="s">
        <v>186</v>
      </c>
      <c r="BM190" s="176" t="s">
        <v>349</v>
      </c>
    </row>
    <row r="191" spans="1:65" s="2" customFormat="1" ht="21.75" customHeight="1">
      <c r="A191" s="29"/>
      <c r="B191" s="163"/>
      <c r="C191" s="164" t="s">
        <v>350</v>
      </c>
      <c r="D191" s="164" t="s">
        <v>162</v>
      </c>
      <c r="E191" s="165" t="s">
        <v>490</v>
      </c>
      <c r="F191" s="166" t="s">
        <v>491</v>
      </c>
      <c r="G191" s="167" t="s">
        <v>250</v>
      </c>
      <c r="H191" s="168">
        <v>35</v>
      </c>
      <c r="I191" s="169"/>
      <c r="J191" s="170">
        <f t="shared" si="40"/>
        <v>0</v>
      </c>
      <c r="K191" s="171"/>
      <c r="L191" s="30"/>
      <c r="M191" s="172" t="s">
        <v>1</v>
      </c>
      <c r="N191" s="173" t="s">
        <v>39</v>
      </c>
      <c r="O191" s="55"/>
      <c r="P191" s="174">
        <f t="shared" si="41"/>
        <v>0</v>
      </c>
      <c r="Q191" s="174">
        <v>0</v>
      </c>
      <c r="R191" s="174">
        <f t="shared" si="42"/>
        <v>0</v>
      </c>
      <c r="S191" s="174">
        <v>0</v>
      </c>
      <c r="T191" s="175">
        <f t="shared" si="4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6" t="s">
        <v>186</v>
      </c>
      <c r="AT191" s="176" t="s">
        <v>162</v>
      </c>
      <c r="AU191" s="176" t="s">
        <v>84</v>
      </c>
      <c r="AY191" s="14" t="s">
        <v>160</v>
      </c>
      <c r="BE191" s="177">
        <f t="shared" si="44"/>
        <v>0</v>
      </c>
      <c r="BF191" s="177">
        <f t="shared" si="45"/>
        <v>0</v>
      </c>
      <c r="BG191" s="177">
        <f t="shared" si="46"/>
        <v>0</v>
      </c>
      <c r="BH191" s="177">
        <f t="shared" si="47"/>
        <v>0</v>
      </c>
      <c r="BI191" s="177">
        <f t="shared" si="48"/>
        <v>0</v>
      </c>
      <c r="BJ191" s="14" t="s">
        <v>84</v>
      </c>
      <c r="BK191" s="177">
        <f t="shared" si="49"/>
        <v>0</v>
      </c>
      <c r="BL191" s="14" t="s">
        <v>186</v>
      </c>
      <c r="BM191" s="176" t="s">
        <v>353</v>
      </c>
    </row>
    <row r="192" spans="1:65" s="2" customFormat="1" ht="21.75" customHeight="1">
      <c r="A192" s="29"/>
      <c r="B192" s="163"/>
      <c r="C192" s="164" t="s">
        <v>255</v>
      </c>
      <c r="D192" s="164" t="s">
        <v>162</v>
      </c>
      <c r="E192" s="165" t="s">
        <v>492</v>
      </c>
      <c r="F192" s="166" t="s">
        <v>493</v>
      </c>
      <c r="G192" s="167" t="s">
        <v>250</v>
      </c>
      <c r="H192" s="168">
        <v>47</v>
      </c>
      <c r="I192" s="169"/>
      <c r="J192" s="170">
        <f t="shared" si="40"/>
        <v>0</v>
      </c>
      <c r="K192" s="171"/>
      <c r="L192" s="30"/>
      <c r="M192" s="172" t="s">
        <v>1</v>
      </c>
      <c r="N192" s="173" t="s">
        <v>39</v>
      </c>
      <c r="O192" s="55"/>
      <c r="P192" s="174">
        <f t="shared" si="41"/>
        <v>0</v>
      </c>
      <c r="Q192" s="174">
        <v>0</v>
      </c>
      <c r="R192" s="174">
        <f t="shared" si="42"/>
        <v>0</v>
      </c>
      <c r="S192" s="174">
        <v>0</v>
      </c>
      <c r="T192" s="175">
        <f t="shared" si="4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6" t="s">
        <v>186</v>
      </c>
      <c r="AT192" s="176" t="s">
        <v>162</v>
      </c>
      <c r="AU192" s="176" t="s">
        <v>84</v>
      </c>
      <c r="AY192" s="14" t="s">
        <v>160</v>
      </c>
      <c r="BE192" s="177">
        <f t="shared" si="44"/>
        <v>0</v>
      </c>
      <c r="BF192" s="177">
        <f t="shared" si="45"/>
        <v>0</v>
      </c>
      <c r="BG192" s="177">
        <f t="shared" si="46"/>
        <v>0</v>
      </c>
      <c r="BH192" s="177">
        <f t="shared" si="47"/>
        <v>0</v>
      </c>
      <c r="BI192" s="177">
        <f t="shared" si="48"/>
        <v>0</v>
      </c>
      <c r="BJ192" s="14" t="s">
        <v>84</v>
      </c>
      <c r="BK192" s="177">
        <f t="shared" si="49"/>
        <v>0</v>
      </c>
      <c r="BL192" s="14" t="s">
        <v>186</v>
      </c>
      <c r="BM192" s="176" t="s">
        <v>358</v>
      </c>
    </row>
    <row r="193" spans="1:65" s="2" customFormat="1" ht="21.75" customHeight="1">
      <c r="A193" s="29"/>
      <c r="B193" s="163"/>
      <c r="C193" s="164" t="s">
        <v>359</v>
      </c>
      <c r="D193" s="164" t="s">
        <v>162</v>
      </c>
      <c r="E193" s="165" t="s">
        <v>494</v>
      </c>
      <c r="F193" s="166" t="s">
        <v>495</v>
      </c>
      <c r="G193" s="167" t="s">
        <v>250</v>
      </c>
      <c r="H193" s="168">
        <v>11</v>
      </c>
      <c r="I193" s="169"/>
      <c r="J193" s="170">
        <f t="shared" si="40"/>
        <v>0</v>
      </c>
      <c r="K193" s="171"/>
      <c r="L193" s="30"/>
      <c r="M193" s="172" t="s">
        <v>1</v>
      </c>
      <c r="N193" s="173" t="s">
        <v>39</v>
      </c>
      <c r="O193" s="55"/>
      <c r="P193" s="174">
        <f t="shared" si="41"/>
        <v>0</v>
      </c>
      <c r="Q193" s="174">
        <v>0</v>
      </c>
      <c r="R193" s="174">
        <f t="shared" si="42"/>
        <v>0</v>
      </c>
      <c r="S193" s="174">
        <v>0</v>
      </c>
      <c r="T193" s="175">
        <f t="shared" si="4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6" t="s">
        <v>186</v>
      </c>
      <c r="AT193" s="176" t="s">
        <v>162</v>
      </c>
      <c r="AU193" s="176" t="s">
        <v>84</v>
      </c>
      <c r="AY193" s="14" t="s">
        <v>160</v>
      </c>
      <c r="BE193" s="177">
        <f t="shared" si="44"/>
        <v>0</v>
      </c>
      <c r="BF193" s="177">
        <f t="shared" si="45"/>
        <v>0</v>
      </c>
      <c r="BG193" s="177">
        <f t="shared" si="46"/>
        <v>0</v>
      </c>
      <c r="BH193" s="177">
        <f t="shared" si="47"/>
        <v>0</v>
      </c>
      <c r="BI193" s="177">
        <f t="shared" si="48"/>
        <v>0</v>
      </c>
      <c r="BJ193" s="14" t="s">
        <v>84</v>
      </c>
      <c r="BK193" s="177">
        <f t="shared" si="49"/>
        <v>0</v>
      </c>
      <c r="BL193" s="14" t="s">
        <v>186</v>
      </c>
      <c r="BM193" s="176" t="s">
        <v>362</v>
      </c>
    </row>
    <row r="194" spans="1:65" s="2" customFormat="1" ht="21.75" customHeight="1">
      <c r="A194" s="29"/>
      <c r="B194" s="163"/>
      <c r="C194" s="164" t="s">
        <v>259</v>
      </c>
      <c r="D194" s="164" t="s">
        <v>162</v>
      </c>
      <c r="E194" s="165" t="s">
        <v>496</v>
      </c>
      <c r="F194" s="166" t="s">
        <v>497</v>
      </c>
      <c r="G194" s="167" t="s">
        <v>250</v>
      </c>
      <c r="H194" s="168">
        <v>164</v>
      </c>
      <c r="I194" s="169"/>
      <c r="J194" s="170">
        <f t="shared" si="40"/>
        <v>0</v>
      </c>
      <c r="K194" s="171"/>
      <c r="L194" s="30"/>
      <c r="M194" s="172" t="s">
        <v>1</v>
      </c>
      <c r="N194" s="173" t="s">
        <v>39</v>
      </c>
      <c r="O194" s="55"/>
      <c r="P194" s="174">
        <f t="shared" si="41"/>
        <v>0</v>
      </c>
      <c r="Q194" s="174">
        <v>0</v>
      </c>
      <c r="R194" s="174">
        <f t="shared" si="42"/>
        <v>0</v>
      </c>
      <c r="S194" s="174">
        <v>0</v>
      </c>
      <c r="T194" s="175">
        <f t="shared" si="4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6" t="s">
        <v>186</v>
      </c>
      <c r="AT194" s="176" t="s">
        <v>162</v>
      </c>
      <c r="AU194" s="176" t="s">
        <v>84</v>
      </c>
      <c r="AY194" s="14" t="s">
        <v>160</v>
      </c>
      <c r="BE194" s="177">
        <f t="shared" si="44"/>
        <v>0</v>
      </c>
      <c r="BF194" s="177">
        <f t="shared" si="45"/>
        <v>0</v>
      </c>
      <c r="BG194" s="177">
        <f t="shared" si="46"/>
        <v>0</v>
      </c>
      <c r="BH194" s="177">
        <f t="shared" si="47"/>
        <v>0</v>
      </c>
      <c r="BI194" s="177">
        <f t="shared" si="48"/>
        <v>0</v>
      </c>
      <c r="BJ194" s="14" t="s">
        <v>84</v>
      </c>
      <c r="BK194" s="177">
        <f t="shared" si="49"/>
        <v>0</v>
      </c>
      <c r="BL194" s="14" t="s">
        <v>186</v>
      </c>
      <c r="BM194" s="176" t="s">
        <v>365</v>
      </c>
    </row>
    <row r="195" spans="1:65" s="2" customFormat="1" ht="21.75" customHeight="1">
      <c r="A195" s="29"/>
      <c r="B195" s="163"/>
      <c r="C195" s="164" t="s">
        <v>366</v>
      </c>
      <c r="D195" s="164" t="s">
        <v>162</v>
      </c>
      <c r="E195" s="165" t="s">
        <v>498</v>
      </c>
      <c r="F195" s="166" t="s">
        <v>499</v>
      </c>
      <c r="G195" s="167" t="s">
        <v>250</v>
      </c>
      <c r="H195" s="168">
        <v>8</v>
      </c>
      <c r="I195" s="169"/>
      <c r="J195" s="170">
        <f t="shared" si="40"/>
        <v>0</v>
      </c>
      <c r="K195" s="171"/>
      <c r="L195" s="30"/>
      <c r="M195" s="172" t="s">
        <v>1</v>
      </c>
      <c r="N195" s="173" t="s">
        <v>39</v>
      </c>
      <c r="O195" s="55"/>
      <c r="P195" s="174">
        <f t="shared" si="41"/>
        <v>0</v>
      </c>
      <c r="Q195" s="174">
        <v>0</v>
      </c>
      <c r="R195" s="174">
        <f t="shared" si="42"/>
        <v>0</v>
      </c>
      <c r="S195" s="174">
        <v>0</v>
      </c>
      <c r="T195" s="175">
        <f t="shared" si="4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6" t="s">
        <v>186</v>
      </c>
      <c r="AT195" s="176" t="s">
        <v>162</v>
      </c>
      <c r="AU195" s="176" t="s">
        <v>84</v>
      </c>
      <c r="AY195" s="14" t="s">
        <v>160</v>
      </c>
      <c r="BE195" s="177">
        <f t="shared" si="44"/>
        <v>0</v>
      </c>
      <c r="BF195" s="177">
        <f t="shared" si="45"/>
        <v>0</v>
      </c>
      <c r="BG195" s="177">
        <f t="shared" si="46"/>
        <v>0</v>
      </c>
      <c r="BH195" s="177">
        <f t="shared" si="47"/>
        <v>0</v>
      </c>
      <c r="BI195" s="177">
        <f t="shared" si="48"/>
        <v>0</v>
      </c>
      <c r="BJ195" s="14" t="s">
        <v>84</v>
      </c>
      <c r="BK195" s="177">
        <f t="shared" si="49"/>
        <v>0</v>
      </c>
      <c r="BL195" s="14" t="s">
        <v>186</v>
      </c>
      <c r="BM195" s="176" t="s">
        <v>369</v>
      </c>
    </row>
    <row r="196" spans="1:65" s="2" customFormat="1" ht="21.75" customHeight="1">
      <c r="A196" s="29"/>
      <c r="B196" s="163"/>
      <c r="C196" s="164" t="s">
        <v>262</v>
      </c>
      <c r="D196" s="164" t="s">
        <v>162</v>
      </c>
      <c r="E196" s="165" t="s">
        <v>370</v>
      </c>
      <c r="F196" s="166" t="s">
        <v>500</v>
      </c>
      <c r="G196" s="167" t="s">
        <v>250</v>
      </c>
      <c r="H196" s="168">
        <v>357</v>
      </c>
      <c r="I196" s="169"/>
      <c r="J196" s="170">
        <f t="shared" si="40"/>
        <v>0</v>
      </c>
      <c r="K196" s="171"/>
      <c r="L196" s="30"/>
      <c r="M196" s="172" t="s">
        <v>1</v>
      </c>
      <c r="N196" s="173" t="s">
        <v>39</v>
      </c>
      <c r="O196" s="55"/>
      <c r="P196" s="174">
        <f t="shared" si="41"/>
        <v>0</v>
      </c>
      <c r="Q196" s="174">
        <v>0</v>
      </c>
      <c r="R196" s="174">
        <f t="shared" si="42"/>
        <v>0</v>
      </c>
      <c r="S196" s="174">
        <v>0</v>
      </c>
      <c r="T196" s="175">
        <f t="shared" si="4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6" t="s">
        <v>186</v>
      </c>
      <c r="AT196" s="176" t="s">
        <v>162</v>
      </c>
      <c r="AU196" s="176" t="s">
        <v>84</v>
      </c>
      <c r="AY196" s="14" t="s">
        <v>160</v>
      </c>
      <c r="BE196" s="177">
        <f t="shared" si="44"/>
        <v>0</v>
      </c>
      <c r="BF196" s="177">
        <f t="shared" si="45"/>
        <v>0</v>
      </c>
      <c r="BG196" s="177">
        <f t="shared" si="46"/>
        <v>0</v>
      </c>
      <c r="BH196" s="177">
        <f t="shared" si="47"/>
        <v>0</v>
      </c>
      <c r="BI196" s="177">
        <f t="shared" si="48"/>
        <v>0</v>
      </c>
      <c r="BJ196" s="14" t="s">
        <v>84</v>
      </c>
      <c r="BK196" s="177">
        <f t="shared" si="49"/>
        <v>0</v>
      </c>
      <c r="BL196" s="14" t="s">
        <v>186</v>
      </c>
      <c r="BM196" s="176" t="s">
        <v>372</v>
      </c>
    </row>
    <row r="197" spans="1:65" s="2" customFormat="1" ht="21.75" customHeight="1">
      <c r="A197" s="29"/>
      <c r="B197" s="163"/>
      <c r="C197" s="164" t="s">
        <v>373</v>
      </c>
      <c r="D197" s="164" t="s">
        <v>162</v>
      </c>
      <c r="E197" s="165" t="s">
        <v>374</v>
      </c>
      <c r="F197" s="166" t="s">
        <v>375</v>
      </c>
      <c r="G197" s="167" t="s">
        <v>332</v>
      </c>
      <c r="H197" s="189"/>
      <c r="I197" s="169"/>
      <c r="J197" s="170">
        <f t="shared" si="40"/>
        <v>0</v>
      </c>
      <c r="K197" s="171"/>
      <c r="L197" s="30"/>
      <c r="M197" s="172" t="s">
        <v>1</v>
      </c>
      <c r="N197" s="173" t="s">
        <v>39</v>
      </c>
      <c r="O197" s="55"/>
      <c r="P197" s="174">
        <f t="shared" si="41"/>
        <v>0</v>
      </c>
      <c r="Q197" s="174">
        <v>0</v>
      </c>
      <c r="R197" s="174">
        <f t="shared" si="42"/>
        <v>0</v>
      </c>
      <c r="S197" s="174">
        <v>0</v>
      </c>
      <c r="T197" s="175">
        <f t="shared" si="4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6" t="s">
        <v>186</v>
      </c>
      <c r="AT197" s="176" t="s">
        <v>162</v>
      </c>
      <c r="AU197" s="176" t="s">
        <v>84</v>
      </c>
      <c r="AY197" s="14" t="s">
        <v>160</v>
      </c>
      <c r="BE197" s="177">
        <f t="shared" si="44"/>
        <v>0</v>
      </c>
      <c r="BF197" s="177">
        <f t="shared" si="45"/>
        <v>0</v>
      </c>
      <c r="BG197" s="177">
        <f t="shared" si="46"/>
        <v>0</v>
      </c>
      <c r="BH197" s="177">
        <f t="shared" si="47"/>
        <v>0</v>
      </c>
      <c r="BI197" s="177">
        <f t="shared" si="48"/>
        <v>0</v>
      </c>
      <c r="BJ197" s="14" t="s">
        <v>84</v>
      </c>
      <c r="BK197" s="177">
        <f t="shared" si="49"/>
        <v>0</v>
      </c>
      <c r="BL197" s="14" t="s">
        <v>186</v>
      </c>
      <c r="BM197" s="176" t="s">
        <v>376</v>
      </c>
    </row>
    <row r="198" spans="1:65" s="12" customFormat="1" ht="22.9" customHeight="1">
      <c r="B198" s="150"/>
      <c r="D198" s="151" t="s">
        <v>72</v>
      </c>
      <c r="E198" s="161" t="s">
        <v>501</v>
      </c>
      <c r="F198" s="161" t="s">
        <v>502</v>
      </c>
      <c r="I198" s="153"/>
      <c r="J198" s="162">
        <f>BK198</f>
        <v>0</v>
      </c>
      <c r="L198" s="150"/>
      <c r="M198" s="155"/>
      <c r="N198" s="156"/>
      <c r="O198" s="156"/>
      <c r="P198" s="157">
        <f>SUM(P199:P202)</f>
        <v>0</v>
      </c>
      <c r="Q198" s="156"/>
      <c r="R198" s="157">
        <f>SUM(R199:R202)</f>
        <v>0</v>
      </c>
      <c r="S198" s="156"/>
      <c r="T198" s="158">
        <f>SUM(T199:T202)</f>
        <v>0</v>
      </c>
      <c r="AR198" s="151" t="s">
        <v>84</v>
      </c>
      <c r="AT198" s="159" t="s">
        <v>72</v>
      </c>
      <c r="AU198" s="159" t="s">
        <v>80</v>
      </c>
      <c r="AY198" s="151" t="s">
        <v>160</v>
      </c>
      <c r="BK198" s="160">
        <f>SUM(BK199:BK202)</f>
        <v>0</v>
      </c>
    </row>
    <row r="199" spans="1:65" s="2" customFormat="1" ht="21.75" customHeight="1">
      <c r="A199" s="29"/>
      <c r="B199" s="163"/>
      <c r="C199" s="164" t="s">
        <v>266</v>
      </c>
      <c r="D199" s="164" t="s">
        <v>162</v>
      </c>
      <c r="E199" s="165" t="s">
        <v>503</v>
      </c>
      <c r="F199" s="166" t="s">
        <v>504</v>
      </c>
      <c r="G199" s="167" t="s">
        <v>165</v>
      </c>
      <c r="H199" s="168">
        <v>773.85</v>
      </c>
      <c r="I199" s="169"/>
      <c r="J199" s="170">
        <f>ROUND(I199*H199,2)</f>
        <v>0</v>
      </c>
      <c r="K199" s="171"/>
      <c r="L199" s="30"/>
      <c r="M199" s="172" t="s">
        <v>1</v>
      </c>
      <c r="N199" s="173" t="s">
        <v>39</v>
      </c>
      <c r="O199" s="55"/>
      <c r="P199" s="174">
        <f>O199*H199</f>
        <v>0</v>
      </c>
      <c r="Q199" s="174">
        <v>0</v>
      </c>
      <c r="R199" s="174">
        <f>Q199*H199</f>
        <v>0</v>
      </c>
      <c r="S199" s="174">
        <v>0</v>
      </c>
      <c r="T199" s="175">
        <f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6" t="s">
        <v>186</v>
      </c>
      <c r="AT199" s="176" t="s">
        <v>162</v>
      </c>
      <c r="AU199" s="176" t="s">
        <v>84</v>
      </c>
      <c r="AY199" s="14" t="s">
        <v>160</v>
      </c>
      <c r="BE199" s="177">
        <f>IF(N199="základná",J199,0)</f>
        <v>0</v>
      </c>
      <c r="BF199" s="177">
        <f>IF(N199="znížená",J199,0)</f>
        <v>0</v>
      </c>
      <c r="BG199" s="177">
        <f>IF(N199="zákl. prenesená",J199,0)</f>
        <v>0</v>
      </c>
      <c r="BH199" s="177">
        <f>IF(N199="zníž. prenesená",J199,0)</f>
        <v>0</v>
      </c>
      <c r="BI199" s="177">
        <f>IF(N199="nulová",J199,0)</f>
        <v>0</v>
      </c>
      <c r="BJ199" s="14" t="s">
        <v>84</v>
      </c>
      <c r="BK199" s="177">
        <f>ROUND(I199*H199,2)</f>
        <v>0</v>
      </c>
      <c r="BL199" s="14" t="s">
        <v>186</v>
      </c>
      <c r="BM199" s="176" t="s">
        <v>381</v>
      </c>
    </row>
    <row r="200" spans="1:65" s="2" customFormat="1" ht="21.75" customHeight="1">
      <c r="A200" s="29"/>
      <c r="B200" s="163"/>
      <c r="C200" s="164" t="s">
        <v>382</v>
      </c>
      <c r="D200" s="164" t="s">
        <v>162</v>
      </c>
      <c r="E200" s="165" t="s">
        <v>505</v>
      </c>
      <c r="F200" s="166" t="s">
        <v>506</v>
      </c>
      <c r="G200" s="167" t="s">
        <v>165</v>
      </c>
      <c r="H200" s="168">
        <v>690</v>
      </c>
      <c r="I200" s="169"/>
      <c r="J200" s="170">
        <f>ROUND(I200*H200,2)</f>
        <v>0</v>
      </c>
      <c r="K200" s="171"/>
      <c r="L200" s="30"/>
      <c r="M200" s="172" t="s">
        <v>1</v>
      </c>
      <c r="N200" s="173" t="s">
        <v>39</v>
      </c>
      <c r="O200" s="55"/>
      <c r="P200" s="174">
        <f>O200*H200</f>
        <v>0</v>
      </c>
      <c r="Q200" s="174">
        <v>0</v>
      </c>
      <c r="R200" s="174">
        <f>Q200*H200</f>
        <v>0</v>
      </c>
      <c r="S200" s="174">
        <v>0</v>
      </c>
      <c r="T200" s="175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6" t="s">
        <v>186</v>
      </c>
      <c r="AT200" s="176" t="s">
        <v>162</v>
      </c>
      <c r="AU200" s="176" t="s">
        <v>84</v>
      </c>
      <c r="AY200" s="14" t="s">
        <v>160</v>
      </c>
      <c r="BE200" s="177">
        <f>IF(N200="základná",J200,0)</f>
        <v>0</v>
      </c>
      <c r="BF200" s="177">
        <f>IF(N200="znížená",J200,0)</f>
        <v>0</v>
      </c>
      <c r="BG200" s="177">
        <f>IF(N200="zákl. prenesená",J200,0)</f>
        <v>0</v>
      </c>
      <c r="BH200" s="177">
        <f>IF(N200="zníž. prenesená",J200,0)</f>
        <v>0</v>
      </c>
      <c r="BI200" s="177">
        <f>IF(N200="nulová",J200,0)</f>
        <v>0</v>
      </c>
      <c r="BJ200" s="14" t="s">
        <v>84</v>
      </c>
      <c r="BK200" s="177">
        <f>ROUND(I200*H200,2)</f>
        <v>0</v>
      </c>
      <c r="BL200" s="14" t="s">
        <v>186</v>
      </c>
      <c r="BM200" s="176" t="s">
        <v>385</v>
      </c>
    </row>
    <row r="201" spans="1:65" s="2" customFormat="1" ht="16.5" customHeight="1">
      <c r="A201" s="29"/>
      <c r="B201" s="163"/>
      <c r="C201" s="164" t="s">
        <v>269</v>
      </c>
      <c r="D201" s="164" t="s">
        <v>162</v>
      </c>
      <c r="E201" s="165" t="s">
        <v>507</v>
      </c>
      <c r="F201" s="166" t="s">
        <v>508</v>
      </c>
      <c r="G201" s="167" t="s">
        <v>165</v>
      </c>
      <c r="H201" s="168">
        <v>773.85</v>
      </c>
      <c r="I201" s="169"/>
      <c r="J201" s="170">
        <f>ROUND(I201*H201,2)</f>
        <v>0</v>
      </c>
      <c r="K201" s="171"/>
      <c r="L201" s="30"/>
      <c r="M201" s="172" t="s">
        <v>1</v>
      </c>
      <c r="N201" s="173" t="s">
        <v>39</v>
      </c>
      <c r="O201" s="55"/>
      <c r="P201" s="174">
        <f>O201*H201</f>
        <v>0</v>
      </c>
      <c r="Q201" s="174">
        <v>0</v>
      </c>
      <c r="R201" s="174">
        <f>Q201*H201</f>
        <v>0</v>
      </c>
      <c r="S201" s="174">
        <v>0</v>
      </c>
      <c r="T201" s="175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6" t="s">
        <v>186</v>
      </c>
      <c r="AT201" s="176" t="s">
        <v>162</v>
      </c>
      <c r="AU201" s="176" t="s">
        <v>84</v>
      </c>
      <c r="AY201" s="14" t="s">
        <v>160</v>
      </c>
      <c r="BE201" s="177">
        <f>IF(N201="základná",J201,0)</f>
        <v>0</v>
      </c>
      <c r="BF201" s="177">
        <f>IF(N201="znížená",J201,0)</f>
        <v>0</v>
      </c>
      <c r="BG201" s="177">
        <f>IF(N201="zákl. prenesená",J201,0)</f>
        <v>0</v>
      </c>
      <c r="BH201" s="177">
        <f>IF(N201="zníž. prenesená",J201,0)</f>
        <v>0</v>
      </c>
      <c r="BI201" s="177">
        <f>IF(N201="nulová",J201,0)</f>
        <v>0</v>
      </c>
      <c r="BJ201" s="14" t="s">
        <v>84</v>
      </c>
      <c r="BK201" s="177">
        <f>ROUND(I201*H201,2)</f>
        <v>0</v>
      </c>
      <c r="BL201" s="14" t="s">
        <v>186</v>
      </c>
      <c r="BM201" s="176" t="s">
        <v>388</v>
      </c>
    </row>
    <row r="202" spans="1:65" s="2" customFormat="1" ht="21.75" customHeight="1">
      <c r="A202" s="29"/>
      <c r="B202" s="163"/>
      <c r="C202" s="164" t="s">
        <v>391</v>
      </c>
      <c r="D202" s="164" t="s">
        <v>162</v>
      </c>
      <c r="E202" s="165" t="s">
        <v>509</v>
      </c>
      <c r="F202" s="166" t="s">
        <v>510</v>
      </c>
      <c r="G202" s="167" t="s">
        <v>332</v>
      </c>
      <c r="H202" s="189"/>
      <c r="I202" s="169"/>
      <c r="J202" s="170">
        <f>ROUND(I202*H202,2)</f>
        <v>0</v>
      </c>
      <c r="K202" s="171"/>
      <c r="L202" s="30"/>
      <c r="M202" s="172" t="s">
        <v>1</v>
      </c>
      <c r="N202" s="173" t="s">
        <v>39</v>
      </c>
      <c r="O202" s="55"/>
      <c r="P202" s="174">
        <f>O202*H202</f>
        <v>0</v>
      </c>
      <c r="Q202" s="174">
        <v>0</v>
      </c>
      <c r="R202" s="174">
        <f>Q202*H202</f>
        <v>0</v>
      </c>
      <c r="S202" s="174">
        <v>0</v>
      </c>
      <c r="T202" s="175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6" t="s">
        <v>186</v>
      </c>
      <c r="AT202" s="176" t="s">
        <v>162</v>
      </c>
      <c r="AU202" s="176" t="s">
        <v>84</v>
      </c>
      <c r="AY202" s="14" t="s">
        <v>160</v>
      </c>
      <c r="BE202" s="177">
        <f>IF(N202="základná",J202,0)</f>
        <v>0</v>
      </c>
      <c r="BF202" s="177">
        <f>IF(N202="znížená",J202,0)</f>
        <v>0</v>
      </c>
      <c r="BG202" s="177">
        <f>IF(N202="zákl. prenesená",J202,0)</f>
        <v>0</v>
      </c>
      <c r="BH202" s="177">
        <f>IF(N202="zníž. prenesená",J202,0)</f>
        <v>0</v>
      </c>
      <c r="BI202" s="177">
        <f>IF(N202="nulová",J202,0)</f>
        <v>0</v>
      </c>
      <c r="BJ202" s="14" t="s">
        <v>84</v>
      </c>
      <c r="BK202" s="177">
        <f>ROUND(I202*H202,2)</f>
        <v>0</v>
      </c>
      <c r="BL202" s="14" t="s">
        <v>186</v>
      </c>
      <c r="BM202" s="176" t="s">
        <v>394</v>
      </c>
    </row>
    <row r="203" spans="1:65" s="12" customFormat="1" ht="22.9" customHeight="1">
      <c r="B203" s="150"/>
      <c r="D203" s="151" t="s">
        <v>72</v>
      </c>
      <c r="E203" s="161" t="s">
        <v>511</v>
      </c>
      <c r="F203" s="161" t="s">
        <v>512</v>
      </c>
      <c r="I203" s="153"/>
      <c r="J203" s="162">
        <f>BK203</f>
        <v>0</v>
      </c>
      <c r="L203" s="150"/>
      <c r="M203" s="155"/>
      <c r="N203" s="156"/>
      <c r="O203" s="156"/>
      <c r="P203" s="157">
        <f>P204</f>
        <v>0</v>
      </c>
      <c r="Q203" s="156"/>
      <c r="R203" s="157">
        <f>R204</f>
        <v>0</v>
      </c>
      <c r="S203" s="156"/>
      <c r="T203" s="158">
        <f>T204</f>
        <v>0</v>
      </c>
      <c r="AR203" s="151" t="s">
        <v>84</v>
      </c>
      <c r="AT203" s="159" t="s">
        <v>72</v>
      </c>
      <c r="AU203" s="159" t="s">
        <v>80</v>
      </c>
      <c r="AY203" s="151" t="s">
        <v>160</v>
      </c>
      <c r="BK203" s="160">
        <f>BK204</f>
        <v>0</v>
      </c>
    </row>
    <row r="204" spans="1:65" s="2" customFormat="1" ht="16.5" customHeight="1">
      <c r="A204" s="29"/>
      <c r="B204" s="163"/>
      <c r="C204" s="164" t="s">
        <v>273</v>
      </c>
      <c r="D204" s="164" t="s">
        <v>162</v>
      </c>
      <c r="E204" s="165" t="s">
        <v>513</v>
      </c>
      <c r="F204" s="166" t="s">
        <v>514</v>
      </c>
      <c r="G204" s="167" t="s">
        <v>165</v>
      </c>
      <c r="H204" s="168">
        <v>1021.482</v>
      </c>
      <c r="I204" s="169"/>
      <c r="J204" s="170">
        <f>ROUND(I204*H204,2)</f>
        <v>0</v>
      </c>
      <c r="K204" s="171"/>
      <c r="L204" s="30"/>
      <c r="M204" s="190" t="s">
        <v>1</v>
      </c>
      <c r="N204" s="191" t="s">
        <v>39</v>
      </c>
      <c r="O204" s="192"/>
      <c r="P204" s="193">
        <f>O204*H204</f>
        <v>0</v>
      </c>
      <c r="Q204" s="193">
        <v>0</v>
      </c>
      <c r="R204" s="193">
        <f>Q204*H204</f>
        <v>0</v>
      </c>
      <c r="S204" s="193">
        <v>0</v>
      </c>
      <c r="T204" s="194">
        <f>S204*H204</f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6" t="s">
        <v>186</v>
      </c>
      <c r="AT204" s="176" t="s">
        <v>162</v>
      </c>
      <c r="AU204" s="176" t="s">
        <v>84</v>
      </c>
      <c r="AY204" s="14" t="s">
        <v>160</v>
      </c>
      <c r="BE204" s="177">
        <f>IF(N204="základná",J204,0)</f>
        <v>0</v>
      </c>
      <c r="BF204" s="177">
        <f>IF(N204="znížená",J204,0)</f>
        <v>0</v>
      </c>
      <c r="BG204" s="177">
        <f>IF(N204="zákl. prenesená",J204,0)</f>
        <v>0</v>
      </c>
      <c r="BH204" s="177">
        <f>IF(N204="zníž. prenesená",J204,0)</f>
        <v>0</v>
      </c>
      <c r="BI204" s="177">
        <f>IF(N204="nulová",J204,0)</f>
        <v>0</v>
      </c>
      <c r="BJ204" s="14" t="s">
        <v>84</v>
      </c>
      <c r="BK204" s="177">
        <f>ROUND(I204*H204,2)</f>
        <v>0</v>
      </c>
      <c r="BL204" s="14" t="s">
        <v>186</v>
      </c>
      <c r="BM204" s="176" t="s">
        <v>515</v>
      </c>
    </row>
    <row r="205" spans="1:65" s="2" customFormat="1" ht="6.95" customHeight="1">
      <c r="A205" s="29"/>
      <c r="B205" s="44"/>
      <c r="C205" s="45"/>
      <c r="D205" s="45"/>
      <c r="E205" s="45"/>
      <c r="F205" s="45"/>
      <c r="G205" s="45"/>
      <c r="H205" s="45"/>
      <c r="I205" s="122"/>
      <c r="J205" s="45"/>
      <c r="K205" s="45"/>
      <c r="L205" s="30"/>
      <c r="M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</row>
  </sheetData>
  <autoFilter ref="C132:K204" xr:uid="{00000000-0009-0000-0000-000002000000}"/>
  <mergeCells count="15">
    <mergeCell ref="E119:H119"/>
    <mergeCell ref="E123:H123"/>
    <mergeCell ref="E121:H121"/>
    <mergeCell ref="E125:H125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94"/>
  <sheetViews>
    <sheetView showGridLines="0" tabSelected="1" topLeftCell="A158" workbookViewId="0">
      <selection activeCell="E22" sqref="E22:H2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5"/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96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121</v>
      </c>
      <c r="I4" s="95"/>
      <c r="L4" s="17"/>
      <c r="M4" s="97" t="s">
        <v>9</v>
      </c>
      <c r="AT4" s="14" t="s">
        <v>3</v>
      </c>
    </row>
    <row r="5" spans="1:46" s="1" customFormat="1" ht="6.95" customHeight="1">
      <c r="B5" s="17"/>
      <c r="I5" s="95"/>
      <c r="L5" s="17"/>
    </row>
    <row r="6" spans="1:46" s="1" customFormat="1" ht="12" customHeight="1">
      <c r="B6" s="17"/>
      <c r="D6" s="24" t="s">
        <v>15</v>
      </c>
      <c r="I6" s="95"/>
      <c r="L6" s="17"/>
    </row>
    <row r="7" spans="1:46" s="1" customFormat="1" ht="23.25" customHeight="1">
      <c r="B7" s="17"/>
      <c r="E7" s="256" t="str">
        <f>'Rekapitulácia stavby'!K6</f>
        <v>MSÚ JARKOVÁ 24, PREŠOV - ZNÍŽENIE ENERGETICKEJ NÁROČNOSTI OBJEKTU</v>
      </c>
      <c r="F7" s="257"/>
      <c r="G7" s="257"/>
      <c r="H7" s="257"/>
      <c r="I7" s="95"/>
      <c r="L7" s="17"/>
    </row>
    <row r="8" spans="1:46" ht="12.75">
      <c r="B8" s="17"/>
      <c r="D8" s="24" t="s">
        <v>122</v>
      </c>
      <c r="L8" s="17"/>
    </row>
    <row r="9" spans="1:46" s="1" customFormat="1" ht="16.5" customHeight="1">
      <c r="B9" s="17"/>
      <c r="E9" s="256" t="s">
        <v>123</v>
      </c>
      <c r="F9" s="227"/>
      <c r="G9" s="227"/>
      <c r="H9" s="227"/>
      <c r="I9" s="95"/>
      <c r="L9" s="17"/>
    </row>
    <row r="10" spans="1:46" s="1" customFormat="1" ht="12" customHeight="1">
      <c r="B10" s="17"/>
      <c r="D10" s="24" t="s">
        <v>124</v>
      </c>
      <c r="I10" s="95"/>
      <c r="L10" s="17"/>
    </row>
    <row r="11" spans="1:46" s="2" customFormat="1" ht="16.5" customHeight="1">
      <c r="A11" s="29"/>
      <c r="B11" s="30"/>
      <c r="C11" s="29"/>
      <c r="D11" s="29"/>
      <c r="E11" s="258" t="s">
        <v>125</v>
      </c>
      <c r="F11" s="259"/>
      <c r="G11" s="259"/>
      <c r="H11" s="259"/>
      <c r="I11" s="9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126</v>
      </c>
      <c r="E12" s="29"/>
      <c r="F12" s="29"/>
      <c r="G12" s="29"/>
      <c r="H12" s="29"/>
      <c r="I12" s="9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6.5" customHeight="1">
      <c r="A13" s="29"/>
      <c r="B13" s="30"/>
      <c r="C13" s="29"/>
      <c r="D13" s="29"/>
      <c r="E13" s="249" t="s">
        <v>516</v>
      </c>
      <c r="F13" s="259"/>
      <c r="G13" s="259"/>
      <c r="H13" s="259"/>
      <c r="I13" s="9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>
      <c r="A14" s="29"/>
      <c r="B14" s="30"/>
      <c r="C14" s="29"/>
      <c r="D14" s="29"/>
      <c r="E14" s="29"/>
      <c r="F14" s="29"/>
      <c r="G14" s="29"/>
      <c r="H14" s="29"/>
      <c r="I14" s="99"/>
      <c r="J14" s="29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>
      <c r="A15" s="29"/>
      <c r="B15" s="30"/>
      <c r="C15" s="29"/>
      <c r="D15" s="24" t="s">
        <v>17</v>
      </c>
      <c r="E15" s="29"/>
      <c r="F15" s="22" t="s">
        <v>1</v>
      </c>
      <c r="G15" s="29"/>
      <c r="H15" s="29"/>
      <c r="I15" s="100" t="s">
        <v>18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19</v>
      </c>
      <c r="E16" s="29"/>
      <c r="F16" s="22" t="s">
        <v>20</v>
      </c>
      <c r="G16" s="29"/>
      <c r="H16" s="29"/>
      <c r="I16" s="100" t="s">
        <v>21</v>
      </c>
      <c r="J16" s="52" t="str">
        <f>'Rekapitulácia stavby'!AN8</f>
        <v>11_2019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0.9" customHeight="1">
      <c r="A17" s="29"/>
      <c r="B17" s="30"/>
      <c r="C17" s="29"/>
      <c r="D17" s="29"/>
      <c r="E17" s="29"/>
      <c r="F17" s="29"/>
      <c r="G17" s="29"/>
      <c r="H17" s="29"/>
      <c r="I17" s="99"/>
      <c r="J17" s="29"/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>
      <c r="A18" s="29"/>
      <c r="B18" s="30"/>
      <c r="C18" s="29"/>
      <c r="D18" s="24" t="s">
        <v>22</v>
      </c>
      <c r="E18" s="29"/>
      <c r="F18" s="29"/>
      <c r="G18" s="29"/>
      <c r="H18" s="29"/>
      <c r="I18" s="100" t="s">
        <v>23</v>
      </c>
      <c r="J18" s="22" t="s">
        <v>1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>
      <c r="A19" s="29"/>
      <c r="B19" s="30"/>
      <c r="C19" s="29"/>
      <c r="D19" s="29"/>
      <c r="E19" s="22" t="s">
        <v>24</v>
      </c>
      <c r="F19" s="29"/>
      <c r="G19" s="29"/>
      <c r="H19" s="29"/>
      <c r="I19" s="100" t="s">
        <v>25</v>
      </c>
      <c r="J19" s="22" t="s">
        <v>1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>
      <c r="A20" s="29"/>
      <c r="B20" s="30"/>
      <c r="C20" s="29"/>
      <c r="D20" s="29"/>
      <c r="E20" s="29"/>
      <c r="F20" s="29"/>
      <c r="G20" s="29"/>
      <c r="H20" s="29"/>
      <c r="I20" s="99"/>
      <c r="J20" s="29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>
      <c r="A21" s="29"/>
      <c r="B21" s="30"/>
      <c r="C21" s="29"/>
      <c r="D21" s="24" t="s">
        <v>26</v>
      </c>
      <c r="E21" s="29"/>
      <c r="F21" s="29"/>
      <c r="G21" s="29"/>
      <c r="H21" s="29"/>
      <c r="I21" s="100" t="s">
        <v>23</v>
      </c>
      <c r="J21" s="25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>
      <c r="A22" s="29"/>
      <c r="B22" s="30"/>
      <c r="C22" s="29"/>
      <c r="D22" s="29"/>
      <c r="E22" s="260"/>
      <c r="F22" s="241"/>
      <c r="G22" s="241"/>
      <c r="H22" s="241"/>
      <c r="I22" s="100" t="s">
        <v>25</v>
      </c>
      <c r="J22" s="25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>
      <c r="A23" s="29"/>
      <c r="B23" s="30"/>
      <c r="C23" s="29"/>
      <c r="D23" s="29"/>
      <c r="E23" s="29"/>
      <c r="F23" s="29"/>
      <c r="G23" s="29"/>
      <c r="H23" s="29"/>
      <c r="I23" s="99"/>
      <c r="J23" s="29"/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>
      <c r="A24" s="29"/>
      <c r="B24" s="30"/>
      <c r="C24" s="29"/>
      <c r="D24" s="24" t="s">
        <v>27</v>
      </c>
      <c r="E24" s="29"/>
      <c r="F24" s="29"/>
      <c r="G24" s="29"/>
      <c r="H24" s="29"/>
      <c r="I24" s="100" t="s">
        <v>23</v>
      </c>
      <c r="J24" s="22" t="s">
        <v>1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8" customHeight="1">
      <c r="A25" s="29"/>
      <c r="B25" s="30"/>
      <c r="C25" s="29"/>
      <c r="D25" s="29"/>
      <c r="E25" s="22" t="s">
        <v>28</v>
      </c>
      <c r="F25" s="29"/>
      <c r="G25" s="29"/>
      <c r="H25" s="29"/>
      <c r="I25" s="100" t="s">
        <v>25</v>
      </c>
      <c r="J25" s="22" t="s">
        <v>1</v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6.95" customHeight="1">
      <c r="A26" s="29"/>
      <c r="B26" s="30"/>
      <c r="C26" s="29"/>
      <c r="D26" s="29"/>
      <c r="E26" s="29"/>
      <c r="F26" s="29"/>
      <c r="G26" s="29"/>
      <c r="H26" s="29"/>
      <c r="I26" s="9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12" customHeight="1">
      <c r="A27" s="29"/>
      <c r="B27" s="30"/>
      <c r="C27" s="29"/>
      <c r="D27" s="24" t="s">
        <v>30</v>
      </c>
      <c r="E27" s="29"/>
      <c r="F27" s="29"/>
      <c r="G27" s="29"/>
      <c r="H27" s="29"/>
      <c r="I27" s="100" t="s">
        <v>23</v>
      </c>
      <c r="J27" s="22" t="str">
        <f>IF('Rekapitulácia stavby'!AN19="","",'Rekapitulácia stavby'!AN19)</f>
        <v/>
      </c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8" customHeight="1">
      <c r="A28" s="29"/>
      <c r="B28" s="30"/>
      <c r="C28" s="29"/>
      <c r="D28" s="29"/>
      <c r="E28" s="22" t="str">
        <f>IF('Rekapitulácia stavby'!E20="","",'Rekapitulácia stavby'!E20)</f>
        <v xml:space="preserve"> </v>
      </c>
      <c r="F28" s="29"/>
      <c r="G28" s="29"/>
      <c r="H28" s="29"/>
      <c r="I28" s="100" t="s">
        <v>25</v>
      </c>
      <c r="J28" s="22" t="str">
        <f>IF('Rekapitulácia stavby'!AN20="","",'Rekapitulácia stavby'!AN20)</f>
        <v/>
      </c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29"/>
      <c r="E29" s="29"/>
      <c r="F29" s="29"/>
      <c r="G29" s="29"/>
      <c r="H29" s="29"/>
      <c r="I29" s="99"/>
      <c r="J29" s="29"/>
      <c r="K29" s="29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" customHeight="1">
      <c r="A30" s="29"/>
      <c r="B30" s="30"/>
      <c r="C30" s="29"/>
      <c r="D30" s="24" t="s">
        <v>32</v>
      </c>
      <c r="E30" s="29"/>
      <c r="F30" s="29"/>
      <c r="G30" s="29"/>
      <c r="H30" s="29"/>
      <c r="I30" s="9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8" customFormat="1" ht="16.5" customHeight="1">
      <c r="A31" s="101"/>
      <c r="B31" s="102"/>
      <c r="C31" s="101"/>
      <c r="D31" s="101"/>
      <c r="E31" s="245" t="s">
        <v>1</v>
      </c>
      <c r="F31" s="245"/>
      <c r="G31" s="245"/>
      <c r="H31" s="245"/>
      <c r="I31" s="103"/>
      <c r="J31" s="101"/>
      <c r="K31" s="101"/>
      <c r="L31" s="104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29"/>
      <c r="B32" s="30"/>
      <c r="C32" s="29"/>
      <c r="D32" s="29"/>
      <c r="E32" s="29"/>
      <c r="F32" s="29"/>
      <c r="G32" s="29"/>
      <c r="H32" s="29"/>
      <c r="I32" s="99"/>
      <c r="J32" s="29"/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105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>
      <c r="A34" s="29"/>
      <c r="B34" s="30"/>
      <c r="C34" s="29"/>
      <c r="D34" s="106" t="s">
        <v>33</v>
      </c>
      <c r="E34" s="29"/>
      <c r="F34" s="29"/>
      <c r="G34" s="29"/>
      <c r="H34" s="29"/>
      <c r="I34" s="99"/>
      <c r="J34" s="68">
        <f>ROUND(J135,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6.95" customHeight="1">
      <c r="A35" s="29"/>
      <c r="B35" s="30"/>
      <c r="C35" s="29"/>
      <c r="D35" s="63"/>
      <c r="E35" s="63"/>
      <c r="F35" s="63"/>
      <c r="G35" s="63"/>
      <c r="H35" s="63"/>
      <c r="I35" s="105"/>
      <c r="J35" s="63"/>
      <c r="K35" s="63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9"/>
      <c r="F36" s="33" t="s">
        <v>35</v>
      </c>
      <c r="G36" s="29"/>
      <c r="H36" s="29"/>
      <c r="I36" s="107" t="s">
        <v>34</v>
      </c>
      <c r="J36" s="33" t="s">
        <v>36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customHeight="1">
      <c r="A37" s="29"/>
      <c r="B37" s="30"/>
      <c r="C37" s="29"/>
      <c r="D37" s="98" t="s">
        <v>37</v>
      </c>
      <c r="E37" s="24" t="s">
        <v>38</v>
      </c>
      <c r="F37" s="108">
        <f>ROUND((SUM(BE135:BE193)),  2)</f>
        <v>0</v>
      </c>
      <c r="G37" s="29"/>
      <c r="H37" s="29"/>
      <c r="I37" s="109">
        <v>0.2</v>
      </c>
      <c r="J37" s="108">
        <f>ROUND(((SUM(BE135:BE193))*I37),  2)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>
      <c r="A38" s="29"/>
      <c r="B38" s="30"/>
      <c r="C38" s="29"/>
      <c r="D38" s="29"/>
      <c r="E38" s="24" t="s">
        <v>39</v>
      </c>
      <c r="F38" s="108">
        <f>ROUND((SUM(BF135:BF193)),  2)</f>
        <v>0</v>
      </c>
      <c r="G38" s="29"/>
      <c r="H38" s="29"/>
      <c r="I38" s="109">
        <v>0.2</v>
      </c>
      <c r="J38" s="108">
        <f>ROUND(((SUM(BF135:BF193))*I38),  2)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40</v>
      </c>
      <c r="F39" s="108">
        <f>ROUND((SUM(BG135:BG193)),  2)</f>
        <v>0</v>
      </c>
      <c r="G39" s="29"/>
      <c r="H39" s="29"/>
      <c r="I39" s="109">
        <v>0.2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4" t="s">
        <v>41</v>
      </c>
      <c r="F40" s="108">
        <f>ROUND((SUM(BH135:BH193)),  2)</f>
        <v>0</v>
      </c>
      <c r="G40" s="29"/>
      <c r="H40" s="29"/>
      <c r="I40" s="109">
        <v>0.2</v>
      </c>
      <c r="J40" s="108">
        <f>0</f>
        <v>0</v>
      </c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5" hidden="1" customHeight="1">
      <c r="A41" s="29"/>
      <c r="B41" s="30"/>
      <c r="C41" s="29"/>
      <c r="D41" s="29"/>
      <c r="E41" s="24" t="s">
        <v>42</v>
      </c>
      <c r="F41" s="108">
        <f>ROUND((SUM(BI135:BI193)),  2)</f>
        <v>0</v>
      </c>
      <c r="G41" s="29"/>
      <c r="H41" s="29"/>
      <c r="I41" s="109">
        <v>0</v>
      </c>
      <c r="J41" s="108">
        <f>0</f>
        <v>0</v>
      </c>
      <c r="K41" s="29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6.95" customHeight="1">
      <c r="A42" s="29"/>
      <c r="B42" s="30"/>
      <c r="C42" s="29"/>
      <c r="D42" s="29"/>
      <c r="E42" s="29"/>
      <c r="F42" s="29"/>
      <c r="G42" s="29"/>
      <c r="H42" s="29"/>
      <c r="I42" s="9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>
      <c r="A43" s="29"/>
      <c r="B43" s="30"/>
      <c r="C43" s="110"/>
      <c r="D43" s="111" t="s">
        <v>43</v>
      </c>
      <c r="E43" s="57"/>
      <c r="F43" s="57"/>
      <c r="G43" s="112" t="s">
        <v>44</v>
      </c>
      <c r="H43" s="113" t="s">
        <v>45</v>
      </c>
      <c r="I43" s="114"/>
      <c r="J43" s="115">
        <f>SUM(J34:J41)</f>
        <v>0</v>
      </c>
      <c r="K43" s="116"/>
      <c r="L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5" customHeight="1">
      <c r="A44" s="29"/>
      <c r="B44" s="30"/>
      <c r="C44" s="29"/>
      <c r="D44" s="29"/>
      <c r="E44" s="29"/>
      <c r="F44" s="29"/>
      <c r="G44" s="29"/>
      <c r="H44" s="29"/>
      <c r="I44" s="99"/>
      <c r="J44" s="29"/>
      <c r="K44" s="29"/>
      <c r="L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5" customHeight="1">
      <c r="B45" s="17"/>
      <c r="I45" s="95"/>
      <c r="L45" s="17"/>
    </row>
    <row r="46" spans="1:31" s="1" customFormat="1" ht="14.45" customHeight="1">
      <c r="B46" s="17"/>
      <c r="I46" s="95"/>
      <c r="L46" s="17"/>
    </row>
    <row r="47" spans="1:31" s="1" customFormat="1" ht="14.45" customHeight="1">
      <c r="B47" s="17"/>
      <c r="I47" s="95"/>
      <c r="L47" s="17"/>
    </row>
    <row r="48" spans="1:31" s="1" customFormat="1" ht="14.45" customHeight="1">
      <c r="B48" s="17"/>
      <c r="I48" s="95"/>
      <c r="L48" s="17"/>
    </row>
    <row r="49" spans="1:31" s="1" customFormat="1" ht="14.45" customHeight="1">
      <c r="B49" s="17"/>
      <c r="I49" s="95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128</v>
      </c>
      <c r="D82" s="29"/>
      <c r="E82" s="29"/>
      <c r="F82" s="29"/>
      <c r="G82" s="29"/>
      <c r="H82" s="29"/>
      <c r="I82" s="9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3.25" customHeight="1">
      <c r="A85" s="29"/>
      <c r="B85" s="30"/>
      <c r="C85" s="29"/>
      <c r="D85" s="29"/>
      <c r="E85" s="256" t="str">
        <f>E7</f>
        <v>MSÚ JARKOVÁ 24, PREŠOV - ZNÍŽENIE ENERGETICKEJ NÁROČNOSTI OBJEKTU</v>
      </c>
      <c r="F85" s="257"/>
      <c r="G85" s="257"/>
      <c r="H85" s="257"/>
      <c r="I85" s="9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122</v>
      </c>
      <c r="I86" s="95"/>
      <c r="L86" s="17"/>
    </row>
    <row r="87" spans="1:31" s="1" customFormat="1" ht="16.5" customHeight="1">
      <c r="B87" s="17"/>
      <c r="E87" s="256" t="s">
        <v>123</v>
      </c>
      <c r="F87" s="227"/>
      <c r="G87" s="227"/>
      <c r="H87" s="227"/>
      <c r="I87" s="95"/>
      <c r="L87" s="17"/>
    </row>
    <row r="88" spans="1:31" s="1" customFormat="1" ht="12" customHeight="1">
      <c r="B88" s="17"/>
      <c r="C88" s="24" t="s">
        <v>124</v>
      </c>
      <c r="I88" s="95"/>
      <c r="L88" s="17"/>
    </row>
    <row r="89" spans="1:31" s="2" customFormat="1" ht="16.5" customHeight="1">
      <c r="A89" s="29"/>
      <c r="B89" s="30"/>
      <c r="C89" s="29"/>
      <c r="D89" s="29"/>
      <c r="E89" s="258" t="s">
        <v>125</v>
      </c>
      <c r="F89" s="259"/>
      <c r="G89" s="259"/>
      <c r="H89" s="259"/>
      <c r="I89" s="9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12" customHeight="1">
      <c r="A90" s="29"/>
      <c r="B90" s="30"/>
      <c r="C90" s="24" t="s">
        <v>126</v>
      </c>
      <c r="D90" s="29"/>
      <c r="E90" s="29"/>
      <c r="F90" s="29"/>
      <c r="G90" s="29"/>
      <c r="H90" s="29"/>
      <c r="I90" s="9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6.5" customHeight="1">
      <c r="A91" s="29"/>
      <c r="B91" s="30"/>
      <c r="C91" s="29"/>
      <c r="D91" s="29"/>
      <c r="E91" s="249" t="str">
        <f>E13</f>
        <v>03 - Okna, dvere, zasklenne steny</v>
      </c>
      <c r="F91" s="259"/>
      <c r="G91" s="259"/>
      <c r="H91" s="259"/>
      <c r="I91" s="99"/>
      <c r="J91" s="29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9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2" customHeight="1">
      <c r="A93" s="29"/>
      <c r="B93" s="30"/>
      <c r="C93" s="24" t="s">
        <v>19</v>
      </c>
      <c r="D93" s="29"/>
      <c r="E93" s="29"/>
      <c r="F93" s="22" t="str">
        <f>F16</f>
        <v>Jarková 24, Prešov</v>
      </c>
      <c r="G93" s="29"/>
      <c r="H93" s="29"/>
      <c r="I93" s="100" t="s">
        <v>21</v>
      </c>
      <c r="J93" s="52" t="str">
        <f>IF(J16="","",J16)</f>
        <v>11_2019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6.95" customHeight="1">
      <c r="A94" s="29"/>
      <c r="B94" s="30"/>
      <c r="C94" s="29"/>
      <c r="D94" s="29"/>
      <c r="E94" s="29"/>
      <c r="F94" s="29"/>
      <c r="G94" s="29"/>
      <c r="H94" s="29"/>
      <c r="I94" s="99"/>
      <c r="J94" s="29"/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5.2" customHeight="1">
      <c r="A95" s="29"/>
      <c r="B95" s="30"/>
      <c r="C95" s="24" t="s">
        <v>22</v>
      </c>
      <c r="D95" s="29"/>
      <c r="E95" s="29"/>
      <c r="F95" s="22" t="str">
        <f>E19</f>
        <v>Mesto Prešov, Hlavná 73, Prešov</v>
      </c>
      <c r="G95" s="29"/>
      <c r="H95" s="29"/>
      <c r="I95" s="100" t="s">
        <v>27</v>
      </c>
      <c r="J95" s="27" t="str">
        <f>E25</f>
        <v>AIP projekt s.r.o.</v>
      </c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15.2" customHeight="1">
      <c r="A96" s="29"/>
      <c r="B96" s="30"/>
      <c r="C96" s="24" t="s">
        <v>26</v>
      </c>
      <c r="D96" s="29"/>
      <c r="E96" s="29"/>
      <c r="F96" s="22" t="str">
        <f>IF(E22="","",E22)</f>
        <v/>
      </c>
      <c r="G96" s="29"/>
      <c r="H96" s="29"/>
      <c r="I96" s="100" t="s">
        <v>30</v>
      </c>
      <c r="J96" s="27" t="str">
        <f>E28</f>
        <v xml:space="preserve"> 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9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9.25" customHeight="1">
      <c r="A98" s="29"/>
      <c r="B98" s="30"/>
      <c r="C98" s="124" t="s">
        <v>129</v>
      </c>
      <c r="D98" s="110"/>
      <c r="E98" s="110"/>
      <c r="F98" s="110"/>
      <c r="G98" s="110"/>
      <c r="H98" s="110"/>
      <c r="I98" s="125"/>
      <c r="J98" s="126" t="s">
        <v>130</v>
      </c>
      <c r="K98" s="110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47" s="2" customFormat="1" ht="10.35" customHeight="1">
      <c r="A99" s="29"/>
      <c r="B99" s="30"/>
      <c r="C99" s="29"/>
      <c r="D99" s="29"/>
      <c r="E99" s="29"/>
      <c r="F99" s="29"/>
      <c r="G99" s="29"/>
      <c r="H99" s="29"/>
      <c r="I99" s="99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22.9" customHeight="1">
      <c r="A100" s="29"/>
      <c r="B100" s="30"/>
      <c r="C100" s="127" t="s">
        <v>131</v>
      </c>
      <c r="D100" s="29"/>
      <c r="E100" s="29"/>
      <c r="F100" s="29"/>
      <c r="G100" s="29"/>
      <c r="H100" s="29"/>
      <c r="I100" s="99"/>
      <c r="J100" s="68">
        <f>J135</f>
        <v>0</v>
      </c>
      <c r="K100" s="29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U100" s="14" t="s">
        <v>132</v>
      </c>
    </row>
    <row r="101" spans="1:47" s="9" customFormat="1" ht="24.95" customHeight="1">
      <c r="B101" s="128"/>
      <c r="D101" s="129" t="s">
        <v>133</v>
      </c>
      <c r="E101" s="130"/>
      <c r="F101" s="130"/>
      <c r="G101" s="130"/>
      <c r="H101" s="130"/>
      <c r="I101" s="131"/>
      <c r="J101" s="132">
        <f>J136</f>
        <v>0</v>
      </c>
      <c r="L101" s="128"/>
    </row>
    <row r="102" spans="1:47" s="10" customFormat="1" ht="19.899999999999999" customHeight="1">
      <c r="B102" s="133"/>
      <c r="D102" s="134" t="s">
        <v>137</v>
      </c>
      <c r="E102" s="135"/>
      <c r="F102" s="135"/>
      <c r="G102" s="135"/>
      <c r="H102" s="135"/>
      <c r="I102" s="136"/>
      <c r="J102" s="137">
        <f>J137</f>
        <v>0</v>
      </c>
      <c r="L102" s="133"/>
    </row>
    <row r="103" spans="1:47" s="10" customFormat="1" ht="19.899999999999999" customHeight="1">
      <c r="B103" s="133"/>
      <c r="D103" s="134" t="s">
        <v>138</v>
      </c>
      <c r="E103" s="135"/>
      <c r="F103" s="135"/>
      <c r="G103" s="135"/>
      <c r="H103" s="135"/>
      <c r="I103" s="136"/>
      <c r="J103" s="137">
        <f>J140</f>
        <v>0</v>
      </c>
      <c r="L103" s="133"/>
    </row>
    <row r="104" spans="1:47" s="10" customFormat="1" ht="19.899999999999999" customHeight="1">
      <c r="B104" s="133"/>
      <c r="D104" s="134" t="s">
        <v>139</v>
      </c>
      <c r="E104" s="135"/>
      <c r="F104" s="135"/>
      <c r="G104" s="135"/>
      <c r="H104" s="135"/>
      <c r="I104" s="136"/>
      <c r="J104" s="137">
        <f>J153</f>
        <v>0</v>
      </c>
      <c r="L104" s="133"/>
    </row>
    <row r="105" spans="1:47" s="9" customFormat="1" ht="24.95" customHeight="1">
      <c r="B105" s="128"/>
      <c r="D105" s="129" t="s">
        <v>140</v>
      </c>
      <c r="E105" s="130"/>
      <c r="F105" s="130"/>
      <c r="G105" s="130"/>
      <c r="H105" s="130"/>
      <c r="I105" s="131"/>
      <c r="J105" s="132">
        <f>J155</f>
        <v>0</v>
      </c>
      <c r="L105" s="128"/>
    </row>
    <row r="106" spans="1:47" s="10" customFormat="1" ht="19.899999999999999" customHeight="1">
      <c r="B106" s="133"/>
      <c r="D106" s="134" t="s">
        <v>517</v>
      </c>
      <c r="E106" s="135"/>
      <c r="F106" s="135"/>
      <c r="G106" s="135"/>
      <c r="H106" s="135"/>
      <c r="I106" s="136"/>
      <c r="J106" s="137">
        <f>J156</f>
        <v>0</v>
      </c>
      <c r="L106" s="133"/>
    </row>
    <row r="107" spans="1:47" s="10" customFormat="1" ht="19.899999999999999" customHeight="1">
      <c r="B107" s="133"/>
      <c r="D107" s="134" t="s">
        <v>143</v>
      </c>
      <c r="E107" s="135"/>
      <c r="F107" s="135"/>
      <c r="G107" s="135"/>
      <c r="H107" s="135"/>
      <c r="I107" s="136"/>
      <c r="J107" s="137">
        <f>J159</f>
        <v>0</v>
      </c>
      <c r="L107" s="133"/>
    </row>
    <row r="108" spans="1:47" s="10" customFormat="1" ht="19.899999999999999" customHeight="1">
      <c r="B108" s="133"/>
      <c r="D108" s="134" t="s">
        <v>518</v>
      </c>
      <c r="E108" s="135"/>
      <c r="F108" s="135"/>
      <c r="G108" s="135"/>
      <c r="H108" s="135"/>
      <c r="I108" s="136"/>
      <c r="J108" s="137">
        <f>J163</f>
        <v>0</v>
      </c>
      <c r="L108" s="133"/>
    </row>
    <row r="109" spans="1:47" s="10" customFormat="1" ht="19.899999999999999" customHeight="1">
      <c r="B109" s="133"/>
      <c r="D109" s="134" t="s">
        <v>144</v>
      </c>
      <c r="E109" s="135"/>
      <c r="F109" s="135"/>
      <c r="G109" s="135"/>
      <c r="H109" s="135"/>
      <c r="I109" s="136"/>
      <c r="J109" s="137">
        <f>J176</f>
        <v>0</v>
      </c>
      <c r="L109" s="133"/>
    </row>
    <row r="110" spans="1:47" s="10" customFormat="1" ht="19.899999999999999" customHeight="1">
      <c r="B110" s="133"/>
      <c r="D110" s="134" t="s">
        <v>399</v>
      </c>
      <c r="E110" s="135"/>
      <c r="F110" s="135"/>
      <c r="G110" s="135"/>
      <c r="H110" s="135"/>
      <c r="I110" s="136"/>
      <c r="J110" s="137">
        <f>J189</f>
        <v>0</v>
      </c>
      <c r="L110" s="133"/>
    </row>
    <row r="111" spans="1:47" s="10" customFormat="1" ht="19.899999999999999" customHeight="1">
      <c r="B111" s="133"/>
      <c r="D111" s="134" t="s">
        <v>145</v>
      </c>
      <c r="E111" s="135"/>
      <c r="F111" s="135"/>
      <c r="G111" s="135"/>
      <c r="H111" s="135"/>
      <c r="I111" s="136"/>
      <c r="J111" s="137">
        <f>J191</f>
        <v>0</v>
      </c>
      <c r="L111" s="133"/>
    </row>
    <row r="112" spans="1:47" s="2" customFormat="1" ht="21.75" customHeight="1">
      <c r="A112" s="29"/>
      <c r="B112" s="30"/>
      <c r="C112" s="29"/>
      <c r="D112" s="29"/>
      <c r="E112" s="29"/>
      <c r="F112" s="29"/>
      <c r="G112" s="29"/>
      <c r="H112" s="29"/>
      <c r="I112" s="9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4"/>
      <c r="C113" s="45"/>
      <c r="D113" s="45"/>
      <c r="E113" s="45"/>
      <c r="F113" s="45"/>
      <c r="G113" s="45"/>
      <c r="H113" s="45"/>
      <c r="I113" s="122"/>
      <c r="J113" s="45"/>
      <c r="K113" s="45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6"/>
      <c r="C117" s="47"/>
      <c r="D117" s="47"/>
      <c r="E117" s="47"/>
      <c r="F117" s="47"/>
      <c r="G117" s="47"/>
      <c r="H117" s="47"/>
      <c r="I117" s="123"/>
      <c r="J117" s="47"/>
      <c r="K117" s="47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146</v>
      </c>
      <c r="D118" s="29"/>
      <c r="E118" s="29"/>
      <c r="F118" s="29"/>
      <c r="G118" s="29"/>
      <c r="H118" s="29"/>
      <c r="I118" s="9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9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15</v>
      </c>
      <c r="D120" s="29"/>
      <c r="E120" s="29"/>
      <c r="F120" s="29"/>
      <c r="G120" s="29"/>
      <c r="H120" s="29"/>
      <c r="I120" s="9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23.25" customHeight="1">
      <c r="A121" s="29"/>
      <c r="B121" s="30"/>
      <c r="C121" s="29"/>
      <c r="D121" s="29"/>
      <c r="E121" s="256" t="str">
        <f>E7</f>
        <v>MSÚ JARKOVÁ 24, PREŠOV - ZNÍŽENIE ENERGETICKEJ NÁROČNOSTI OBJEKTU</v>
      </c>
      <c r="F121" s="257"/>
      <c r="G121" s="257"/>
      <c r="H121" s="257"/>
      <c r="I121" s="9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1" customFormat="1" ht="12" customHeight="1">
      <c r="B122" s="17"/>
      <c r="C122" s="24" t="s">
        <v>122</v>
      </c>
      <c r="I122" s="95"/>
      <c r="L122" s="17"/>
    </row>
    <row r="123" spans="1:31" s="1" customFormat="1" ht="16.5" customHeight="1">
      <c r="B123" s="17"/>
      <c r="E123" s="256" t="s">
        <v>123</v>
      </c>
      <c r="F123" s="227"/>
      <c r="G123" s="227"/>
      <c r="H123" s="227"/>
      <c r="I123" s="95"/>
      <c r="L123" s="17"/>
    </row>
    <row r="124" spans="1:31" s="1" customFormat="1" ht="12" customHeight="1">
      <c r="B124" s="17"/>
      <c r="C124" s="24" t="s">
        <v>124</v>
      </c>
      <c r="I124" s="95"/>
      <c r="L124" s="17"/>
    </row>
    <row r="125" spans="1:31" s="2" customFormat="1" ht="16.5" customHeight="1">
      <c r="A125" s="29"/>
      <c r="B125" s="30"/>
      <c r="C125" s="29"/>
      <c r="D125" s="29"/>
      <c r="E125" s="258" t="s">
        <v>125</v>
      </c>
      <c r="F125" s="259"/>
      <c r="G125" s="259"/>
      <c r="H125" s="259"/>
      <c r="I125" s="9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126</v>
      </c>
      <c r="D126" s="29"/>
      <c r="E126" s="29"/>
      <c r="F126" s="29"/>
      <c r="G126" s="29"/>
      <c r="H126" s="29"/>
      <c r="I126" s="99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6.5" customHeight="1">
      <c r="A127" s="29"/>
      <c r="B127" s="30"/>
      <c r="C127" s="29"/>
      <c r="D127" s="29"/>
      <c r="E127" s="249" t="str">
        <f>E13</f>
        <v>03 - Okna, dvere, zasklenne steny</v>
      </c>
      <c r="F127" s="259"/>
      <c r="G127" s="259"/>
      <c r="H127" s="259"/>
      <c r="I127" s="99"/>
      <c r="J127" s="29"/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99"/>
      <c r="J128" s="29"/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19</v>
      </c>
      <c r="D129" s="29"/>
      <c r="E129" s="29"/>
      <c r="F129" s="22" t="str">
        <f>F16</f>
        <v>Jarková 24, Prešov</v>
      </c>
      <c r="G129" s="29"/>
      <c r="H129" s="29"/>
      <c r="I129" s="100" t="s">
        <v>21</v>
      </c>
      <c r="J129" s="52" t="str">
        <f>IF(J16="","",J16)</f>
        <v>11_2019</v>
      </c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99"/>
      <c r="J130" s="29"/>
      <c r="K130" s="29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22</v>
      </c>
      <c r="D131" s="29"/>
      <c r="E131" s="29"/>
      <c r="F131" s="22" t="str">
        <f>E19</f>
        <v>Mesto Prešov, Hlavná 73, Prešov</v>
      </c>
      <c r="G131" s="29"/>
      <c r="H131" s="29"/>
      <c r="I131" s="100" t="s">
        <v>27</v>
      </c>
      <c r="J131" s="27" t="str">
        <f>E25</f>
        <v>AIP projekt s.r.o.</v>
      </c>
      <c r="K131" s="29"/>
      <c r="L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26</v>
      </c>
      <c r="D132" s="29"/>
      <c r="E132" s="29"/>
      <c r="F132" s="22" t="str">
        <f>IF(E22="","",E22)</f>
        <v/>
      </c>
      <c r="G132" s="29"/>
      <c r="H132" s="29"/>
      <c r="I132" s="100" t="s">
        <v>30</v>
      </c>
      <c r="J132" s="27" t="str">
        <f>E28</f>
        <v xml:space="preserve"> </v>
      </c>
      <c r="K132" s="29"/>
      <c r="L132" s="3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99"/>
      <c r="J133" s="29"/>
      <c r="K133" s="29"/>
      <c r="L133" s="3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147</v>
      </c>
      <c r="D134" s="141" t="s">
        <v>58</v>
      </c>
      <c r="E134" s="141" t="s">
        <v>54</v>
      </c>
      <c r="F134" s="141" t="s">
        <v>55</v>
      </c>
      <c r="G134" s="141" t="s">
        <v>148</v>
      </c>
      <c r="H134" s="141" t="s">
        <v>149</v>
      </c>
      <c r="I134" s="142" t="s">
        <v>150</v>
      </c>
      <c r="J134" s="143" t="s">
        <v>130</v>
      </c>
      <c r="K134" s="144" t="s">
        <v>151</v>
      </c>
      <c r="L134" s="145"/>
      <c r="M134" s="59" t="s">
        <v>1</v>
      </c>
      <c r="N134" s="60" t="s">
        <v>37</v>
      </c>
      <c r="O134" s="60" t="s">
        <v>152</v>
      </c>
      <c r="P134" s="60" t="s">
        <v>153</v>
      </c>
      <c r="Q134" s="60" t="s">
        <v>154</v>
      </c>
      <c r="R134" s="60" t="s">
        <v>155</v>
      </c>
      <c r="S134" s="60" t="s">
        <v>156</v>
      </c>
      <c r="T134" s="61" t="s">
        <v>157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6" t="s">
        <v>131</v>
      </c>
      <c r="D135" s="29"/>
      <c r="E135" s="29"/>
      <c r="F135" s="29"/>
      <c r="G135" s="29"/>
      <c r="H135" s="29"/>
      <c r="I135" s="99"/>
      <c r="J135" s="146">
        <f>BK135</f>
        <v>0</v>
      </c>
      <c r="K135" s="29"/>
      <c r="L135" s="30"/>
      <c r="M135" s="62"/>
      <c r="N135" s="53"/>
      <c r="O135" s="63"/>
      <c r="P135" s="147">
        <f>P136+P155</f>
        <v>0</v>
      </c>
      <c r="Q135" s="63"/>
      <c r="R135" s="147">
        <f>R136+R155</f>
        <v>2.21005626</v>
      </c>
      <c r="S135" s="63"/>
      <c r="T135" s="148">
        <f>T136+T155</f>
        <v>0.18346500000000002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72</v>
      </c>
      <c r="AU135" s="14" t="s">
        <v>132</v>
      </c>
      <c r="BK135" s="149">
        <f>BK136+BK155</f>
        <v>0</v>
      </c>
    </row>
    <row r="136" spans="1:65" s="12" customFormat="1" ht="25.9" customHeight="1">
      <c r="B136" s="150"/>
      <c r="D136" s="151" t="s">
        <v>72</v>
      </c>
      <c r="E136" s="152" t="s">
        <v>158</v>
      </c>
      <c r="F136" s="152" t="s">
        <v>159</v>
      </c>
      <c r="I136" s="153"/>
      <c r="J136" s="154">
        <f>BK136</f>
        <v>0</v>
      </c>
      <c r="L136" s="150"/>
      <c r="M136" s="155"/>
      <c r="N136" s="156"/>
      <c r="O136" s="156"/>
      <c r="P136" s="157">
        <f>P137+P140+P153</f>
        <v>0</v>
      </c>
      <c r="Q136" s="156"/>
      <c r="R136" s="157">
        <f>R137+R140+R153</f>
        <v>2.21005626</v>
      </c>
      <c r="S136" s="156"/>
      <c r="T136" s="158">
        <f>T137+T140+T153</f>
        <v>0</v>
      </c>
      <c r="AR136" s="151" t="s">
        <v>80</v>
      </c>
      <c r="AT136" s="159" t="s">
        <v>72</v>
      </c>
      <c r="AU136" s="159" t="s">
        <v>73</v>
      </c>
      <c r="AY136" s="151" t="s">
        <v>160</v>
      </c>
      <c r="BK136" s="160">
        <f>BK137+BK140+BK153</f>
        <v>0</v>
      </c>
    </row>
    <row r="137" spans="1:65" s="12" customFormat="1" ht="22.9" customHeight="1">
      <c r="B137" s="150"/>
      <c r="D137" s="151" t="s">
        <v>72</v>
      </c>
      <c r="E137" s="161" t="s">
        <v>115</v>
      </c>
      <c r="F137" s="161" t="s">
        <v>203</v>
      </c>
      <c r="I137" s="153"/>
      <c r="J137" s="162">
        <f>BK137</f>
        <v>0</v>
      </c>
      <c r="L137" s="150"/>
      <c r="M137" s="155"/>
      <c r="N137" s="156"/>
      <c r="O137" s="156"/>
      <c r="P137" s="157">
        <f>SUM(P138:P139)</f>
        <v>0</v>
      </c>
      <c r="Q137" s="156"/>
      <c r="R137" s="157">
        <f>SUM(R138:R139)</f>
        <v>2.21005626</v>
      </c>
      <c r="S137" s="156"/>
      <c r="T137" s="158">
        <f>SUM(T138:T139)</f>
        <v>0</v>
      </c>
      <c r="AR137" s="151" t="s">
        <v>80</v>
      </c>
      <c r="AT137" s="159" t="s">
        <v>72</v>
      </c>
      <c r="AU137" s="159" t="s">
        <v>80</v>
      </c>
      <c r="AY137" s="151" t="s">
        <v>160</v>
      </c>
      <c r="BK137" s="160">
        <f>SUM(BK138:BK139)</f>
        <v>0</v>
      </c>
    </row>
    <row r="138" spans="1:65" s="2" customFormat="1" ht="21.75" customHeight="1">
      <c r="A138" s="29"/>
      <c r="B138" s="163"/>
      <c r="C138" s="164" t="s">
        <v>80</v>
      </c>
      <c r="D138" s="164" t="s">
        <v>162</v>
      </c>
      <c r="E138" s="165" t="s">
        <v>519</v>
      </c>
      <c r="F138" s="166" t="s">
        <v>520</v>
      </c>
      <c r="G138" s="167" t="s">
        <v>250</v>
      </c>
      <c r="H138" s="168">
        <v>789.87</v>
      </c>
      <c r="I138" s="169"/>
      <c r="J138" s="170">
        <f>ROUND(I138*H138,2)</f>
        <v>0</v>
      </c>
      <c r="K138" s="171"/>
      <c r="L138" s="30"/>
      <c r="M138" s="172" t="s">
        <v>1</v>
      </c>
      <c r="N138" s="173" t="s">
        <v>39</v>
      </c>
      <c r="O138" s="55"/>
      <c r="P138" s="174">
        <f>O138*H138</f>
        <v>0</v>
      </c>
      <c r="Q138" s="174">
        <v>2.7980000000000001E-3</v>
      </c>
      <c r="R138" s="174">
        <f>Q138*H138</f>
        <v>2.21005626</v>
      </c>
      <c r="S138" s="174">
        <v>0</v>
      </c>
      <c r="T138" s="175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6" t="s">
        <v>109</v>
      </c>
      <c r="AT138" s="176" t="s">
        <v>162</v>
      </c>
      <c r="AU138" s="176" t="s">
        <v>84</v>
      </c>
      <c r="AY138" s="14" t="s">
        <v>160</v>
      </c>
      <c r="BE138" s="177">
        <f>IF(N138="základná",J138,0)</f>
        <v>0</v>
      </c>
      <c r="BF138" s="177">
        <f>IF(N138="znížená",J138,0)</f>
        <v>0</v>
      </c>
      <c r="BG138" s="177">
        <f>IF(N138="zákl. prenesená",J138,0)</f>
        <v>0</v>
      </c>
      <c r="BH138" s="177">
        <f>IF(N138="zníž. prenesená",J138,0)</f>
        <v>0</v>
      </c>
      <c r="BI138" s="177">
        <f>IF(N138="nulová",J138,0)</f>
        <v>0</v>
      </c>
      <c r="BJ138" s="14" t="s">
        <v>84</v>
      </c>
      <c r="BK138" s="177">
        <f>ROUND(I138*H138,2)</f>
        <v>0</v>
      </c>
      <c r="BL138" s="14" t="s">
        <v>109</v>
      </c>
      <c r="BM138" s="176" t="s">
        <v>84</v>
      </c>
    </row>
    <row r="139" spans="1:65" s="2" customFormat="1" ht="16.5" customHeight="1">
      <c r="A139" s="29"/>
      <c r="B139" s="163"/>
      <c r="C139" s="164" t="s">
        <v>84</v>
      </c>
      <c r="D139" s="164" t="s">
        <v>162</v>
      </c>
      <c r="E139" s="165" t="s">
        <v>521</v>
      </c>
      <c r="F139" s="166" t="s">
        <v>522</v>
      </c>
      <c r="G139" s="167" t="s">
        <v>165</v>
      </c>
      <c r="H139" s="168">
        <v>315.94799999999998</v>
      </c>
      <c r="I139" s="169"/>
      <c r="J139" s="170">
        <f>ROUND(I139*H139,2)</f>
        <v>0</v>
      </c>
      <c r="K139" s="171"/>
      <c r="L139" s="30"/>
      <c r="M139" s="172" t="s">
        <v>1</v>
      </c>
      <c r="N139" s="173" t="s">
        <v>39</v>
      </c>
      <c r="O139" s="55"/>
      <c r="P139" s="174">
        <f>O139*H139</f>
        <v>0</v>
      </c>
      <c r="Q139" s="174">
        <v>0</v>
      </c>
      <c r="R139" s="174">
        <f>Q139*H139</f>
        <v>0</v>
      </c>
      <c r="S139" s="174">
        <v>0</v>
      </c>
      <c r="T139" s="175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6" t="s">
        <v>109</v>
      </c>
      <c r="AT139" s="176" t="s">
        <v>162</v>
      </c>
      <c r="AU139" s="176" t="s">
        <v>84</v>
      </c>
      <c r="AY139" s="14" t="s">
        <v>160</v>
      </c>
      <c r="BE139" s="177">
        <f>IF(N139="základná",J139,0)</f>
        <v>0</v>
      </c>
      <c r="BF139" s="177">
        <f>IF(N139="znížená",J139,0)</f>
        <v>0</v>
      </c>
      <c r="BG139" s="177">
        <f>IF(N139="zákl. prenesená",J139,0)</f>
        <v>0</v>
      </c>
      <c r="BH139" s="177">
        <f>IF(N139="zníž. prenesená",J139,0)</f>
        <v>0</v>
      </c>
      <c r="BI139" s="177">
        <f>IF(N139="nulová",J139,0)</f>
        <v>0</v>
      </c>
      <c r="BJ139" s="14" t="s">
        <v>84</v>
      </c>
      <c r="BK139" s="177">
        <f>ROUND(I139*H139,2)</f>
        <v>0</v>
      </c>
      <c r="BL139" s="14" t="s">
        <v>109</v>
      </c>
      <c r="BM139" s="176" t="s">
        <v>109</v>
      </c>
    </row>
    <row r="140" spans="1:65" s="12" customFormat="1" ht="22.9" customHeight="1">
      <c r="B140" s="150"/>
      <c r="D140" s="151" t="s">
        <v>72</v>
      </c>
      <c r="E140" s="161" t="s">
        <v>187</v>
      </c>
      <c r="F140" s="161" t="s">
        <v>246</v>
      </c>
      <c r="I140" s="153"/>
      <c r="J140" s="162">
        <f>BK140</f>
        <v>0</v>
      </c>
      <c r="L140" s="150"/>
      <c r="M140" s="155"/>
      <c r="N140" s="156"/>
      <c r="O140" s="156"/>
      <c r="P140" s="157">
        <f>SUM(P141:P152)</f>
        <v>0</v>
      </c>
      <c r="Q140" s="156"/>
      <c r="R140" s="157">
        <f>SUM(R141:R152)</f>
        <v>0</v>
      </c>
      <c r="S140" s="156"/>
      <c r="T140" s="158">
        <f>SUM(T141:T152)</f>
        <v>0</v>
      </c>
      <c r="AR140" s="151" t="s">
        <v>80</v>
      </c>
      <c r="AT140" s="159" t="s">
        <v>72</v>
      </c>
      <c r="AU140" s="159" t="s">
        <v>80</v>
      </c>
      <c r="AY140" s="151" t="s">
        <v>160</v>
      </c>
      <c r="BK140" s="160">
        <f>SUM(BK141:BK152)</f>
        <v>0</v>
      </c>
    </row>
    <row r="141" spans="1:65" s="2" customFormat="1" ht="33" customHeight="1">
      <c r="A141" s="29"/>
      <c r="B141" s="163"/>
      <c r="C141" s="164" t="s">
        <v>89</v>
      </c>
      <c r="D141" s="164" t="s">
        <v>162</v>
      </c>
      <c r="E141" s="165" t="s">
        <v>523</v>
      </c>
      <c r="F141" s="166" t="s">
        <v>524</v>
      </c>
      <c r="G141" s="167" t="s">
        <v>165</v>
      </c>
      <c r="H141" s="168">
        <v>315.94799999999998</v>
      </c>
      <c r="I141" s="169"/>
      <c r="J141" s="170">
        <f t="shared" ref="J141:J152" si="0">ROUND(I141*H141,2)</f>
        <v>0</v>
      </c>
      <c r="K141" s="171"/>
      <c r="L141" s="30"/>
      <c r="M141" s="172" t="s">
        <v>1</v>
      </c>
      <c r="N141" s="173" t="s">
        <v>39</v>
      </c>
      <c r="O141" s="55"/>
      <c r="P141" s="174">
        <f t="shared" ref="P141:P152" si="1">O141*H141</f>
        <v>0</v>
      </c>
      <c r="Q141" s="174">
        <v>0</v>
      </c>
      <c r="R141" s="174">
        <f t="shared" ref="R141:R152" si="2">Q141*H141</f>
        <v>0</v>
      </c>
      <c r="S141" s="174">
        <v>0</v>
      </c>
      <c r="T141" s="175">
        <f t="shared" ref="T141:T152" si="3"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6" t="s">
        <v>109</v>
      </c>
      <c r="AT141" s="176" t="s">
        <v>162</v>
      </c>
      <c r="AU141" s="176" t="s">
        <v>84</v>
      </c>
      <c r="AY141" s="14" t="s">
        <v>160</v>
      </c>
      <c r="BE141" s="177">
        <f t="shared" ref="BE141:BE152" si="4">IF(N141="základná",J141,0)</f>
        <v>0</v>
      </c>
      <c r="BF141" s="177">
        <f t="shared" ref="BF141:BF152" si="5">IF(N141="znížená",J141,0)</f>
        <v>0</v>
      </c>
      <c r="BG141" s="177">
        <f t="shared" ref="BG141:BG152" si="6">IF(N141="zákl. prenesená",J141,0)</f>
        <v>0</v>
      </c>
      <c r="BH141" s="177">
        <f t="shared" ref="BH141:BH152" si="7">IF(N141="zníž. prenesená",J141,0)</f>
        <v>0</v>
      </c>
      <c r="BI141" s="177">
        <f t="shared" ref="BI141:BI152" si="8">IF(N141="nulová",J141,0)</f>
        <v>0</v>
      </c>
      <c r="BJ141" s="14" t="s">
        <v>84</v>
      </c>
      <c r="BK141" s="177">
        <f t="shared" ref="BK141:BK152" si="9">ROUND(I141*H141,2)</f>
        <v>0</v>
      </c>
      <c r="BL141" s="14" t="s">
        <v>109</v>
      </c>
      <c r="BM141" s="176" t="s">
        <v>115</v>
      </c>
    </row>
    <row r="142" spans="1:65" s="2" customFormat="1" ht="16.5" customHeight="1">
      <c r="A142" s="29"/>
      <c r="B142" s="163"/>
      <c r="C142" s="164" t="s">
        <v>109</v>
      </c>
      <c r="D142" s="164" t="s">
        <v>162</v>
      </c>
      <c r="E142" s="165" t="s">
        <v>525</v>
      </c>
      <c r="F142" s="166" t="s">
        <v>526</v>
      </c>
      <c r="G142" s="167" t="s">
        <v>254</v>
      </c>
      <c r="H142" s="168">
        <v>87</v>
      </c>
      <c r="I142" s="169"/>
      <c r="J142" s="170">
        <f t="shared" si="0"/>
        <v>0</v>
      </c>
      <c r="K142" s="171"/>
      <c r="L142" s="30"/>
      <c r="M142" s="172" t="s">
        <v>1</v>
      </c>
      <c r="N142" s="173" t="s">
        <v>39</v>
      </c>
      <c r="O142" s="55"/>
      <c r="P142" s="174">
        <f t="shared" si="1"/>
        <v>0</v>
      </c>
      <c r="Q142" s="174">
        <v>0</v>
      </c>
      <c r="R142" s="174">
        <f t="shared" si="2"/>
        <v>0</v>
      </c>
      <c r="S142" s="174">
        <v>0</v>
      </c>
      <c r="T142" s="175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6" t="s">
        <v>109</v>
      </c>
      <c r="AT142" s="176" t="s">
        <v>162</v>
      </c>
      <c r="AU142" s="176" t="s">
        <v>84</v>
      </c>
      <c r="AY142" s="14" t="s">
        <v>160</v>
      </c>
      <c r="BE142" s="177">
        <f t="shared" si="4"/>
        <v>0</v>
      </c>
      <c r="BF142" s="177">
        <f t="shared" si="5"/>
        <v>0</v>
      </c>
      <c r="BG142" s="177">
        <f t="shared" si="6"/>
        <v>0</v>
      </c>
      <c r="BH142" s="177">
        <f t="shared" si="7"/>
        <v>0</v>
      </c>
      <c r="BI142" s="177">
        <f t="shared" si="8"/>
        <v>0</v>
      </c>
      <c r="BJ142" s="14" t="s">
        <v>84</v>
      </c>
      <c r="BK142" s="177">
        <f t="shared" si="9"/>
        <v>0</v>
      </c>
      <c r="BL142" s="14" t="s">
        <v>109</v>
      </c>
      <c r="BM142" s="176" t="s">
        <v>173</v>
      </c>
    </row>
    <row r="143" spans="1:65" s="2" customFormat="1" ht="16.5" customHeight="1">
      <c r="A143" s="29"/>
      <c r="B143" s="163"/>
      <c r="C143" s="164" t="s">
        <v>112</v>
      </c>
      <c r="D143" s="164" t="s">
        <v>162</v>
      </c>
      <c r="E143" s="165" t="s">
        <v>527</v>
      </c>
      <c r="F143" s="166" t="s">
        <v>528</v>
      </c>
      <c r="G143" s="167" t="s">
        <v>254</v>
      </c>
      <c r="H143" s="168">
        <v>12</v>
      </c>
      <c r="I143" s="169"/>
      <c r="J143" s="170">
        <f t="shared" si="0"/>
        <v>0</v>
      </c>
      <c r="K143" s="171"/>
      <c r="L143" s="30"/>
      <c r="M143" s="172" t="s">
        <v>1</v>
      </c>
      <c r="N143" s="173" t="s">
        <v>39</v>
      </c>
      <c r="O143" s="55"/>
      <c r="P143" s="174">
        <f t="shared" si="1"/>
        <v>0</v>
      </c>
      <c r="Q143" s="174">
        <v>0</v>
      </c>
      <c r="R143" s="174">
        <f t="shared" si="2"/>
        <v>0</v>
      </c>
      <c r="S143" s="174">
        <v>0</v>
      </c>
      <c r="T143" s="175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6" t="s">
        <v>109</v>
      </c>
      <c r="AT143" s="176" t="s">
        <v>162</v>
      </c>
      <c r="AU143" s="176" t="s">
        <v>84</v>
      </c>
      <c r="AY143" s="14" t="s">
        <v>160</v>
      </c>
      <c r="BE143" s="177">
        <f t="shared" si="4"/>
        <v>0</v>
      </c>
      <c r="BF143" s="177">
        <f t="shared" si="5"/>
        <v>0</v>
      </c>
      <c r="BG143" s="177">
        <f t="shared" si="6"/>
        <v>0</v>
      </c>
      <c r="BH143" s="177">
        <f t="shared" si="7"/>
        <v>0</v>
      </c>
      <c r="BI143" s="177">
        <f t="shared" si="8"/>
        <v>0</v>
      </c>
      <c r="BJ143" s="14" t="s">
        <v>84</v>
      </c>
      <c r="BK143" s="177">
        <f t="shared" si="9"/>
        <v>0</v>
      </c>
      <c r="BL143" s="14" t="s">
        <v>109</v>
      </c>
      <c r="BM143" s="176" t="s">
        <v>176</v>
      </c>
    </row>
    <row r="144" spans="1:65" s="2" customFormat="1" ht="21.75" customHeight="1">
      <c r="A144" s="29"/>
      <c r="B144" s="163"/>
      <c r="C144" s="164" t="s">
        <v>115</v>
      </c>
      <c r="D144" s="164" t="s">
        <v>162</v>
      </c>
      <c r="E144" s="165" t="s">
        <v>529</v>
      </c>
      <c r="F144" s="166" t="s">
        <v>530</v>
      </c>
      <c r="G144" s="167" t="s">
        <v>165</v>
      </c>
      <c r="H144" s="168">
        <v>201</v>
      </c>
      <c r="I144" s="169"/>
      <c r="J144" s="170">
        <f t="shared" si="0"/>
        <v>0</v>
      </c>
      <c r="K144" s="171"/>
      <c r="L144" s="30"/>
      <c r="M144" s="172" t="s">
        <v>1</v>
      </c>
      <c r="N144" s="173" t="s">
        <v>39</v>
      </c>
      <c r="O144" s="55"/>
      <c r="P144" s="174">
        <f t="shared" si="1"/>
        <v>0</v>
      </c>
      <c r="Q144" s="174">
        <v>0</v>
      </c>
      <c r="R144" s="174">
        <f t="shared" si="2"/>
        <v>0</v>
      </c>
      <c r="S144" s="174">
        <v>0</v>
      </c>
      <c r="T144" s="175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6" t="s">
        <v>109</v>
      </c>
      <c r="AT144" s="176" t="s">
        <v>162</v>
      </c>
      <c r="AU144" s="176" t="s">
        <v>84</v>
      </c>
      <c r="AY144" s="14" t="s">
        <v>160</v>
      </c>
      <c r="BE144" s="177">
        <f t="shared" si="4"/>
        <v>0</v>
      </c>
      <c r="BF144" s="177">
        <f t="shared" si="5"/>
        <v>0</v>
      </c>
      <c r="BG144" s="177">
        <f t="shared" si="6"/>
        <v>0</v>
      </c>
      <c r="BH144" s="177">
        <f t="shared" si="7"/>
        <v>0</v>
      </c>
      <c r="BI144" s="177">
        <f t="shared" si="8"/>
        <v>0</v>
      </c>
      <c r="BJ144" s="14" t="s">
        <v>84</v>
      </c>
      <c r="BK144" s="177">
        <f t="shared" si="9"/>
        <v>0</v>
      </c>
      <c r="BL144" s="14" t="s">
        <v>109</v>
      </c>
      <c r="BM144" s="176" t="s">
        <v>179</v>
      </c>
    </row>
    <row r="145" spans="1:65" s="2" customFormat="1" ht="21.75" customHeight="1">
      <c r="A145" s="29"/>
      <c r="B145" s="163"/>
      <c r="C145" s="164" t="s">
        <v>118</v>
      </c>
      <c r="D145" s="164" t="s">
        <v>162</v>
      </c>
      <c r="E145" s="165" t="s">
        <v>531</v>
      </c>
      <c r="F145" s="166" t="s">
        <v>532</v>
      </c>
      <c r="G145" s="167" t="s">
        <v>165</v>
      </c>
      <c r="H145" s="168">
        <v>422.35</v>
      </c>
      <c r="I145" s="169"/>
      <c r="J145" s="170">
        <f t="shared" si="0"/>
        <v>0</v>
      </c>
      <c r="K145" s="171"/>
      <c r="L145" s="30"/>
      <c r="M145" s="172" t="s">
        <v>1</v>
      </c>
      <c r="N145" s="173" t="s">
        <v>39</v>
      </c>
      <c r="O145" s="55"/>
      <c r="P145" s="174">
        <f t="shared" si="1"/>
        <v>0</v>
      </c>
      <c r="Q145" s="174">
        <v>0</v>
      </c>
      <c r="R145" s="174">
        <f t="shared" si="2"/>
        <v>0</v>
      </c>
      <c r="S145" s="174">
        <v>0</v>
      </c>
      <c r="T145" s="175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6" t="s">
        <v>109</v>
      </c>
      <c r="AT145" s="176" t="s">
        <v>162</v>
      </c>
      <c r="AU145" s="176" t="s">
        <v>84</v>
      </c>
      <c r="AY145" s="14" t="s">
        <v>160</v>
      </c>
      <c r="BE145" s="177">
        <f t="shared" si="4"/>
        <v>0</v>
      </c>
      <c r="BF145" s="177">
        <f t="shared" si="5"/>
        <v>0</v>
      </c>
      <c r="BG145" s="177">
        <f t="shared" si="6"/>
        <v>0</v>
      </c>
      <c r="BH145" s="177">
        <f t="shared" si="7"/>
        <v>0</v>
      </c>
      <c r="BI145" s="177">
        <f t="shared" si="8"/>
        <v>0</v>
      </c>
      <c r="BJ145" s="14" t="s">
        <v>84</v>
      </c>
      <c r="BK145" s="177">
        <f t="shared" si="9"/>
        <v>0</v>
      </c>
      <c r="BL145" s="14" t="s">
        <v>109</v>
      </c>
      <c r="BM145" s="176" t="s">
        <v>183</v>
      </c>
    </row>
    <row r="146" spans="1:65" s="2" customFormat="1" ht="21.75" customHeight="1">
      <c r="A146" s="29"/>
      <c r="B146" s="163"/>
      <c r="C146" s="164" t="s">
        <v>173</v>
      </c>
      <c r="D146" s="164" t="s">
        <v>162</v>
      </c>
      <c r="E146" s="165" t="s">
        <v>286</v>
      </c>
      <c r="F146" s="166" t="s">
        <v>287</v>
      </c>
      <c r="G146" s="167" t="s">
        <v>182</v>
      </c>
      <c r="H146" s="168">
        <v>33.402000000000001</v>
      </c>
      <c r="I146" s="169"/>
      <c r="J146" s="170">
        <f t="shared" si="0"/>
        <v>0</v>
      </c>
      <c r="K146" s="171"/>
      <c r="L146" s="30"/>
      <c r="M146" s="172" t="s">
        <v>1</v>
      </c>
      <c r="N146" s="173" t="s">
        <v>39</v>
      </c>
      <c r="O146" s="55"/>
      <c r="P146" s="174">
        <f t="shared" si="1"/>
        <v>0</v>
      </c>
      <c r="Q146" s="174">
        <v>0</v>
      </c>
      <c r="R146" s="174">
        <f t="shared" si="2"/>
        <v>0</v>
      </c>
      <c r="S146" s="174">
        <v>0</v>
      </c>
      <c r="T146" s="175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6" t="s">
        <v>109</v>
      </c>
      <c r="AT146" s="176" t="s">
        <v>162</v>
      </c>
      <c r="AU146" s="176" t="s">
        <v>84</v>
      </c>
      <c r="AY146" s="14" t="s">
        <v>160</v>
      </c>
      <c r="BE146" s="177">
        <f t="shared" si="4"/>
        <v>0</v>
      </c>
      <c r="BF146" s="177">
        <f t="shared" si="5"/>
        <v>0</v>
      </c>
      <c r="BG146" s="177">
        <f t="shared" si="6"/>
        <v>0</v>
      </c>
      <c r="BH146" s="177">
        <f t="shared" si="7"/>
        <v>0</v>
      </c>
      <c r="BI146" s="177">
        <f t="shared" si="8"/>
        <v>0</v>
      </c>
      <c r="BJ146" s="14" t="s">
        <v>84</v>
      </c>
      <c r="BK146" s="177">
        <f t="shared" si="9"/>
        <v>0</v>
      </c>
      <c r="BL146" s="14" t="s">
        <v>109</v>
      </c>
      <c r="BM146" s="176" t="s">
        <v>186</v>
      </c>
    </row>
    <row r="147" spans="1:65" s="2" customFormat="1" ht="21.75" customHeight="1">
      <c r="A147" s="29"/>
      <c r="B147" s="163"/>
      <c r="C147" s="164" t="s">
        <v>187</v>
      </c>
      <c r="D147" s="164" t="s">
        <v>162</v>
      </c>
      <c r="E147" s="165" t="s">
        <v>289</v>
      </c>
      <c r="F147" s="166" t="s">
        <v>290</v>
      </c>
      <c r="G147" s="167" t="s">
        <v>182</v>
      </c>
      <c r="H147" s="168">
        <v>133.608</v>
      </c>
      <c r="I147" s="169"/>
      <c r="J147" s="170">
        <f t="shared" si="0"/>
        <v>0</v>
      </c>
      <c r="K147" s="171"/>
      <c r="L147" s="30"/>
      <c r="M147" s="172" t="s">
        <v>1</v>
      </c>
      <c r="N147" s="173" t="s">
        <v>39</v>
      </c>
      <c r="O147" s="55"/>
      <c r="P147" s="174">
        <f t="shared" si="1"/>
        <v>0</v>
      </c>
      <c r="Q147" s="174">
        <v>0</v>
      </c>
      <c r="R147" s="174">
        <f t="shared" si="2"/>
        <v>0</v>
      </c>
      <c r="S147" s="174">
        <v>0</v>
      </c>
      <c r="T147" s="175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6" t="s">
        <v>109</v>
      </c>
      <c r="AT147" s="176" t="s">
        <v>162</v>
      </c>
      <c r="AU147" s="176" t="s">
        <v>84</v>
      </c>
      <c r="AY147" s="14" t="s">
        <v>160</v>
      </c>
      <c r="BE147" s="177">
        <f t="shared" si="4"/>
        <v>0</v>
      </c>
      <c r="BF147" s="177">
        <f t="shared" si="5"/>
        <v>0</v>
      </c>
      <c r="BG147" s="177">
        <f t="shared" si="6"/>
        <v>0</v>
      </c>
      <c r="BH147" s="177">
        <f t="shared" si="7"/>
        <v>0</v>
      </c>
      <c r="BI147" s="177">
        <f t="shared" si="8"/>
        <v>0</v>
      </c>
      <c r="BJ147" s="14" t="s">
        <v>84</v>
      </c>
      <c r="BK147" s="177">
        <f t="shared" si="9"/>
        <v>0</v>
      </c>
      <c r="BL147" s="14" t="s">
        <v>109</v>
      </c>
      <c r="BM147" s="176" t="s">
        <v>191</v>
      </c>
    </row>
    <row r="148" spans="1:65" s="2" customFormat="1" ht="16.5" customHeight="1">
      <c r="A148" s="29"/>
      <c r="B148" s="163"/>
      <c r="C148" s="164" t="s">
        <v>176</v>
      </c>
      <c r="D148" s="164" t="s">
        <v>162</v>
      </c>
      <c r="E148" s="165" t="s">
        <v>293</v>
      </c>
      <c r="F148" s="166" t="s">
        <v>294</v>
      </c>
      <c r="G148" s="167" t="s">
        <v>182</v>
      </c>
      <c r="H148" s="168">
        <v>33.402000000000001</v>
      </c>
      <c r="I148" s="169"/>
      <c r="J148" s="170">
        <f t="shared" si="0"/>
        <v>0</v>
      </c>
      <c r="K148" s="171"/>
      <c r="L148" s="30"/>
      <c r="M148" s="172" t="s">
        <v>1</v>
      </c>
      <c r="N148" s="173" t="s">
        <v>39</v>
      </c>
      <c r="O148" s="55"/>
      <c r="P148" s="174">
        <f t="shared" si="1"/>
        <v>0</v>
      </c>
      <c r="Q148" s="174">
        <v>0</v>
      </c>
      <c r="R148" s="174">
        <f t="shared" si="2"/>
        <v>0</v>
      </c>
      <c r="S148" s="174">
        <v>0</v>
      </c>
      <c r="T148" s="175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6" t="s">
        <v>109</v>
      </c>
      <c r="AT148" s="176" t="s">
        <v>162</v>
      </c>
      <c r="AU148" s="176" t="s">
        <v>84</v>
      </c>
      <c r="AY148" s="14" t="s">
        <v>160</v>
      </c>
      <c r="BE148" s="177">
        <f t="shared" si="4"/>
        <v>0</v>
      </c>
      <c r="BF148" s="177">
        <f t="shared" si="5"/>
        <v>0</v>
      </c>
      <c r="BG148" s="177">
        <f t="shared" si="6"/>
        <v>0</v>
      </c>
      <c r="BH148" s="177">
        <f t="shared" si="7"/>
        <v>0</v>
      </c>
      <c r="BI148" s="177">
        <f t="shared" si="8"/>
        <v>0</v>
      </c>
      <c r="BJ148" s="14" t="s">
        <v>84</v>
      </c>
      <c r="BK148" s="177">
        <f t="shared" si="9"/>
        <v>0</v>
      </c>
      <c r="BL148" s="14" t="s">
        <v>109</v>
      </c>
      <c r="BM148" s="176" t="s">
        <v>7</v>
      </c>
    </row>
    <row r="149" spans="1:65" s="2" customFormat="1" ht="21.75" customHeight="1">
      <c r="A149" s="29"/>
      <c r="B149" s="163"/>
      <c r="C149" s="164" t="s">
        <v>196</v>
      </c>
      <c r="D149" s="164" t="s">
        <v>162</v>
      </c>
      <c r="E149" s="165" t="s">
        <v>296</v>
      </c>
      <c r="F149" s="166" t="s">
        <v>297</v>
      </c>
      <c r="G149" s="167" t="s">
        <v>182</v>
      </c>
      <c r="H149" s="168">
        <v>668.04</v>
      </c>
      <c r="I149" s="169"/>
      <c r="J149" s="170">
        <f t="shared" si="0"/>
        <v>0</v>
      </c>
      <c r="K149" s="171"/>
      <c r="L149" s="30"/>
      <c r="M149" s="172" t="s">
        <v>1</v>
      </c>
      <c r="N149" s="173" t="s">
        <v>39</v>
      </c>
      <c r="O149" s="55"/>
      <c r="P149" s="174">
        <f t="shared" si="1"/>
        <v>0</v>
      </c>
      <c r="Q149" s="174">
        <v>0</v>
      </c>
      <c r="R149" s="174">
        <f t="shared" si="2"/>
        <v>0</v>
      </c>
      <c r="S149" s="174">
        <v>0</v>
      </c>
      <c r="T149" s="175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6" t="s">
        <v>109</v>
      </c>
      <c r="AT149" s="176" t="s">
        <v>162</v>
      </c>
      <c r="AU149" s="176" t="s">
        <v>84</v>
      </c>
      <c r="AY149" s="14" t="s">
        <v>160</v>
      </c>
      <c r="BE149" s="177">
        <f t="shared" si="4"/>
        <v>0</v>
      </c>
      <c r="BF149" s="177">
        <f t="shared" si="5"/>
        <v>0</v>
      </c>
      <c r="BG149" s="177">
        <f t="shared" si="6"/>
        <v>0</v>
      </c>
      <c r="BH149" s="177">
        <f t="shared" si="7"/>
        <v>0</v>
      </c>
      <c r="BI149" s="177">
        <f t="shared" si="8"/>
        <v>0</v>
      </c>
      <c r="BJ149" s="14" t="s">
        <v>84</v>
      </c>
      <c r="BK149" s="177">
        <f t="shared" si="9"/>
        <v>0</v>
      </c>
      <c r="BL149" s="14" t="s">
        <v>109</v>
      </c>
      <c r="BM149" s="176" t="s">
        <v>199</v>
      </c>
    </row>
    <row r="150" spans="1:65" s="2" customFormat="1" ht="21.75" customHeight="1">
      <c r="A150" s="29"/>
      <c r="B150" s="163"/>
      <c r="C150" s="164" t="s">
        <v>179</v>
      </c>
      <c r="D150" s="164" t="s">
        <v>162</v>
      </c>
      <c r="E150" s="165" t="s">
        <v>300</v>
      </c>
      <c r="F150" s="166" t="s">
        <v>301</v>
      </c>
      <c r="G150" s="167" t="s">
        <v>182</v>
      </c>
      <c r="H150" s="168">
        <v>33.402000000000001</v>
      </c>
      <c r="I150" s="169"/>
      <c r="J150" s="170">
        <f t="shared" si="0"/>
        <v>0</v>
      </c>
      <c r="K150" s="171"/>
      <c r="L150" s="30"/>
      <c r="M150" s="172" t="s">
        <v>1</v>
      </c>
      <c r="N150" s="173" t="s">
        <v>39</v>
      </c>
      <c r="O150" s="55"/>
      <c r="P150" s="174">
        <f t="shared" si="1"/>
        <v>0</v>
      </c>
      <c r="Q150" s="174">
        <v>0</v>
      </c>
      <c r="R150" s="174">
        <f t="shared" si="2"/>
        <v>0</v>
      </c>
      <c r="S150" s="174">
        <v>0</v>
      </c>
      <c r="T150" s="175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6" t="s">
        <v>109</v>
      </c>
      <c r="AT150" s="176" t="s">
        <v>162</v>
      </c>
      <c r="AU150" s="176" t="s">
        <v>84</v>
      </c>
      <c r="AY150" s="14" t="s">
        <v>160</v>
      </c>
      <c r="BE150" s="177">
        <f t="shared" si="4"/>
        <v>0</v>
      </c>
      <c r="BF150" s="177">
        <f t="shared" si="5"/>
        <v>0</v>
      </c>
      <c r="BG150" s="177">
        <f t="shared" si="6"/>
        <v>0</v>
      </c>
      <c r="BH150" s="177">
        <f t="shared" si="7"/>
        <v>0</v>
      </c>
      <c r="BI150" s="177">
        <f t="shared" si="8"/>
        <v>0</v>
      </c>
      <c r="BJ150" s="14" t="s">
        <v>84</v>
      </c>
      <c r="BK150" s="177">
        <f t="shared" si="9"/>
        <v>0</v>
      </c>
      <c r="BL150" s="14" t="s">
        <v>109</v>
      </c>
      <c r="BM150" s="176" t="s">
        <v>202</v>
      </c>
    </row>
    <row r="151" spans="1:65" s="2" customFormat="1" ht="21.75" customHeight="1">
      <c r="A151" s="29"/>
      <c r="B151" s="163"/>
      <c r="C151" s="164" t="s">
        <v>204</v>
      </c>
      <c r="D151" s="164" t="s">
        <v>162</v>
      </c>
      <c r="E151" s="165" t="s">
        <v>303</v>
      </c>
      <c r="F151" s="166" t="s">
        <v>304</v>
      </c>
      <c r="G151" s="167" t="s">
        <v>182</v>
      </c>
      <c r="H151" s="168">
        <v>233.81399999999999</v>
      </c>
      <c r="I151" s="169"/>
      <c r="J151" s="170">
        <f t="shared" si="0"/>
        <v>0</v>
      </c>
      <c r="K151" s="171"/>
      <c r="L151" s="30"/>
      <c r="M151" s="172" t="s">
        <v>1</v>
      </c>
      <c r="N151" s="173" t="s">
        <v>39</v>
      </c>
      <c r="O151" s="55"/>
      <c r="P151" s="174">
        <f t="shared" si="1"/>
        <v>0</v>
      </c>
      <c r="Q151" s="174">
        <v>0</v>
      </c>
      <c r="R151" s="174">
        <f t="shared" si="2"/>
        <v>0</v>
      </c>
      <c r="S151" s="174">
        <v>0</v>
      </c>
      <c r="T151" s="175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6" t="s">
        <v>109</v>
      </c>
      <c r="AT151" s="176" t="s">
        <v>162</v>
      </c>
      <c r="AU151" s="176" t="s">
        <v>84</v>
      </c>
      <c r="AY151" s="14" t="s">
        <v>160</v>
      </c>
      <c r="BE151" s="177">
        <f t="shared" si="4"/>
        <v>0</v>
      </c>
      <c r="BF151" s="177">
        <f t="shared" si="5"/>
        <v>0</v>
      </c>
      <c r="BG151" s="177">
        <f t="shared" si="6"/>
        <v>0</v>
      </c>
      <c r="BH151" s="177">
        <f t="shared" si="7"/>
        <v>0</v>
      </c>
      <c r="BI151" s="177">
        <f t="shared" si="8"/>
        <v>0</v>
      </c>
      <c r="BJ151" s="14" t="s">
        <v>84</v>
      </c>
      <c r="BK151" s="177">
        <f t="shared" si="9"/>
        <v>0</v>
      </c>
      <c r="BL151" s="14" t="s">
        <v>109</v>
      </c>
      <c r="BM151" s="176" t="s">
        <v>207</v>
      </c>
    </row>
    <row r="152" spans="1:65" s="2" customFormat="1" ht="21.75" customHeight="1">
      <c r="A152" s="29"/>
      <c r="B152" s="163"/>
      <c r="C152" s="164" t="s">
        <v>183</v>
      </c>
      <c r="D152" s="164" t="s">
        <v>162</v>
      </c>
      <c r="E152" s="165" t="s">
        <v>307</v>
      </c>
      <c r="F152" s="166" t="s">
        <v>308</v>
      </c>
      <c r="G152" s="167" t="s">
        <v>182</v>
      </c>
      <c r="H152" s="168">
        <v>33.402000000000001</v>
      </c>
      <c r="I152" s="169"/>
      <c r="J152" s="170">
        <f t="shared" si="0"/>
        <v>0</v>
      </c>
      <c r="K152" s="171"/>
      <c r="L152" s="30"/>
      <c r="M152" s="172" t="s">
        <v>1</v>
      </c>
      <c r="N152" s="173" t="s">
        <v>39</v>
      </c>
      <c r="O152" s="55"/>
      <c r="P152" s="174">
        <f t="shared" si="1"/>
        <v>0</v>
      </c>
      <c r="Q152" s="174">
        <v>0</v>
      </c>
      <c r="R152" s="174">
        <f t="shared" si="2"/>
        <v>0</v>
      </c>
      <c r="S152" s="174">
        <v>0</v>
      </c>
      <c r="T152" s="175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6" t="s">
        <v>109</v>
      </c>
      <c r="AT152" s="176" t="s">
        <v>162</v>
      </c>
      <c r="AU152" s="176" t="s">
        <v>84</v>
      </c>
      <c r="AY152" s="14" t="s">
        <v>160</v>
      </c>
      <c r="BE152" s="177">
        <f t="shared" si="4"/>
        <v>0</v>
      </c>
      <c r="BF152" s="177">
        <f t="shared" si="5"/>
        <v>0</v>
      </c>
      <c r="BG152" s="177">
        <f t="shared" si="6"/>
        <v>0</v>
      </c>
      <c r="BH152" s="177">
        <f t="shared" si="7"/>
        <v>0</v>
      </c>
      <c r="BI152" s="177">
        <f t="shared" si="8"/>
        <v>0</v>
      </c>
      <c r="BJ152" s="14" t="s">
        <v>84</v>
      </c>
      <c r="BK152" s="177">
        <f t="shared" si="9"/>
        <v>0</v>
      </c>
      <c r="BL152" s="14" t="s">
        <v>109</v>
      </c>
      <c r="BM152" s="176" t="s">
        <v>210</v>
      </c>
    </row>
    <row r="153" spans="1:65" s="12" customFormat="1" ht="22.9" customHeight="1">
      <c r="B153" s="150"/>
      <c r="D153" s="151" t="s">
        <v>72</v>
      </c>
      <c r="E153" s="161" t="s">
        <v>310</v>
      </c>
      <c r="F153" s="161" t="s">
        <v>311</v>
      </c>
      <c r="I153" s="153"/>
      <c r="J153" s="162">
        <f>BK153</f>
        <v>0</v>
      </c>
      <c r="L153" s="150"/>
      <c r="M153" s="155"/>
      <c r="N153" s="156"/>
      <c r="O153" s="156"/>
      <c r="P153" s="157">
        <f>P154</f>
        <v>0</v>
      </c>
      <c r="Q153" s="156"/>
      <c r="R153" s="157">
        <f>R154</f>
        <v>0</v>
      </c>
      <c r="S153" s="156"/>
      <c r="T153" s="158">
        <f>T154</f>
        <v>0</v>
      </c>
      <c r="AR153" s="151" t="s">
        <v>80</v>
      </c>
      <c r="AT153" s="159" t="s">
        <v>72</v>
      </c>
      <c r="AU153" s="159" t="s">
        <v>80</v>
      </c>
      <c r="AY153" s="151" t="s">
        <v>160</v>
      </c>
      <c r="BK153" s="160">
        <f>BK154</f>
        <v>0</v>
      </c>
    </row>
    <row r="154" spans="1:65" s="2" customFormat="1" ht="21.75" customHeight="1">
      <c r="A154" s="29"/>
      <c r="B154" s="163"/>
      <c r="C154" s="164" t="s">
        <v>211</v>
      </c>
      <c r="D154" s="164" t="s">
        <v>162</v>
      </c>
      <c r="E154" s="165" t="s">
        <v>312</v>
      </c>
      <c r="F154" s="166" t="s">
        <v>313</v>
      </c>
      <c r="G154" s="167" t="s">
        <v>182</v>
      </c>
      <c r="H154" s="168">
        <v>5.1970000000000001</v>
      </c>
      <c r="I154" s="169"/>
      <c r="J154" s="170">
        <f>ROUND(I154*H154,2)</f>
        <v>0</v>
      </c>
      <c r="K154" s="171"/>
      <c r="L154" s="30"/>
      <c r="M154" s="172" t="s">
        <v>1</v>
      </c>
      <c r="N154" s="173" t="s">
        <v>39</v>
      </c>
      <c r="O154" s="55"/>
      <c r="P154" s="174">
        <f>O154*H154</f>
        <v>0</v>
      </c>
      <c r="Q154" s="174">
        <v>0</v>
      </c>
      <c r="R154" s="174">
        <f>Q154*H154</f>
        <v>0</v>
      </c>
      <c r="S154" s="174">
        <v>0</v>
      </c>
      <c r="T154" s="175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6" t="s">
        <v>109</v>
      </c>
      <c r="AT154" s="176" t="s">
        <v>162</v>
      </c>
      <c r="AU154" s="176" t="s">
        <v>84</v>
      </c>
      <c r="AY154" s="14" t="s">
        <v>160</v>
      </c>
      <c r="BE154" s="177">
        <f>IF(N154="základná",J154,0)</f>
        <v>0</v>
      </c>
      <c r="BF154" s="177">
        <f>IF(N154="znížená",J154,0)</f>
        <v>0</v>
      </c>
      <c r="BG154" s="177">
        <f>IF(N154="zákl. prenesená",J154,0)</f>
        <v>0</v>
      </c>
      <c r="BH154" s="177">
        <f>IF(N154="zníž. prenesená",J154,0)</f>
        <v>0</v>
      </c>
      <c r="BI154" s="177">
        <f>IF(N154="nulová",J154,0)</f>
        <v>0</v>
      </c>
      <c r="BJ154" s="14" t="s">
        <v>84</v>
      </c>
      <c r="BK154" s="177">
        <f>ROUND(I154*H154,2)</f>
        <v>0</v>
      </c>
      <c r="BL154" s="14" t="s">
        <v>109</v>
      </c>
      <c r="BM154" s="176" t="s">
        <v>214</v>
      </c>
    </row>
    <row r="155" spans="1:65" s="12" customFormat="1" ht="25.9" customHeight="1">
      <c r="B155" s="150"/>
      <c r="D155" s="151" t="s">
        <v>72</v>
      </c>
      <c r="E155" s="152" t="s">
        <v>315</v>
      </c>
      <c r="F155" s="152" t="s">
        <v>316</v>
      </c>
      <c r="I155" s="153"/>
      <c r="J155" s="154">
        <f>BK155</f>
        <v>0</v>
      </c>
      <c r="L155" s="150"/>
      <c r="M155" s="155"/>
      <c r="N155" s="156"/>
      <c r="O155" s="156"/>
      <c r="P155" s="157">
        <f>P156+P159+P163+P176+P189+P191</f>
        <v>0</v>
      </c>
      <c r="Q155" s="156"/>
      <c r="R155" s="157">
        <f>R156+R159+R163+R176+R189+R191</f>
        <v>0</v>
      </c>
      <c r="S155" s="156"/>
      <c r="T155" s="158">
        <f>T156+T159+T163+T176+T189+T191</f>
        <v>0.18346500000000002</v>
      </c>
      <c r="AR155" s="151" t="s">
        <v>84</v>
      </c>
      <c r="AT155" s="159" t="s">
        <v>72</v>
      </c>
      <c r="AU155" s="159" t="s">
        <v>73</v>
      </c>
      <c r="AY155" s="151" t="s">
        <v>160</v>
      </c>
      <c r="BK155" s="160">
        <f>BK156+BK159+BK163+BK176+BK189+BK191</f>
        <v>0</v>
      </c>
    </row>
    <row r="156" spans="1:65" s="12" customFormat="1" ht="22.9" customHeight="1">
      <c r="B156" s="150"/>
      <c r="D156" s="151" t="s">
        <v>72</v>
      </c>
      <c r="E156" s="161" t="s">
        <v>533</v>
      </c>
      <c r="F156" s="161" t="s">
        <v>534</v>
      </c>
      <c r="I156" s="153"/>
      <c r="J156" s="162">
        <f>BK156</f>
        <v>0</v>
      </c>
      <c r="L156" s="150"/>
      <c r="M156" s="155"/>
      <c r="N156" s="156"/>
      <c r="O156" s="156"/>
      <c r="P156" s="157">
        <f>SUM(P157:P158)</f>
        <v>0</v>
      </c>
      <c r="Q156" s="156"/>
      <c r="R156" s="157">
        <f>SUM(R157:R158)</f>
        <v>0</v>
      </c>
      <c r="S156" s="156"/>
      <c r="T156" s="158">
        <f>SUM(T157:T158)</f>
        <v>0</v>
      </c>
      <c r="AR156" s="151" t="s">
        <v>84</v>
      </c>
      <c r="AT156" s="159" t="s">
        <v>72</v>
      </c>
      <c r="AU156" s="159" t="s">
        <v>80</v>
      </c>
      <c r="AY156" s="151" t="s">
        <v>160</v>
      </c>
      <c r="BK156" s="160">
        <f>SUM(BK157:BK158)</f>
        <v>0</v>
      </c>
    </row>
    <row r="157" spans="1:65" s="2" customFormat="1" ht="16.5" customHeight="1">
      <c r="A157" s="29"/>
      <c r="B157" s="163"/>
      <c r="C157" s="164" t="s">
        <v>186</v>
      </c>
      <c r="D157" s="164" t="s">
        <v>162</v>
      </c>
      <c r="E157" s="165" t="s">
        <v>535</v>
      </c>
      <c r="F157" s="166" t="s">
        <v>536</v>
      </c>
      <c r="G157" s="167" t="s">
        <v>165</v>
      </c>
      <c r="H157" s="168">
        <v>30</v>
      </c>
      <c r="I157" s="169"/>
      <c r="J157" s="170">
        <f>ROUND(I157*H157,2)</f>
        <v>0</v>
      </c>
      <c r="K157" s="171"/>
      <c r="L157" s="30"/>
      <c r="M157" s="172" t="s">
        <v>1</v>
      </c>
      <c r="N157" s="173" t="s">
        <v>39</v>
      </c>
      <c r="O157" s="55"/>
      <c r="P157" s="174">
        <f>O157*H157</f>
        <v>0</v>
      </c>
      <c r="Q157" s="174">
        <v>0</v>
      </c>
      <c r="R157" s="174">
        <f>Q157*H157</f>
        <v>0</v>
      </c>
      <c r="S157" s="174">
        <v>0</v>
      </c>
      <c r="T157" s="175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6" t="s">
        <v>186</v>
      </c>
      <c r="AT157" s="176" t="s">
        <v>162</v>
      </c>
      <c r="AU157" s="176" t="s">
        <v>84</v>
      </c>
      <c r="AY157" s="14" t="s">
        <v>160</v>
      </c>
      <c r="BE157" s="177">
        <f>IF(N157="základná",J157,0)</f>
        <v>0</v>
      </c>
      <c r="BF157" s="177">
        <f>IF(N157="znížená",J157,0)</f>
        <v>0</v>
      </c>
      <c r="BG157" s="177">
        <f>IF(N157="zákl. prenesená",J157,0)</f>
        <v>0</v>
      </c>
      <c r="BH157" s="177">
        <f>IF(N157="zníž. prenesená",J157,0)</f>
        <v>0</v>
      </c>
      <c r="BI157" s="177">
        <f>IF(N157="nulová",J157,0)</f>
        <v>0</v>
      </c>
      <c r="BJ157" s="14" t="s">
        <v>84</v>
      </c>
      <c r="BK157" s="177">
        <f>ROUND(I157*H157,2)</f>
        <v>0</v>
      </c>
      <c r="BL157" s="14" t="s">
        <v>186</v>
      </c>
      <c r="BM157" s="176" t="s">
        <v>217</v>
      </c>
    </row>
    <row r="158" spans="1:65" s="2" customFormat="1" ht="16.5" customHeight="1">
      <c r="A158" s="29"/>
      <c r="B158" s="163"/>
      <c r="C158" s="164" t="s">
        <v>218</v>
      </c>
      <c r="D158" s="164" t="s">
        <v>162</v>
      </c>
      <c r="E158" s="165" t="s">
        <v>537</v>
      </c>
      <c r="F158" s="166" t="s">
        <v>538</v>
      </c>
      <c r="G158" s="167" t="s">
        <v>332</v>
      </c>
      <c r="H158" s="189"/>
      <c r="I158" s="169"/>
      <c r="J158" s="170">
        <f>ROUND(I158*H158,2)</f>
        <v>0</v>
      </c>
      <c r="K158" s="171"/>
      <c r="L158" s="30"/>
      <c r="M158" s="172" t="s">
        <v>1</v>
      </c>
      <c r="N158" s="173" t="s">
        <v>39</v>
      </c>
      <c r="O158" s="55"/>
      <c r="P158" s="174">
        <f>O158*H158</f>
        <v>0</v>
      </c>
      <c r="Q158" s="174">
        <v>0</v>
      </c>
      <c r="R158" s="174">
        <f>Q158*H158</f>
        <v>0</v>
      </c>
      <c r="S158" s="174">
        <v>0</v>
      </c>
      <c r="T158" s="175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6" t="s">
        <v>186</v>
      </c>
      <c r="AT158" s="176" t="s">
        <v>162</v>
      </c>
      <c r="AU158" s="176" t="s">
        <v>84</v>
      </c>
      <c r="AY158" s="14" t="s">
        <v>160</v>
      </c>
      <c r="BE158" s="177">
        <f>IF(N158="základná",J158,0)</f>
        <v>0</v>
      </c>
      <c r="BF158" s="177">
        <f>IF(N158="znížená",J158,0)</f>
        <v>0</v>
      </c>
      <c r="BG158" s="177">
        <f>IF(N158="zákl. prenesená",J158,0)</f>
        <v>0</v>
      </c>
      <c r="BH158" s="177">
        <f>IF(N158="zníž. prenesená",J158,0)</f>
        <v>0</v>
      </c>
      <c r="BI158" s="177">
        <f>IF(N158="nulová",J158,0)</f>
        <v>0</v>
      </c>
      <c r="BJ158" s="14" t="s">
        <v>84</v>
      </c>
      <c r="BK158" s="177">
        <f>ROUND(I158*H158,2)</f>
        <v>0</v>
      </c>
      <c r="BL158" s="14" t="s">
        <v>186</v>
      </c>
      <c r="BM158" s="176" t="s">
        <v>221</v>
      </c>
    </row>
    <row r="159" spans="1:65" s="12" customFormat="1" ht="22.9" customHeight="1">
      <c r="B159" s="150"/>
      <c r="D159" s="151" t="s">
        <v>72</v>
      </c>
      <c r="E159" s="161" t="s">
        <v>354</v>
      </c>
      <c r="F159" s="161" t="s">
        <v>355</v>
      </c>
      <c r="I159" s="153"/>
      <c r="J159" s="162">
        <f>BK159</f>
        <v>0</v>
      </c>
      <c r="L159" s="150"/>
      <c r="M159" s="155"/>
      <c r="N159" s="156"/>
      <c r="O159" s="156"/>
      <c r="P159" s="157">
        <f>SUM(P160:P162)</f>
        <v>0</v>
      </c>
      <c r="Q159" s="156"/>
      <c r="R159" s="157">
        <f>SUM(R160:R162)</f>
        <v>0</v>
      </c>
      <c r="S159" s="156"/>
      <c r="T159" s="158">
        <f>SUM(T160:T162)</f>
        <v>0.18346500000000002</v>
      </c>
      <c r="AR159" s="151" t="s">
        <v>84</v>
      </c>
      <c r="AT159" s="159" t="s">
        <v>72</v>
      </c>
      <c r="AU159" s="159" t="s">
        <v>80</v>
      </c>
      <c r="AY159" s="151" t="s">
        <v>160</v>
      </c>
      <c r="BK159" s="160">
        <f>SUM(BK160:BK162)</f>
        <v>0</v>
      </c>
    </row>
    <row r="160" spans="1:65" s="2" customFormat="1" ht="21.75" customHeight="1">
      <c r="A160" s="29"/>
      <c r="B160" s="163"/>
      <c r="C160" s="164" t="s">
        <v>191</v>
      </c>
      <c r="D160" s="164" t="s">
        <v>162</v>
      </c>
      <c r="E160" s="165" t="s">
        <v>539</v>
      </c>
      <c r="F160" s="166" t="s">
        <v>540</v>
      </c>
      <c r="G160" s="167" t="s">
        <v>250</v>
      </c>
      <c r="H160" s="168">
        <v>135.9</v>
      </c>
      <c r="I160" s="169"/>
      <c r="J160" s="170">
        <f>ROUND(I160*H160,2)</f>
        <v>0</v>
      </c>
      <c r="K160" s="171"/>
      <c r="L160" s="30"/>
      <c r="M160" s="172" t="s">
        <v>1</v>
      </c>
      <c r="N160" s="173" t="s">
        <v>39</v>
      </c>
      <c r="O160" s="55"/>
      <c r="P160" s="174">
        <f>O160*H160</f>
        <v>0</v>
      </c>
      <c r="Q160" s="174">
        <v>0</v>
      </c>
      <c r="R160" s="174">
        <f>Q160*H160</f>
        <v>0</v>
      </c>
      <c r="S160" s="174">
        <v>0</v>
      </c>
      <c r="T160" s="175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6" t="s">
        <v>186</v>
      </c>
      <c r="AT160" s="176" t="s">
        <v>162</v>
      </c>
      <c r="AU160" s="176" t="s">
        <v>84</v>
      </c>
      <c r="AY160" s="14" t="s">
        <v>160</v>
      </c>
      <c r="BE160" s="177">
        <f>IF(N160="základná",J160,0)</f>
        <v>0</v>
      </c>
      <c r="BF160" s="177">
        <f>IF(N160="znížená",J160,0)</f>
        <v>0</v>
      </c>
      <c r="BG160" s="177">
        <f>IF(N160="zákl. prenesená",J160,0)</f>
        <v>0</v>
      </c>
      <c r="BH160" s="177">
        <f>IF(N160="zníž. prenesená",J160,0)</f>
        <v>0</v>
      </c>
      <c r="BI160" s="177">
        <f>IF(N160="nulová",J160,0)</f>
        <v>0</v>
      </c>
      <c r="BJ160" s="14" t="s">
        <v>84</v>
      </c>
      <c r="BK160" s="177">
        <f>ROUND(I160*H160,2)</f>
        <v>0</v>
      </c>
      <c r="BL160" s="14" t="s">
        <v>186</v>
      </c>
      <c r="BM160" s="176" t="s">
        <v>224</v>
      </c>
    </row>
    <row r="161" spans="1:65" s="2" customFormat="1" ht="21.75" customHeight="1">
      <c r="A161" s="29"/>
      <c r="B161" s="163"/>
      <c r="C161" s="164" t="s">
        <v>225</v>
      </c>
      <c r="D161" s="164" t="s">
        <v>162</v>
      </c>
      <c r="E161" s="165" t="s">
        <v>541</v>
      </c>
      <c r="F161" s="166" t="s">
        <v>542</v>
      </c>
      <c r="G161" s="167" t="s">
        <v>250</v>
      </c>
      <c r="H161" s="168">
        <v>135.9</v>
      </c>
      <c r="I161" s="169"/>
      <c r="J161" s="170">
        <f>ROUND(I161*H161,2)</f>
        <v>0</v>
      </c>
      <c r="K161" s="171"/>
      <c r="L161" s="30"/>
      <c r="M161" s="172" t="s">
        <v>1</v>
      </c>
      <c r="N161" s="173" t="s">
        <v>39</v>
      </c>
      <c r="O161" s="55"/>
      <c r="P161" s="174">
        <f>O161*H161</f>
        <v>0</v>
      </c>
      <c r="Q161" s="174">
        <v>0</v>
      </c>
      <c r="R161" s="174">
        <f>Q161*H161</f>
        <v>0</v>
      </c>
      <c r="S161" s="174">
        <v>1.3500000000000001E-3</v>
      </c>
      <c r="T161" s="175">
        <f>S161*H161</f>
        <v>0.18346500000000002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6" t="s">
        <v>186</v>
      </c>
      <c r="AT161" s="176" t="s">
        <v>162</v>
      </c>
      <c r="AU161" s="176" t="s">
        <v>84</v>
      </c>
      <c r="AY161" s="14" t="s">
        <v>160</v>
      </c>
      <c r="BE161" s="177">
        <f>IF(N161="základná",J161,0)</f>
        <v>0</v>
      </c>
      <c r="BF161" s="177">
        <f>IF(N161="znížená",J161,0)</f>
        <v>0</v>
      </c>
      <c r="BG161" s="177">
        <f>IF(N161="zákl. prenesená",J161,0)</f>
        <v>0</v>
      </c>
      <c r="BH161" s="177">
        <f>IF(N161="zníž. prenesená",J161,0)</f>
        <v>0</v>
      </c>
      <c r="BI161" s="177">
        <f>IF(N161="nulová",J161,0)</f>
        <v>0</v>
      </c>
      <c r="BJ161" s="14" t="s">
        <v>84</v>
      </c>
      <c r="BK161" s="177">
        <f>ROUND(I161*H161,2)</f>
        <v>0</v>
      </c>
      <c r="BL161" s="14" t="s">
        <v>186</v>
      </c>
      <c r="BM161" s="176" t="s">
        <v>228</v>
      </c>
    </row>
    <row r="162" spans="1:65" s="2" customFormat="1" ht="21.75" customHeight="1">
      <c r="A162" s="29"/>
      <c r="B162" s="163"/>
      <c r="C162" s="164" t="s">
        <v>7</v>
      </c>
      <c r="D162" s="164" t="s">
        <v>162</v>
      </c>
      <c r="E162" s="165" t="s">
        <v>374</v>
      </c>
      <c r="F162" s="166" t="s">
        <v>375</v>
      </c>
      <c r="G162" s="167" t="s">
        <v>332</v>
      </c>
      <c r="H162" s="189"/>
      <c r="I162" s="169"/>
      <c r="J162" s="170">
        <f>ROUND(I162*H162,2)</f>
        <v>0</v>
      </c>
      <c r="K162" s="171"/>
      <c r="L162" s="30"/>
      <c r="M162" s="172" t="s">
        <v>1</v>
      </c>
      <c r="N162" s="173" t="s">
        <v>39</v>
      </c>
      <c r="O162" s="55"/>
      <c r="P162" s="174">
        <f>O162*H162</f>
        <v>0</v>
      </c>
      <c r="Q162" s="174">
        <v>0</v>
      </c>
      <c r="R162" s="174">
        <f>Q162*H162</f>
        <v>0</v>
      </c>
      <c r="S162" s="174">
        <v>0</v>
      </c>
      <c r="T162" s="175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6" t="s">
        <v>186</v>
      </c>
      <c r="AT162" s="176" t="s">
        <v>162</v>
      </c>
      <c r="AU162" s="176" t="s">
        <v>84</v>
      </c>
      <c r="AY162" s="14" t="s">
        <v>160</v>
      </c>
      <c r="BE162" s="177">
        <f>IF(N162="základná",J162,0)</f>
        <v>0</v>
      </c>
      <c r="BF162" s="177">
        <f>IF(N162="znížená",J162,0)</f>
        <v>0</v>
      </c>
      <c r="BG162" s="177">
        <f>IF(N162="zákl. prenesená",J162,0)</f>
        <v>0</v>
      </c>
      <c r="BH162" s="177">
        <f>IF(N162="zníž. prenesená",J162,0)</f>
        <v>0</v>
      </c>
      <c r="BI162" s="177">
        <f>IF(N162="nulová",J162,0)</f>
        <v>0</v>
      </c>
      <c r="BJ162" s="14" t="s">
        <v>84</v>
      </c>
      <c r="BK162" s="177">
        <f>ROUND(I162*H162,2)</f>
        <v>0</v>
      </c>
      <c r="BL162" s="14" t="s">
        <v>186</v>
      </c>
      <c r="BM162" s="176" t="s">
        <v>231</v>
      </c>
    </row>
    <row r="163" spans="1:65" s="12" customFormat="1" ht="22.9" customHeight="1">
      <c r="B163" s="150"/>
      <c r="D163" s="151" t="s">
        <v>72</v>
      </c>
      <c r="E163" s="161" t="s">
        <v>543</v>
      </c>
      <c r="F163" s="161" t="s">
        <v>544</v>
      </c>
      <c r="I163" s="153"/>
      <c r="J163" s="162">
        <f>BK163</f>
        <v>0</v>
      </c>
      <c r="L163" s="150"/>
      <c r="M163" s="155"/>
      <c r="N163" s="156"/>
      <c r="O163" s="156"/>
      <c r="P163" s="157">
        <f>SUM(P164:P175)</f>
        <v>0</v>
      </c>
      <c r="Q163" s="156"/>
      <c r="R163" s="157">
        <f>SUM(R164:R175)</f>
        <v>0</v>
      </c>
      <c r="S163" s="156"/>
      <c r="T163" s="158">
        <f>SUM(T164:T175)</f>
        <v>0</v>
      </c>
      <c r="AR163" s="151" t="s">
        <v>84</v>
      </c>
      <c r="AT163" s="159" t="s">
        <v>72</v>
      </c>
      <c r="AU163" s="159" t="s">
        <v>80</v>
      </c>
      <c r="AY163" s="151" t="s">
        <v>160</v>
      </c>
      <c r="BK163" s="160">
        <f>SUM(BK164:BK175)</f>
        <v>0</v>
      </c>
    </row>
    <row r="164" spans="1:65" s="2" customFormat="1" ht="16.5" customHeight="1">
      <c r="A164" s="29"/>
      <c r="B164" s="163"/>
      <c r="C164" s="164" t="s">
        <v>232</v>
      </c>
      <c r="D164" s="164" t="s">
        <v>162</v>
      </c>
      <c r="E164" s="165" t="s">
        <v>545</v>
      </c>
      <c r="F164" s="166" t="s">
        <v>546</v>
      </c>
      <c r="G164" s="167" t="s">
        <v>165</v>
      </c>
      <c r="H164" s="168">
        <v>30</v>
      </c>
      <c r="I164" s="169"/>
      <c r="J164" s="170">
        <f t="shared" ref="J164:J175" si="10">ROUND(I164*H164,2)</f>
        <v>0</v>
      </c>
      <c r="K164" s="171"/>
      <c r="L164" s="30"/>
      <c r="M164" s="172" t="s">
        <v>1</v>
      </c>
      <c r="N164" s="173" t="s">
        <v>39</v>
      </c>
      <c r="O164" s="55"/>
      <c r="P164" s="174">
        <f t="shared" ref="P164:P175" si="11">O164*H164</f>
        <v>0</v>
      </c>
      <c r="Q164" s="174">
        <v>0</v>
      </c>
      <c r="R164" s="174">
        <f t="shared" ref="R164:R175" si="12">Q164*H164</f>
        <v>0</v>
      </c>
      <c r="S164" s="174">
        <v>0</v>
      </c>
      <c r="T164" s="175">
        <f t="shared" ref="T164:T175" si="13"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6" t="s">
        <v>186</v>
      </c>
      <c r="AT164" s="176" t="s">
        <v>162</v>
      </c>
      <c r="AU164" s="176" t="s">
        <v>84</v>
      </c>
      <c r="AY164" s="14" t="s">
        <v>160</v>
      </c>
      <c r="BE164" s="177">
        <f t="shared" ref="BE164:BE175" si="14">IF(N164="základná",J164,0)</f>
        <v>0</v>
      </c>
      <c r="BF164" s="177">
        <f t="shared" ref="BF164:BF175" si="15">IF(N164="znížená",J164,0)</f>
        <v>0</v>
      </c>
      <c r="BG164" s="177">
        <f t="shared" ref="BG164:BG175" si="16">IF(N164="zákl. prenesená",J164,0)</f>
        <v>0</v>
      </c>
      <c r="BH164" s="177">
        <f t="shared" ref="BH164:BH175" si="17">IF(N164="zníž. prenesená",J164,0)</f>
        <v>0</v>
      </c>
      <c r="BI164" s="177">
        <f t="shared" ref="BI164:BI175" si="18">IF(N164="nulová",J164,0)</f>
        <v>0</v>
      </c>
      <c r="BJ164" s="14" t="s">
        <v>84</v>
      </c>
      <c r="BK164" s="177">
        <f t="shared" ref="BK164:BK175" si="19">ROUND(I164*H164,2)</f>
        <v>0</v>
      </c>
      <c r="BL164" s="14" t="s">
        <v>186</v>
      </c>
      <c r="BM164" s="176" t="s">
        <v>235</v>
      </c>
    </row>
    <row r="165" spans="1:65" s="2" customFormat="1" ht="16.5" customHeight="1">
      <c r="A165" s="29"/>
      <c r="B165" s="163"/>
      <c r="C165" s="164" t="s">
        <v>199</v>
      </c>
      <c r="D165" s="164" t="s">
        <v>162</v>
      </c>
      <c r="E165" s="165" t="s">
        <v>547</v>
      </c>
      <c r="F165" s="166" t="s">
        <v>548</v>
      </c>
      <c r="G165" s="167" t="s">
        <v>250</v>
      </c>
      <c r="H165" s="168">
        <v>135.9</v>
      </c>
      <c r="I165" s="169"/>
      <c r="J165" s="170">
        <f t="shared" si="10"/>
        <v>0</v>
      </c>
      <c r="K165" s="171"/>
      <c r="L165" s="30"/>
      <c r="M165" s="172" t="s">
        <v>1</v>
      </c>
      <c r="N165" s="173" t="s">
        <v>39</v>
      </c>
      <c r="O165" s="55"/>
      <c r="P165" s="174">
        <f t="shared" si="11"/>
        <v>0</v>
      </c>
      <c r="Q165" s="174">
        <v>0</v>
      </c>
      <c r="R165" s="174">
        <f t="shared" si="12"/>
        <v>0</v>
      </c>
      <c r="S165" s="174">
        <v>0</v>
      </c>
      <c r="T165" s="175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6" t="s">
        <v>186</v>
      </c>
      <c r="AT165" s="176" t="s">
        <v>162</v>
      </c>
      <c r="AU165" s="176" t="s">
        <v>84</v>
      </c>
      <c r="AY165" s="14" t="s">
        <v>160</v>
      </c>
      <c r="BE165" s="177">
        <f t="shared" si="14"/>
        <v>0</v>
      </c>
      <c r="BF165" s="177">
        <f t="shared" si="15"/>
        <v>0</v>
      </c>
      <c r="BG165" s="177">
        <f t="shared" si="16"/>
        <v>0</v>
      </c>
      <c r="BH165" s="177">
        <f t="shared" si="17"/>
        <v>0</v>
      </c>
      <c r="BI165" s="177">
        <f t="shared" si="18"/>
        <v>0</v>
      </c>
      <c r="BJ165" s="14" t="s">
        <v>84</v>
      </c>
      <c r="BK165" s="177">
        <f t="shared" si="19"/>
        <v>0</v>
      </c>
      <c r="BL165" s="14" t="s">
        <v>186</v>
      </c>
      <c r="BM165" s="176" t="s">
        <v>238</v>
      </c>
    </row>
    <row r="166" spans="1:65" s="2" customFormat="1" ht="33" customHeight="1">
      <c r="A166" s="29"/>
      <c r="B166" s="163"/>
      <c r="C166" s="178" t="s">
        <v>239</v>
      </c>
      <c r="D166" s="178" t="s">
        <v>188</v>
      </c>
      <c r="E166" s="179" t="s">
        <v>549</v>
      </c>
      <c r="F166" s="180" t="s">
        <v>550</v>
      </c>
      <c r="G166" s="181" t="s">
        <v>254</v>
      </c>
      <c r="H166" s="182">
        <v>35</v>
      </c>
      <c r="I166" s="183"/>
      <c r="J166" s="184">
        <f t="shared" si="10"/>
        <v>0</v>
      </c>
      <c r="K166" s="185"/>
      <c r="L166" s="186"/>
      <c r="M166" s="187" t="s">
        <v>1</v>
      </c>
      <c r="N166" s="188" t="s">
        <v>39</v>
      </c>
      <c r="O166" s="55"/>
      <c r="P166" s="174">
        <f t="shared" si="11"/>
        <v>0</v>
      </c>
      <c r="Q166" s="174">
        <v>0</v>
      </c>
      <c r="R166" s="174">
        <f t="shared" si="12"/>
        <v>0</v>
      </c>
      <c r="S166" s="174">
        <v>0</v>
      </c>
      <c r="T166" s="175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6" t="s">
        <v>217</v>
      </c>
      <c r="AT166" s="176" t="s">
        <v>188</v>
      </c>
      <c r="AU166" s="176" t="s">
        <v>84</v>
      </c>
      <c r="AY166" s="14" t="s">
        <v>160</v>
      </c>
      <c r="BE166" s="177">
        <f t="shared" si="14"/>
        <v>0</v>
      </c>
      <c r="BF166" s="177">
        <f t="shared" si="15"/>
        <v>0</v>
      </c>
      <c r="BG166" s="177">
        <f t="shared" si="16"/>
        <v>0</v>
      </c>
      <c r="BH166" s="177">
        <f t="shared" si="17"/>
        <v>0</v>
      </c>
      <c r="BI166" s="177">
        <f t="shared" si="18"/>
        <v>0</v>
      </c>
      <c r="BJ166" s="14" t="s">
        <v>84</v>
      </c>
      <c r="BK166" s="177">
        <f t="shared" si="19"/>
        <v>0</v>
      </c>
      <c r="BL166" s="14" t="s">
        <v>186</v>
      </c>
      <c r="BM166" s="176" t="s">
        <v>242</v>
      </c>
    </row>
    <row r="167" spans="1:65" s="2" customFormat="1" ht="33" customHeight="1">
      <c r="A167" s="29"/>
      <c r="B167" s="163"/>
      <c r="C167" s="178" t="s">
        <v>202</v>
      </c>
      <c r="D167" s="178" t="s">
        <v>188</v>
      </c>
      <c r="E167" s="179" t="s">
        <v>551</v>
      </c>
      <c r="F167" s="180" t="s">
        <v>552</v>
      </c>
      <c r="G167" s="181" t="s">
        <v>254</v>
      </c>
      <c r="H167" s="182">
        <v>24</v>
      </c>
      <c r="I167" s="183"/>
      <c r="J167" s="184">
        <f t="shared" si="10"/>
        <v>0</v>
      </c>
      <c r="K167" s="185"/>
      <c r="L167" s="186"/>
      <c r="M167" s="187" t="s">
        <v>1</v>
      </c>
      <c r="N167" s="188" t="s">
        <v>39</v>
      </c>
      <c r="O167" s="55"/>
      <c r="P167" s="174">
        <f t="shared" si="11"/>
        <v>0</v>
      </c>
      <c r="Q167" s="174">
        <v>0</v>
      </c>
      <c r="R167" s="174">
        <f t="shared" si="12"/>
        <v>0</v>
      </c>
      <c r="S167" s="174">
        <v>0</v>
      </c>
      <c r="T167" s="175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6" t="s">
        <v>217</v>
      </c>
      <c r="AT167" s="176" t="s">
        <v>188</v>
      </c>
      <c r="AU167" s="176" t="s">
        <v>84</v>
      </c>
      <c r="AY167" s="14" t="s">
        <v>160</v>
      </c>
      <c r="BE167" s="177">
        <f t="shared" si="14"/>
        <v>0</v>
      </c>
      <c r="BF167" s="177">
        <f t="shared" si="15"/>
        <v>0</v>
      </c>
      <c r="BG167" s="177">
        <f t="shared" si="16"/>
        <v>0</v>
      </c>
      <c r="BH167" s="177">
        <f t="shared" si="17"/>
        <v>0</v>
      </c>
      <c r="BI167" s="177">
        <f t="shared" si="18"/>
        <v>0</v>
      </c>
      <c r="BJ167" s="14" t="s">
        <v>84</v>
      </c>
      <c r="BK167" s="177">
        <f t="shared" si="19"/>
        <v>0</v>
      </c>
      <c r="BL167" s="14" t="s">
        <v>186</v>
      </c>
      <c r="BM167" s="176" t="s">
        <v>245</v>
      </c>
    </row>
    <row r="168" spans="1:65" s="2" customFormat="1" ht="33" customHeight="1">
      <c r="A168" s="29"/>
      <c r="B168" s="163"/>
      <c r="C168" s="178" t="s">
        <v>247</v>
      </c>
      <c r="D168" s="178" t="s">
        <v>188</v>
      </c>
      <c r="E168" s="179" t="s">
        <v>553</v>
      </c>
      <c r="F168" s="180" t="s">
        <v>554</v>
      </c>
      <c r="G168" s="181" t="s">
        <v>254</v>
      </c>
      <c r="H168" s="182">
        <v>5</v>
      </c>
      <c r="I168" s="183"/>
      <c r="J168" s="184">
        <f t="shared" si="10"/>
        <v>0</v>
      </c>
      <c r="K168" s="185"/>
      <c r="L168" s="186"/>
      <c r="M168" s="187" t="s">
        <v>1</v>
      </c>
      <c r="N168" s="188" t="s">
        <v>39</v>
      </c>
      <c r="O168" s="55"/>
      <c r="P168" s="174">
        <f t="shared" si="11"/>
        <v>0</v>
      </c>
      <c r="Q168" s="174">
        <v>0</v>
      </c>
      <c r="R168" s="174">
        <f t="shared" si="12"/>
        <v>0</v>
      </c>
      <c r="S168" s="174">
        <v>0</v>
      </c>
      <c r="T168" s="175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6" t="s">
        <v>217</v>
      </c>
      <c r="AT168" s="176" t="s">
        <v>188</v>
      </c>
      <c r="AU168" s="176" t="s">
        <v>84</v>
      </c>
      <c r="AY168" s="14" t="s">
        <v>160</v>
      </c>
      <c r="BE168" s="177">
        <f t="shared" si="14"/>
        <v>0</v>
      </c>
      <c r="BF168" s="177">
        <f t="shared" si="15"/>
        <v>0</v>
      </c>
      <c r="BG168" s="177">
        <f t="shared" si="16"/>
        <v>0</v>
      </c>
      <c r="BH168" s="177">
        <f t="shared" si="17"/>
        <v>0</v>
      </c>
      <c r="BI168" s="177">
        <f t="shared" si="18"/>
        <v>0</v>
      </c>
      <c r="BJ168" s="14" t="s">
        <v>84</v>
      </c>
      <c r="BK168" s="177">
        <f t="shared" si="19"/>
        <v>0</v>
      </c>
      <c r="BL168" s="14" t="s">
        <v>186</v>
      </c>
      <c r="BM168" s="176" t="s">
        <v>251</v>
      </c>
    </row>
    <row r="169" spans="1:65" s="2" customFormat="1" ht="33" customHeight="1">
      <c r="A169" s="29"/>
      <c r="B169" s="163"/>
      <c r="C169" s="178" t="s">
        <v>207</v>
      </c>
      <c r="D169" s="178" t="s">
        <v>188</v>
      </c>
      <c r="E169" s="179" t="s">
        <v>555</v>
      </c>
      <c r="F169" s="180" t="s">
        <v>556</v>
      </c>
      <c r="G169" s="181" t="s">
        <v>254</v>
      </c>
      <c r="H169" s="182">
        <v>4</v>
      </c>
      <c r="I169" s="183"/>
      <c r="J169" s="184">
        <f t="shared" si="10"/>
        <v>0</v>
      </c>
      <c r="K169" s="185"/>
      <c r="L169" s="186"/>
      <c r="M169" s="187" t="s">
        <v>1</v>
      </c>
      <c r="N169" s="188" t="s">
        <v>39</v>
      </c>
      <c r="O169" s="55"/>
      <c r="P169" s="174">
        <f t="shared" si="11"/>
        <v>0</v>
      </c>
      <c r="Q169" s="174">
        <v>0</v>
      </c>
      <c r="R169" s="174">
        <f t="shared" si="12"/>
        <v>0</v>
      </c>
      <c r="S169" s="174">
        <v>0</v>
      </c>
      <c r="T169" s="175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6" t="s">
        <v>217</v>
      </c>
      <c r="AT169" s="176" t="s">
        <v>188</v>
      </c>
      <c r="AU169" s="176" t="s">
        <v>84</v>
      </c>
      <c r="AY169" s="14" t="s">
        <v>160</v>
      </c>
      <c r="BE169" s="177">
        <f t="shared" si="14"/>
        <v>0</v>
      </c>
      <c r="BF169" s="177">
        <f t="shared" si="15"/>
        <v>0</v>
      </c>
      <c r="BG169" s="177">
        <f t="shared" si="16"/>
        <v>0</v>
      </c>
      <c r="BH169" s="177">
        <f t="shared" si="17"/>
        <v>0</v>
      </c>
      <c r="BI169" s="177">
        <f t="shared" si="18"/>
        <v>0</v>
      </c>
      <c r="BJ169" s="14" t="s">
        <v>84</v>
      </c>
      <c r="BK169" s="177">
        <f t="shared" si="19"/>
        <v>0</v>
      </c>
      <c r="BL169" s="14" t="s">
        <v>186</v>
      </c>
      <c r="BM169" s="176" t="s">
        <v>255</v>
      </c>
    </row>
    <row r="170" spans="1:65" s="2" customFormat="1" ht="33" customHeight="1">
      <c r="A170" s="29"/>
      <c r="B170" s="163"/>
      <c r="C170" s="178" t="s">
        <v>256</v>
      </c>
      <c r="D170" s="178" t="s">
        <v>188</v>
      </c>
      <c r="E170" s="179" t="s">
        <v>557</v>
      </c>
      <c r="F170" s="180" t="s">
        <v>558</v>
      </c>
      <c r="G170" s="181" t="s">
        <v>254</v>
      </c>
      <c r="H170" s="182">
        <v>8</v>
      </c>
      <c r="I170" s="183"/>
      <c r="J170" s="184">
        <f t="shared" si="10"/>
        <v>0</v>
      </c>
      <c r="K170" s="185"/>
      <c r="L170" s="186"/>
      <c r="M170" s="187" t="s">
        <v>1</v>
      </c>
      <c r="N170" s="188" t="s">
        <v>39</v>
      </c>
      <c r="O170" s="55"/>
      <c r="P170" s="174">
        <f t="shared" si="11"/>
        <v>0</v>
      </c>
      <c r="Q170" s="174">
        <v>0</v>
      </c>
      <c r="R170" s="174">
        <f t="shared" si="12"/>
        <v>0</v>
      </c>
      <c r="S170" s="174">
        <v>0</v>
      </c>
      <c r="T170" s="175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6" t="s">
        <v>217</v>
      </c>
      <c r="AT170" s="176" t="s">
        <v>188</v>
      </c>
      <c r="AU170" s="176" t="s">
        <v>84</v>
      </c>
      <c r="AY170" s="14" t="s">
        <v>160</v>
      </c>
      <c r="BE170" s="177">
        <f t="shared" si="14"/>
        <v>0</v>
      </c>
      <c r="BF170" s="177">
        <f t="shared" si="15"/>
        <v>0</v>
      </c>
      <c r="BG170" s="177">
        <f t="shared" si="16"/>
        <v>0</v>
      </c>
      <c r="BH170" s="177">
        <f t="shared" si="17"/>
        <v>0</v>
      </c>
      <c r="BI170" s="177">
        <f t="shared" si="18"/>
        <v>0</v>
      </c>
      <c r="BJ170" s="14" t="s">
        <v>84</v>
      </c>
      <c r="BK170" s="177">
        <f t="shared" si="19"/>
        <v>0</v>
      </c>
      <c r="BL170" s="14" t="s">
        <v>186</v>
      </c>
      <c r="BM170" s="176" t="s">
        <v>259</v>
      </c>
    </row>
    <row r="171" spans="1:65" s="2" customFormat="1" ht="33" customHeight="1">
      <c r="A171" s="29"/>
      <c r="B171" s="163"/>
      <c r="C171" s="178" t="s">
        <v>210</v>
      </c>
      <c r="D171" s="178" t="s">
        <v>188</v>
      </c>
      <c r="E171" s="179" t="s">
        <v>559</v>
      </c>
      <c r="F171" s="180" t="s">
        <v>560</v>
      </c>
      <c r="G171" s="181" t="s">
        <v>254</v>
      </c>
      <c r="H171" s="182">
        <v>8</v>
      </c>
      <c r="I171" s="183"/>
      <c r="J171" s="184">
        <f t="shared" si="10"/>
        <v>0</v>
      </c>
      <c r="K171" s="185"/>
      <c r="L171" s="186"/>
      <c r="M171" s="187" t="s">
        <v>1</v>
      </c>
      <c r="N171" s="188" t="s">
        <v>39</v>
      </c>
      <c r="O171" s="55"/>
      <c r="P171" s="174">
        <f t="shared" si="11"/>
        <v>0</v>
      </c>
      <c r="Q171" s="174">
        <v>0</v>
      </c>
      <c r="R171" s="174">
        <f t="shared" si="12"/>
        <v>0</v>
      </c>
      <c r="S171" s="174">
        <v>0</v>
      </c>
      <c r="T171" s="175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6" t="s">
        <v>217</v>
      </c>
      <c r="AT171" s="176" t="s">
        <v>188</v>
      </c>
      <c r="AU171" s="176" t="s">
        <v>84</v>
      </c>
      <c r="AY171" s="14" t="s">
        <v>160</v>
      </c>
      <c r="BE171" s="177">
        <f t="shared" si="14"/>
        <v>0</v>
      </c>
      <c r="BF171" s="177">
        <f t="shared" si="15"/>
        <v>0</v>
      </c>
      <c r="BG171" s="177">
        <f t="shared" si="16"/>
        <v>0</v>
      </c>
      <c r="BH171" s="177">
        <f t="shared" si="17"/>
        <v>0</v>
      </c>
      <c r="BI171" s="177">
        <f t="shared" si="18"/>
        <v>0</v>
      </c>
      <c r="BJ171" s="14" t="s">
        <v>84</v>
      </c>
      <c r="BK171" s="177">
        <f t="shared" si="19"/>
        <v>0</v>
      </c>
      <c r="BL171" s="14" t="s">
        <v>186</v>
      </c>
      <c r="BM171" s="176" t="s">
        <v>262</v>
      </c>
    </row>
    <row r="172" spans="1:65" s="2" customFormat="1" ht="33" customHeight="1">
      <c r="A172" s="29"/>
      <c r="B172" s="163"/>
      <c r="C172" s="178" t="s">
        <v>263</v>
      </c>
      <c r="D172" s="178" t="s">
        <v>188</v>
      </c>
      <c r="E172" s="179" t="s">
        <v>561</v>
      </c>
      <c r="F172" s="180" t="s">
        <v>562</v>
      </c>
      <c r="G172" s="181" t="s">
        <v>254</v>
      </c>
      <c r="H172" s="182">
        <v>2</v>
      </c>
      <c r="I172" s="183"/>
      <c r="J172" s="184">
        <f t="shared" si="10"/>
        <v>0</v>
      </c>
      <c r="K172" s="185"/>
      <c r="L172" s="186"/>
      <c r="M172" s="187" t="s">
        <v>1</v>
      </c>
      <c r="N172" s="188" t="s">
        <v>39</v>
      </c>
      <c r="O172" s="55"/>
      <c r="P172" s="174">
        <f t="shared" si="11"/>
        <v>0</v>
      </c>
      <c r="Q172" s="174">
        <v>0</v>
      </c>
      <c r="R172" s="174">
        <f t="shared" si="12"/>
        <v>0</v>
      </c>
      <c r="S172" s="174">
        <v>0</v>
      </c>
      <c r="T172" s="175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6" t="s">
        <v>217</v>
      </c>
      <c r="AT172" s="176" t="s">
        <v>188</v>
      </c>
      <c r="AU172" s="176" t="s">
        <v>84</v>
      </c>
      <c r="AY172" s="14" t="s">
        <v>160</v>
      </c>
      <c r="BE172" s="177">
        <f t="shared" si="14"/>
        <v>0</v>
      </c>
      <c r="BF172" s="177">
        <f t="shared" si="15"/>
        <v>0</v>
      </c>
      <c r="BG172" s="177">
        <f t="shared" si="16"/>
        <v>0</v>
      </c>
      <c r="BH172" s="177">
        <f t="shared" si="17"/>
        <v>0</v>
      </c>
      <c r="BI172" s="177">
        <f t="shared" si="18"/>
        <v>0</v>
      </c>
      <c r="BJ172" s="14" t="s">
        <v>84</v>
      </c>
      <c r="BK172" s="177">
        <f t="shared" si="19"/>
        <v>0</v>
      </c>
      <c r="BL172" s="14" t="s">
        <v>186</v>
      </c>
      <c r="BM172" s="176" t="s">
        <v>266</v>
      </c>
    </row>
    <row r="173" spans="1:65" s="2" customFormat="1" ht="33" customHeight="1">
      <c r="A173" s="29"/>
      <c r="B173" s="163"/>
      <c r="C173" s="178" t="s">
        <v>214</v>
      </c>
      <c r="D173" s="178" t="s">
        <v>188</v>
      </c>
      <c r="E173" s="179" t="s">
        <v>563</v>
      </c>
      <c r="F173" s="180" t="s">
        <v>564</v>
      </c>
      <c r="G173" s="181" t="s">
        <v>254</v>
      </c>
      <c r="H173" s="182">
        <v>1</v>
      </c>
      <c r="I173" s="183"/>
      <c r="J173" s="184">
        <f t="shared" si="10"/>
        <v>0</v>
      </c>
      <c r="K173" s="185"/>
      <c r="L173" s="186"/>
      <c r="M173" s="187" t="s">
        <v>1</v>
      </c>
      <c r="N173" s="188" t="s">
        <v>39</v>
      </c>
      <c r="O173" s="55"/>
      <c r="P173" s="174">
        <f t="shared" si="11"/>
        <v>0</v>
      </c>
      <c r="Q173" s="174">
        <v>0</v>
      </c>
      <c r="R173" s="174">
        <f t="shared" si="12"/>
        <v>0</v>
      </c>
      <c r="S173" s="174">
        <v>0</v>
      </c>
      <c r="T173" s="175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6" t="s">
        <v>217</v>
      </c>
      <c r="AT173" s="176" t="s">
        <v>188</v>
      </c>
      <c r="AU173" s="176" t="s">
        <v>84</v>
      </c>
      <c r="AY173" s="14" t="s">
        <v>160</v>
      </c>
      <c r="BE173" s="177">
        <f t="shared" si="14"/>
        <v>0</v>
      </c>
      <c r="BF173" s="177">
        <f t="shared" si="15"/>
        <v>0</v>
      </c>
      <c r="BG173" s="177">
        <f t="shared" si="16"/>
        <v>0</v>
      </c>
      <c r="BH173" s="177">
        <f t="shared" si="17"/>
        <v>0</v>
      </c>
      <c r="BI173" s="177">
        <f t="shared" si="18"/>
        <v>0</v>
      </c>
      <c r="BJ173" s="14" t="s">
        <v>84</v>
      </c>
      <c r="BK173" s="177">
        <f t="shared" si="19"/>
        <v>0</v>
      </c>
      <c r="BL173" s="14" t="s">
        <v>186</v>
      </c>
      <c r="BM173" s="176" t="s">
        <v>269</v>
      </c>
    </row>
    <row r="174" spans="1:65" s="2" customFormat="1" ht="33" customHeight="1">
      <c r="A174" s="29"/>
      <c r="B174" s="163"/>
      <c r="C174" s="178" t="s">
        <v>270</v>
      </c>
      <c r="D174" s="178" t="s">
        <v>188</v>
      </c>
      <c r="E174" s="179" t="s">
        <v>565</v>
      </c>
      <c r="F174" s="180" t="s">
        <v>566</v>
      </c>
      <c r="G174" s="181" t="s">
        <v>254</v>
      </c>
      <c r="H174" s="182">
        <v>1</v>
      </c>
      <c r="I174" s="183"/>
      <c r="J174" s="184">
        <f t="shared" si="10"/>
        <v>0</v>
      </c>
      <c r="K174" s="185"/>
      <c r="L174" s="186"/>
      <c r="M174" s="187" t="s">
        <v>1</v>
      </c>
      <c r="N174" s="188" t="s">
        <v>39</v>
      </c>
      <c r="O174" s="55"/>
      <c r="P174" s="174">
        <f t="shared" si="11"/>
        <v>0</v>
      </c>
      <c r="Q174" s="174">
        <v>0</v>
      </c>
      <c r="R174" s="174">
        <f t="shared" si="12"/>
        <v>0</v>
      </c>
      <c r="S174" s="174">
        <v>0</v>
      </c>
      <c r="T174" s="175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6" t="s">
        <v>217</v>
      </c>
      <c r="AT174" s="176" t="s">
        <v>188</v>
      </c>
      <c r="AU174" s="176" t="s">
        <v>84</v>
      </c>
      <c r="AY174" s="14" t="s">
        <v>160</v>
      </c>
      <c r="BE174" s="177">
        <f t="shared" si="14"/>
        <v>0</v>
      </c>
      <c r="BF174" s="177">
        <f t="shared" si="15"/>
        <v>0</v>
      </c>
      <c r="BG174" s="177">
        <f t="shared" si="16"/>
        <v>0</v>
      </c>
      <c r="BH174" s="177">
        <f t="shared" si="17"/>
        <v>0</v>
      </c>
      <c r="BI174" s="177">
        <f t="shared" si="18"/>
        <v>0</v>
      </c>
      <c r="BJ174" s="14" t="s">
        <v>84</v>
      </c>
      <c r="BK174" s="177">
        <f t="shared" si="19"/>
        <v>0</v>
      </c>
      <c r="BL174" s="14" t="s">
        <v>186</v>
      </c>
      <c r="BM174" s="176" t="s">
        <v>273</v>
      </c>
    </row>
    <row r="175" spans="1:65" s="2" customFormat="1" ht="21.75" customHeight="1">
      <c r="A175" s="29"/>
      <c r="B175" s="163"/>
      <c r="C175" s="164" t="s">
        <v>217</v>
      </c>
      <c r="D175" s="164" t="s">
        <v>162</v>
      </c>
      <c r="E175" s="165" t="s">
        <v>567</v>
      </c>
      <c r="F175" s="166" t="s">
        <v>568</v>
      </c>
      <c r="G175" s="167" t="s">
        <v>332</v>
      </c>
      <c r="H175" s="189"/>
      <c r="I175" s="169"/>
      <c r="J175" s="170">
        <f t="shared" si="10"/>
        <v>0</v>
      </c>
      <c r="K175" s="171"/>
      <c r="L175" s="30"/>
      <c r="M175" s="172" t="s">
        <v>1</v>
      </c>
      <c r="N175" s="173" t="s">
        <v>39</v>
      </c>
      <c r="O175" s="55"/>
      <c r="P175" s="174">
        <f t="shared" si="11"/>
        <v>0</v>
      </c>
      <c r="Q175" s="174">
        <v>0</v>
      </c>
      <c r="R175" s="174">
        <f t="shared" si="12"/>
        <v>0</v>
      </c>
      <c r="S175" s="174">
        <v>0</v>
      </c>
      <c r="T175" s="175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6" t="s">
        <v>186</v>
      </c>
      <c r="AT175" s="176" t="s">
        <v>162</v>
      </c>
      <c r="AU175" s="176" t="s">
        <v>84</v>
      </c>
      <c r="AY175" s="14" t="s">
        <v>160</v>
      </c>
      <c r="BE175" s="177">
        <f t="shared" si="14"/>
        <v>0</v>
      </c>
      <c r="BF175" s="177">
        <f t="shared" si="15"/>
        <v>0</v>
      </c>
      <c r="BG175" s="177">
        <f t="shared" si="16"/>
        <v>0</v>
      </c>
      <c r="BH175" s="177">
        <f t="shared" si="17"/>
        <v>0</v>
      </c>
      <c r="BI175" s="177">
        <f t="shared" si="18"/>
        <v>0</v>
      </c>
      <c r="BJ175" s="14" t="s">
        <v>84</v>
      </c>
      <c r="BK175" s="177">
        <f t="shared" si="19"/>
        <v>0</v>
      </c>
      <c r="BL175" s="14" t="s">
        <v>186</v>
      </c>
      <c r="BM175" s="176" t="s">
        <v>276</v>
      </c>
    </row>
    <row r="176" spans="1:65" s="12" customFormat="1" ht="22.9" customHeight="1">
      <c r="B176" s="150"/>
      <c r="D176" s="151" t="s">
        <v>72</v>
      </c>
      <c r="E176" s="161" t="s">
        <v>377</v>
      </c>
      <c r="F176" s="161" t="s">
        <v>378</v>
      </c>
      <c r="I176" s="153"/>
      <c r="J176" s="162">
        <f>BK176</f>
        <v>0</v>
      </c>
      <c r="L176" s="150"/>
      <c r="M176" s="155"/>
      <c r="N176" s="156"/>
      <c r="O176" s="156"/>
      <c r="P176" s="157">
        <f>SUM(P177:P188)</f>
        <v>0</v>
      </c>
      <c r="Q176" s="156"/>
      <c r="R176" s="157">
        <f>SUM(R177:R188)</f>
        <v>0</v>
      </c>
      <c r="S176" s="156"/>
      <c r="T176" s="158">
        <f>SUM(T177:T188)</f>
        <v>0</v>
      </c>
      <c r="AR176" s="151" t="s">
        <v>84</v>
      </c>
      <c r="AT176" s="159" t="s">
        <v>72</v>
      </c>
      <c r="AU176" s="159" t="s">
        <v>80</v>
      </c>
      <c r="AY176" s="151" t="s">
        <v>160</v>
      </c>
      <c r="BK176" s="160">
        <f>SUM(BK177:BK188)</f>
        <v>0</v>
      </c>
    </row>
    <row r="177" spans="1:65" s="2" customFormat="1" ht="33" customHeight="1">
      <c r="A177" s="29"/>
      <c r="B177" s="163"/>
      <c r="C177" s="178" t="s">
        <v>277</v>
      </c>
      <c r="D177" s="178" t="s">
        <v>188</v>
      </c>
      <c r="E177" s="179" t="s">
        <v>569</v>
      </c>
      <c r="F177" s="180" t="s">
        <v>570</v>
      </c>
      <c r="G177" s="181" t="s">
        <v>254</v>
      </c>
      <c r="H177" s="182">
        <v>1</v>
      </c>
      <c r="I177" s="183"/>
      <c r="J177" s="184">
        <f t="shared" ref="J177:J188" si="20">ROUND(I177*H177,2)</f>
        <v>0</v>
      </c>
      <c r="K177" s="185"/>
      <c r="L177" s="186"/>
      <c r="M177" s="187" t="s">
        <v>1</v>
      </c>
      <c r="N177" s="188" t="s">
        <v>39</v>
      </c>
      <c r="O177" s="55"/>
      <c r="P177" s="174">
        <f t="shared" ref="P177:P188" si="21">O177*H177</f>
        <v>0</v>
      </c>
      <c r="Q177" s="174">
        <v>0</v>
      </c>
      <c r="R177" s="174">
        <f t="shared" ref="R177:R188" si="22">Q177*H177</f>
        <v>0</v>
      </c>
      <c r="S177" s="174">
        <v>0</v>
      </c>
      <c r="T177" s="175">
        <f t="shared" ref="T177:T188" si="23"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6" t="s">
        <v>217</v>
      </c>
      <c r="AT177" s="176" t="s">
        <v>188</v>
      </c>
      <c r="AU177" s="176" t="s">
        <v>84</v>
      </c>
      <c r="AY177" s="14" t="s">
        <v>160</v>
      </c>
      <c r="BE177" s="177">
        <f t="shared" ref="BE177:BE188" si="24">IF(N177="základná",J177,0)</f>
        <v>0</v>
      </c>
      <c r="BF177" s="177">
        <f t="shared" ref="BF177:BF188" si="25">IF(N177="znížená",J177,0)</f>
        <v>0</v>
      </c>
      <c r="BG177" s="177">
        <f t="shared" ref="BG177:BG188" si="26">IF(N177="zákl. prenesená",J177,0)</f>
        <v>0</v>
      </c>
      <c r="BH177" s="177">
        <f t="shared" ref="BH177:BH188" si="27">IF(N177="zníž. prenesená",J177,0)</f>
        <v>0</v>
      </c>
      <c r="BI177" s="177">
        <f t="shared" ref="BI177:BI188" si="28">IF(N177="nulová",J177,0)</f>
        <v>0</v>
      </c>
      <c r="BJ177" s="14" t="s">
        <v>84</v>
      </c>
      <c r="BK177" s="177">
        <f t="shared" ref="BK177:BK188" si="29">ROUND(I177*H177,2)</f>
        <v>0</v>
      </c>
      <c r="BL177" s="14" t="s">
        <v>186</v>
      </c>
      <c r="BM177" s="176" t="s">
        <v>280</v>
      </c>
    </row>
    <row r="178" spans="1:65" s="2" customFormat="1" ht="21.75" customHeight="1">
      <c r="A178" s="29"/>
      <c r="B178" s="163"/>
      <c r="C178" s="178" t="s">
        <v>221</v>
      </c>
      <c r="D178" s="178" t="s">
        <v>188</v>
      </c>
      <c r="E178" s="179" t="s">
        <v>571</v>
      </c>
      <c r="F178" s="180" t="s">
        <v>572</v>
      </c>
      <c r="G178" s="181" t="s">
        <v>254</v>
      </c>
      <c r="H178" s="182">
        <v>1</v>
      </c>
      <c r="I178" s="183"/>
      <c r="J178" s="184">
        <f t="shared" si="20"/>
        <v>0</v>
      </c>
      <c r="K178" s="185"/>
      <c r="L178" s="186"/>
      <c r="M178" s="187" t="s">
        <v>1</v>
      </c>
      <c r="N178" s="188" t="s">
        <v>39</v>
      </c>
      <c r="O178" s="55"/>
      <c r="P178" s="174">
        <f t="shared" si="21"/>
        <v>0</v>
      </c>
      <c r="Q178" s="174">
        <v>0</v>
      </c>
      <c r="R178" s="174">
        <f t="shared" si="22"/>
        <v>0</v>
      </c>
      <c r="S178" s="174">
        <v>0</v>
      </c>
      <c r="T178" s="175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6" t="s">
        <v>217</v>
      </c>
      <c r="AT178" s="176" t="s">
        <v>188</v>
      </c>
      <c r="AU178" s="176" t="s">
        <v>84</v>
      </c>
      <c r="AY178" s="14" t="s">
        <v>160</v>
      </c>
      <c r="BE178" s="177">
        <f t="shared" si="24"/>
        <v>0</v>
      </c>
      <c r="BF178" s="177">
        <f t="shared" si="25"/>
        <v>0</v>
      </c>
      <c r="BG178" s="177">
        <f t="shared" si="26"/>
        <v>0</v>
      </c>
      <c r="BH178" s="177">
        <f t="shared" si="27"/>
        <v>0</v>
      </c>
      <c r="BI178" s="177">
        <f t="shared" si="28"/>
        <v>0</v>
      </c>
      <c r="BJ178" s="14" t="s">
        <v>84</v>
      </c>
      <c r="BK178" s="177">
        <f t="shared" si="29"/>
        <v>0</v>
      </c>
      <c r="BL178" s="14" t="s">
        <v>186</v>
      </c>
      <c r="BM178" s="176" t="s">
        <v>284</v>
      </c>
    </row>
    <row r="179" spans="1:65" s="2" customFormat="1" ht="21.75" customHeight="1">
      <c r="A179" s="29"/>
      <c r="B179" s="163"/>
      <c r="C179" s="178" t="s">
        <v>285</v>
      </c>
      <c r="D179" s="178" t="s">
        <v>188</v>
      </c>
      <c r="E179" s="179" t="s">
        <v>573</v>
      </c>
      <c r="F179" s="180" t="s">
        <v>574</v>
      </c>
      <c r="G179" s="181" t="s">
        <v>254</v>
      </c>
      <c r="H179" s="182">
        <v>1</v>
      </c>
      <c r="I179" s="183"/>
      <c r="J179" s="184">
        <f t="shared" si="20"/>
        <v>0</v>
      </c>
      <c r="K179" s="185"/>
      <c r="L179" s="186"/>
      <c r="M179" s="187" t="s">
        <v>1</v>
      </c>
      <c r="N179" s="188" t="s">
        <v>39</v>
      </c>
      <c r="O179" s="55"/>
      <c r="P179" s="174">
        <f t="shared" si="21"/>
        <v>0</v>
      </c>
      <c r="Q179" s="174">
        <v>0</v>
      </c>
      <c r="R179" s="174">
        <f t="shared" si="22"/>
        <v>0</v>
      </c>
      <c r="S179" s="174">
        <v>0</v>
      </c>
      <c r="T179" s="175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6" t="s">
        <v>217</v>
      </c>
      <c r="AT179" s="176" t="s">
        <v>188</v>
      </c>
      <c r="AU179" s="176" t="s">
        <v>84</v>
      </c>
      <c r="AY179" s="14" t="s">
        <v>160</v>
      </c>
      <c r="BE179" s="177">
        <f t="shared" si="24"/>
        <v>0</v>
      </c>
      <c r="BF179" s="177">
        <f t="shared" si="25"/>
        <v>0</v>
      </c>
      <c r="BG179" s="177">
        <f t="shared" si="26"/>
        <v>0</v>
      </c>
      <c r="BH179" s="177">
        <f t="shared" si="27"/>
        <v>0</v>
      </c>
      <c r="BI179" s="177">
        <f t="shared" si="28"/>
        <v>0</v>
      </c>
      <c r="BJ179" s="14" t="s">
        <v>84</v>
      </c>
      <c r="BK179" s="177">
        <f t="shared" si="29"/>
        <v>0</v>
      </c>
      <c r="BL179" s="14" t="s">
        <v>186</v>
      </c>
      <c r="BM179" s="176" t="s">
        <v>288</v>
      </c>
    </row>
    <row r="180" spans="1:65" s="2" customFormat="1" ht="33" customHeight="1">
      <c r="A180" s="29"/>
      <c r="B180" s="163"/>
      <c r="C180" s="178" t="s">
        <v>224</v>
      </c>
      <c r="D180" s="178" t="s">
        <v>188</v>
      </c>
      <c r="E180" s="179" t="s">
        <v>575</v>
      </c>
      <c r="F180" s="180" t="s">
        <v>576</v>
      </c>
      <c r="G180" s="181" t="s">
        <v>254</v>
      </c>
      <c r="H180" s="182">
        <v>1</v>
      </c>
      <c r="I180" s="183"/>
      <c r="J180" s="184">
        <f t="shared" si="20"/>
        <v>0</v>
      </c>
      <c r="K180" s="185"/>
      <c r="L180" s="186"/>
      <c r="M180" s="187" t="s">
        <v>1</v>
      </c>
      <c r="N180" s="188" t="s">
        <v>39</v>
      </c>
      <c r="O180" s="55"/>
      <c r="P180" s="174">
        <f t="shared" si="21"/>
        <v>0</v>
      </c>
      <c r="Q180" s="174">
        <v>0</v>
      </c>
      <c r="R180" s="174">
        <f t="shared" si="22"/>
        <v>0</v>
      </c>
      <c r="S180" s="174">
        <v>0</v>
      </c>
      <c r="T180" s="175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6" t="s">
        <v>217</v>
      </c>
      <c r="AT180" s="176" t="s">
        <v>188</v>
      </c>
      <c r="AU180" s="176" t="s">
        <v>84</v>
      </c>
      <c r="AY180" s="14" t="s">
        <v>160</v>
      </c>
      <c r="BE180" s="177">
        <f t="shared" si="24"/>
        <v>0</v>
      </c>
      <c r="BF180" s="177">
        <f t="shared" si="25"/>
        <v>0</v>
      </c>
      <c r="BG180" s="177">
        <f t="shared" si="26"/>
        <v>0</v>
      </c>
      <c r="BH180" s="177">
        <f t="shared" si="27"/>
        <v>0</v>
      </c>
      <c r="BI180" s="177">
        <f t="shared" si="28"/>
        <v>0</v>
      </c>
      <c r="BJ180" s="14" t="s">
        <v>84</v>
      </c>
      <c r="BK180" s="177">
        <f t="shared" si="29"/>
        <v>0</v>
      </c>
      <c r="BL180" s="14" t="s">
        <v>186</v>
      </c>
      <c r="BM180" s="176" t="s">
        <v>291</v>
      </c>
    </row>
    <row r="181" spans="1:65" s="2" customFormat="1" ht="21.75" customHeight="1">
      <c r="A181" s="29"/>
      <c r="B181" s="163"/>
      <c r="C181" s="178" t="s">
        <v>292</v>
      </c>
      <c r="D181" s="178" t="s">
        <v>188</v>
      </c>
      <c r="E181" s="179" t="s">
        <v>577</v>
      </c>
      <c r="F181" s="180" t="s">
        <v>578</v>
      </c>
      <c r="G181" s="181" t="s">
        <v>254</v>
      </c>
      <c r="H181" s="182">
        <v>1</v>
      </c>
      <c r="I181" s="183"/>
      <c r="J181" s="184">
        <f t="shared" si="20"/>
        <v>0</v>
      </c>
      <c r="K181" s="185"/>
      <c r="L181" s="186"/>
      <c r="M181" s="187" t="s">
        <v>1</v>
      </c>
      <c r="N181" s="188" t="s">
        <v>39</v>
      </c>
      <c r="O181" s="55"/>
      <c r="P181" s="174">
        <f t="shared" si="21"/>
        <v>0</v>
      </c>
      <c r="Q181" s="174">
        <v>0</v>
      </c>
      <c r="R181" s="174">
        <f t="shared" si="22"/>
        <v>0</v>
      </c>
      <c r="S181" s="174">
        <v>0</v>
      </c>
      <c r="T181" s="175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6" t="s">
        <v>217</v>
      </c>
      <c r="AT181" s="176" t="s">
        <v>188</v>
      </c>
      <c r="AU181" s="176" t="s">
        <v>84</v>
      </c>
      <c r="AY181" s="14" t="s">
        <v>160</v>
      </c>
      <c r="BE181" s="177">
        <f t="shared" si="24"/>
        <v>0</v>
      </c>
      <c r="BF181" s="177">
        <f t="shared" si="25"/>
        <v>0</v>
      </c>
      <c r="BG181" s="177">
        <f t="shared" si="26"/>
        <v>0</v>
      </c>
      <c r="BH181" s="177">
        <f t="shared" si="27"/>
        <v>0</v>
      </c>
      <c r="BI181" s="177">
        <f t="shared" si="28"/>
        <v>0</v>
      </c>
      <c r="BJ181" s="14" t="s">
        <v>84</v>
      </c>
      <c r="BK181" s="177">
        <f t="shared" si="29"/>
        <v>0</v>
      </c>
      <c r="BL181" s="14" t="s">
        <v>186</v>
      </c>
      <c r="BM181" s="176" t="s">
        <v>295</v>
      </c>
    </row>
    <row r="182" spans="1:65" s="2" customFormat="1" ht="21.75" customHeight="1">
      <c r="A182" s="29"/>
      <c r="B182" s="163"/>
      <c r="C182" s="178" t="s">
        <v>228</v>
      </c>
      <c r="D182" s="178" t="s">
        <v>188</v>
      </c>
      <c r="E182" s="179" t="s">
        <v>579</v>
      </c>
      <c r="F182" s="180" t="s">
        <v>580</v>
      </c>
      <c r="G182" s="181" t="s">
        <v>254</v>
      </c>
      <c r="H182" s="182">
        <v>1</v>
      </c>
      <c r="I182" s="183"/>
      <c r="J182" s="184">
        <f t="shared" si="20"/>
        <v>0</v>
      </c>
      <c r="K182" s="185"/>
      <c r="L182" s="186"/>
      <c r="M182" s="187" t="s">
        <v>1</v>
      </c>
      <c r="N182" s="188" t="s">
        <v>39</v>
      </c>
      <c r="O182" s="55"/>
      <c r="P182" s="174">
        <f t="shared" si="21"/>
        <v>0</v>
      </c>
      <c r="Q182" s="174">
        <v>0</v>
      </c>
      <c r="R182" s="174">
        <f t="shared" si="22"/>
        <v>0</v>
      </c>
      <c r="S182" s="174">
        <v>0</v>
      </c>
      <c r="T182" s="175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6" t="s">
        <v>217</v>
      </c>
      <c r="AT182" s="176" t="s">
        <v>188</v>
      </c>
      <c r="AU182" s="176" t="s">
        <v>84</v>
      </c>
      <c r="AY182" s="14" t="s">
        <v>160</v>
      </c>
      <c r="BE182" s="177">
        <f t="shared" si="24"/>
        <v>0</v>
      </c>
      <c r="BF182" s="177">
        <f t="shared" si="25"/>
        <v>0</v>
      </c>
      <c r="BG182" s="177">
        <f t="shared" si="26"/>
        <v>0</v>
      </c>
      <c r="BH182" s="177">
        <f t="shared" si="27"/>
        <v>0</v>
      </c>
      <c r="BI182" s="177">
        <f t="shared" si="28"/>
        <v>0</v>
      </c>
      <c r="BJ182" s="14" t="s">
        <v>84</v>
      </c>
      <c r="BK182" s="177">
        <f t="shared" si="29"/>
        <v>0</v>
      </c>
      <c r="BL182" s="14" t="s">
        <v>186</v>
      </c>
      <c r="BM182" s="176" t="s">
        <v>298</v>
      </c>
    </row>
    <row r="183" spans="1:65" s="2" customFormat="1" ht="33" customHeight="1">
      <c r="A183" s="29"/>
      <c r="B183" s="163"/>
      <c r="C183" s="178" t="s">
        <v>299</v>
      </c>
      <c r="D183" s="178" t="s">
        <v>188</v>
      </c>
      <c r="E183" s="179" t="s">
        <v>581</v>
      </c>
      <c r="F183" s="180" t="s">
        <v>582</v>
      </c>
      <c r="G183" s="181" t="s">
        <v>254</v>
      </c>
      <c r="H183" s="182">
        <v>1</v>
      </c>
      <c r="I183" s="183"/>
      <c r="J183" s="184">
        <f t="shared" si="20"/>
        <v>0</v>
      </c>
      <c r="K183" s="185"/>
      <c r="L183" s="186"/>
      <c r="M183" s="187" t="s">
        <v>1</v>
      </c>
      <c r="N183" s="188" t="s">
        <v>39</v>
      </c>
      <c r="O183" s="55"/>
      <c r="P183" s="174">
        <f t="shared" si="21"/>
        <v>0</v>
      </c>
      <c r="Q183" s="174">
        <v>0</v>
      </c>
      <c r="R183" s="174">
        <f t="shared" si="22"/>
        <v>0</v>
      </c>
      <c r="S183" s="174">
        <v>0</v>
      </c>
      <c r="T183" s="175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6" t="s">
        <v>217</v>
      </c>
      <c r="AT183" s="176" t="s">
        <v>188</v>
      </c>
      <c r="AU183" s="176" t="s">
        <v>84</v>
      </c>
      <c r="AY183" s="14" t="s">
        <v>160</v>
      </c>
      <c r="BE183" s="177">
        <f t="shared" si="24"/>
        <v>0</v>
      </c>
      <c r="BF183" s="177">
        <f t="shared" si="25"/>
        <v>0</v>
      </c>
      <c r="BG183" s="177">
        <f t="shared" si="26"/>
        <v>0</v>
      </c>
      <c r="BH183" s="177">
        <f t="shared" si="27"/>
        <v>0</v>
      </c>
      <c r="BI183" s="177">
        <f t="shared" si="28"/>
        <v>0</v>
      </c>
      <c r="BJ183" s="14" t="s">
        <v>84</v>
      </c>
      <c r="BK183" s="177">
        <f t="shared" si="29"/>
        <v>0</v>
      </c>
      <c r="BL183" s="14" t="s">
        <v>186</v>
      </c>
      <c r="BM183" s="176" t="s">
        <v>302</v>
      </c>
    </row>
    <row r="184" spans="1:65" s="2" customFormat="1" ht="33" customHeight="1">
      <c r="A184" s="29"/>
      <c r="B184" s="163"/>
      <c r="C184" s="178" t="s">
        <v>231</v>
      </c>
      <c r="D184" s="178" t="s">
        <v>188</v>
      </c>
      <c r="E184" s="179" t="s">
        <v>583</v>
      </c>
      <c r="F184" s="180" t="s">
        <v>584</v>
      </c>
      <c r="G184" s="181" t="s">
        <v>254</v>
      </c>
      <c r="H184" s="182">
        <v>1</v>
      </c>
      <c r="I184" s="183"/>
      <c r="J184" s="184">
        <f t="shared" si="20"/>
        <v>0</v>
      </c>
      <c r="K184" s="185"/>
      <c r="L184" s="186"/>
      <c r="M184" s="187" t="s">
        <v>1</v>
      </c>
      <c r="N184" s="188" t="s">
        <v>39</v>
      </c>
      <c r="O184" s="55"/>
      <c r="P184" s="174">
        <f t="shared" si="21"/>
        <v>0</v>
      </c>
      <c r="Q184" s="174">
        <v>0</v>
      </c>
      <c r="R184" s="174">
        <f t="shared" si="22"/>
        <v>0</v>
      </c>
      <c r="S184" s="174">
        <v>0</v>
      </c>
      <c r="T184" s="175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6" t="s">
        <v>217</v>
      </c>
      <c r="AT184" s="176" t="s">
        <v>188</v>
      </c>
      <c r="AU184" s="176" t="s">
        <v>84</v>
      </c>
      <c r="AY184" s="14" t="s">
        <v>160</v>
      </c>
      <c r="BE184" s="177">
        <f t="shared" si="24"/>
        <v>0</v>
      </c>
      <c r="BF184" s="177">
        <f t="shared" si="25"/>
        <v>0</v>
      </c>
      <c r="BG184" s="177">
        <f t="shared" si="26"/>
        <v>0</v>
      </c>
      <c r="BH184" s="177">
        <f t="shared" si="27"/>
        <v>0</v>
      </c>
      <c r="BI184" s="177">
        <f t="shared" si="28"/>
        <v>0</v>
      </c>
      <c r="BJ184" s="14" t="s">
        <v>84</v>
      </c>
      <c r="BK184" s="177">
        <f t="shared" si="29"/>
        <v>0</v>
      </c>
      <c r="BL184" s="14" t="s">
        <v>186</v>
      </c>
      <c r="BM184" s="176" t="s">
        <v>305</v>
      </c>
    </row>
    <row r="185" spans="1:65" s="2" customFormat="1" ht="21.75" customHeight="1">
      <c r="A185" s="29"/>
      <c r="B185" s="163"/>
      <c r="C185" s="178" t="s">
        <v>306</v>
      </c>
      <c r="D185" s="178" t="s">
        <v>188</v>
      </c>
      <c r="E185" s="179" t="s">
        <v>585</v>
      </c>
      <c r="F185" s="180" t="s">
        <v>586</v>
      </c>
      <c r="G185" s="181" t="s">
        <v>254</v>
      </c>
      <c r="H185" s="182">
        <v>2</v>
      </c>
      <c r="I185" s="183"/>
      <c r="J185" s="184">
        <f t="shared" si="20"/>
        <v>0</v>
      </c>
      <c r="K185" s="185"/>
      <c r="L185" s="186"/>
      <c r="M185" s="187" t="s">
        <v>1</v>
      </c>
      <c r="N185" s="188" t="s">
        <v>39</v>
      </c>
      <c r="O185" s="55"/>
      <c r="P185" s="174">
        <f t="shared" si="21"/>
        <v>0</v>
      </c>
      <c r="Q185" s="174">
        <v>0</v>
      </c>
      <c r="R185" s="174">
        <f t="shared" si="22"/>
        <v>0</v>
      </c>
      <c r="S185" s="174">
        <v>0</v>
      </c>
      <c r="T185" s="175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6" t="s">
        <v>217</v>
      </c>
      <c r="AT185" s="176" t="s">
        <v>188</v>
      </c>
      <c r="AU185" s="176" t="s">
        <v>84</v>
      </c>
      <c r="AY185" s="14" t="s">
        <v>160</v>
      </c>
      <c r="BE185" s="177">
        <f t="shared" si="24"/>
        <v>0</v>
      </c>
      <c r="BF185" s="177">
        <f t="shared" si="25"/>
        <v>0</v>
      </c>
      <c r="BG185" s="177">
        <f t="shared" si="26"/>
        <v>0</v>
      </c>
      <c r="BH185" s="177">
        <f t="shared" si="27"/>
        <v>0</v>
      </c>
      <c r="BI185" s="177">
        <f t="shared" si="28"/>
        <v>0</v>
      </c>
      <c r="BJ185" s="14" t="s">
        <v>84</v>
      </c>
      <c r="BK185" s="177">
        <f t="shared" si="29"/>
        <v>0</v>
      </c>
      <c r="BL185" s="14" t="s">
        <v>186</v>
      </c>
      <c r="BM185" s="176" t="s">
        <v>309</v>
      </c>
    </row>
    <row r="186" spans="1:65" s="2" customFormat="1" ht="21.75" customHeight="1">
      <c r="A186" s="29"/>
      <c r="B186" s="163"/>
      <c r="C186" s="178" t="s">
        <v>235</v>
      </c>
      <c r="D186" s="178" t="s">
        <v>188</v>
      </c>
      <c r="E186" s="179" t="s">
        <v>587</v>
      </c>
      <c r="F186" s="180" t="s">
        <v>588</v>
      </c>
      <c r="G186" s="181" t="s">
        <v>254</v>
      </c>
      <c r="H186" s="182">
        <v>1</v>
      </c>
      <c r="I186" s="183"/>
      <c r="J186" s="184">
        <f t="shared" si="20"/>
        <v>0</v>
      </c>
      <c r="K186" s="185"/>
      <c r="L186" s="186"/>
      <c r="M186" s="187" t="s">
        <v>1</v>
      </c>
      <c r="N186" s="188" t="s">
        <v>39</v>
      </c>
      <c r="O186" s="55"/>
      <c r="P186" s="174">
        <f t="shared" si="21"/>
        <v>0</v>
      </c>
      <c r="Q186" s="174">
        <v>0</v>
      </c>
      <c r="R186" s="174">
        <f t="shared" si="22"/>
        <v>0</v>
      </c>
      <c r="S186" s="174">
        <v>0</v>
      </c>
      <c r="T186" s="175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6" t="s">
        <v>217</v>
      </c>
      <c r="AT186" s="176" t="s">
        <v>188</v>
      </c>
      <c r="AU186" s="176" t="s">
        <v>84</v>
      </c>
      <c r="AY186" s="14" t="s">
        <v>160</v>
      </c>
      <c r="BE186" s="177">
        <f t="shared" si="24"/>
        <v>0</v>
      </c>
      <c r="BF186" s="177">
        <f t="shared" si="25"/>
        <v>0</v>
      </c>
      <c r="BG186" s="177">
        <f t="shared" si="26"/>
        <v>0</v>
      </c>
      <c r="BH186" s="177">
        <f t="shared" si="27"/>
        <v>0</v>
      </c>
      <c r="BI186" s="177">
        <f t="shared" si="28"/>
        <v>0</v>
      </c>
      <c r="BJ186" s="14" t="s">
        <v>84</v>
      </c>
      <c r="BK186" s="177">
        <f t="shared" si="29"/>
        <v>0</v>
      </c>
      <c r="BL186" s="14" t="s">
        <v>186</v>
      </c>
      <c r="BM186" s="176" t="s">
        <v>314</v>
      </c>
    </row>
    <row r="187" spans="1:65" s="2" customFormat="1" ht="21.75" customHeight="1">
      <c r="A187" s="29"/>
      <c r="B187" s="163"/>
      <c r="C187" s="178" t="s">
        <v>319</v>
      </c>
      <c r="D187" s="178" t="s">
        <v>188</v>
      </c>
      <c r="E187" s="179" t="s">
        <v>589</v>
      </c>
      <c r="F187" s="180" t="s">
        <v>590</v>
      </c>
      <c r="G187" s="181" t="s">
        <v>254</v>
      </c>
      <c r="H187" s="182">
        <v>1</v>
      </c>
      <c r="I187" s="183"/>
      <c r="J187" s="184">
        <f t="shared" si="20"/>
        <v>0</v>
      </c>
      <c r="K187" s="185"/>
      <c r="L187" s="186"/>
      <c r="M187" s="187" t="s">
        <v>1</v>
      </c>
      <c r="N187" s="188" t="s">
        <v>39</v>
      </c>
      <c r="O187" s="55"/>
      <c r="P187" s="174">
        <f t="shared" si="21"/>
        <v>0</v>
      </c>
      <c r="Q187" s="174">
        <v>0</v>
      </c>
      <c r="R187" s="174">
        <f t="shared" si="22"/>
        <v>0</v>
      </c>
      <c r="S187" s="174">
        <v>0</v>
      </c>
      <c r="T187" s="175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6" t="s">
        <v>217</v>
      </c>
      <c r="AT187" s="176" t="s">
        <v>188</v>
      </c>
      <c r="AU187" s="176" t="s">
        <v>84</v>
      </c>
      <c r="AY187" s="14" t="s">
        <v>160</v>
      </c>
      <c r="BE187" s="177">
        <f t="shared" si="24"/>
        <v>0</v>
      </c>
      <c r="BF187" s="177">
        <f t="shared" si="25"/>
        <v>0</v>
      </c>
      <c r="BG187" s="177">
        <f t="shared" si="26"/>
        <v>0</v>
      </c>
      <c r="BH187" s="177">
        <f t="shared" si="27"/>
        <v>0</v>
      </c>
      <c r="BI187" s="177">
        <f t="shared" si="28"/>
        <v>0</v>
      </c>
      <c r="BJ187" s="14" t="s">
        <v>84</v>
      </c>
      <c r="BK187" s="177">
        <f t="shared" si="29"/>
        <v>0</v>
      </c>
      <c r="BL187" s="14" t="s">
        <v>186</v>
      </c>
      <c r="BM187" s="176" t="s">
        <v>322</v>
      </c>
    </row>
    <row r="188" spans="1:65" s="2" customFormat="1" ht="21.75" customHeight="1">
      <c r="A188" s="29"/>
      <c r="B188" s="163"/>
      <c r="C188" s="164" t="s">
        <v>238</v>
      </c>
      <c r="D188" s="164" t="s">
        <v>162</v>
      </c>
      <c r="E188" s="165" t="s">
        <v>591</v>
      </c>
      <c r="F188" s="166" t="s">
        <v>592</v>
      </c>
      <c r="G188" s="167" t="s">
        <v>332</v>
      </c>
      <c r="H188" s="189"/>
      <c r="I188" s="169"/>
      <c r="J188" s="170">
        <f t="shared" si="20"/>
        <v>0</v>
      </c>
      <c r="K188" s="171"/>
      <c r="L188" s="30"/>
      <c r="M188" s="172" t="s">
        <v>1</v>
      </c>
      <c r="N188" s="173" t="s">
        <v>39</v>
      </c>
      <c r="O188" s="55"/>
      <c r="P188" s="174">
        <f t="shared" si="21"/>
        <v>0</v>
      </c>
      <c r="Q188" s="174">
        <v>0</v>
      </c>
      <c r="R188" s="174">
        <f t="shared" si="22"/>
        <v>0</v>
      </c>
      <c r="S188" s="174">
        <v>0</v>
      </c>
      <c r="T188" s="175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6" t="s">
        <v>186</v>
      </c>
      <c r="AT188" s="176" t="s">
        <v>162</v>
      </c>
      <c r="AU188" s="176" t="s">
        <v>84</v>
      </c>
      <c r="AY188" s="14" t="s">
        <v>160</v>
      </c>
      <c r="BE188" s="177">
        <f t="shared" si="24"/>
        <v>0</v>
      </c>
      <c r="BF188" s="177">
        <f t="shared" si="25"/>
        <v>0</v>
      </c>
      <c r="BG188" s="177">
        <f t="shared" si="26"/>
        <v>0</v>
      </c>
      <c r="BH188" s="177">
        <f t="shared" si="27"/>
        <v>0</v>
      </c>
      <c r="BI188" s="177">
        <f t="shared" si="28"/>
        <v>0</v>
      </c>
      <c r="BJ188" s="14" t="s">
        <v>84</v>
      </c>
      <c r="BK188" s="177">
        <f t="shared" si="29"/>
        <v>0</v>
      </c>
      <c r="BL188" s="14" t="s">
        <v>186</v>
      </c>
      <c r="BM188" s="176" t="s">
        <v>325</v>
      </c>
    </row>
    <row r="189" spans="1:65" s="12" customFormat="1" ht="22.9" customHeight="1">
      <c r="B189" s="150"/>
      <c r="D189" s="151" t="s">
        <v>72</v>
      </c>
      <c r="E189" s="161" t="s">
        <v>511</v>
      </c>
      <c r="F189" s="161" t="s">
        <v>512</v>
      </c>
      <c r="I189" s="153"/>
      <c r="J189" s="162">
        <f>BK189</f>
        <v>0</v>
      </c>
      <c r="L189" s="150"/>
      <c r="M189" s="155"/>
      <c r="N189" s="156"/>
      <c r="O189" s="156"/>
      <c r="P189" s="157">
        <f>P190</f>
        <v>0</v>
      </c>
      <c r="Q189" s="156"/>
      <c r="R189" s="157">
        <f>R190</f>
        <v>0</v>
      </c>
      <c r="S189" s="156"/>
      <c r="T189" s="158">
        <f>T190</f>
        <v>0</v>
      </c>
      <c r="AR189" s="151" t="s">
        <v>84</v>
      </c>
      <c r="AT189" s="159" t="s">
        <v>72</v>
      </c>
      <c r="AU189" s="159" t="s">
        <v>80</v>
      </c>
      <c r="AY189" s="151" t="s">
        <v>160</v>
      </c>
      <c r="BK189" s="160">
        <f>BK190</f>
        <v>0</v>
      </c>
    </row>
    <row r="190" spans="1:65" s="2" customFormat="1" ht="16.5" customHeight="1">
      <c r="A190" s="29"/>
      <c r="B190" s="163"/>
      <c r="C190" s="164" t="s">
        <v>326</v>
      </c>
      <c r="D190" s="164" t="s">
        <v>162</v>
      </c>
      <c r="E190" s="165" t="s">
        <v>593</v>
      </c>
      <c r="F190" s="166" t="s">
        <v>594</v>
      </c>
      <c r="G190" s="167" t="s">
        <v>165</v>
      </c>
      <c r="H190" s="168">
        <v>30</v>
      </c>
      <c r="I190" s="169"/>
      <c r="J190" s="170">
        <f>ROUND(I190*H190,2)</f>
        <v>0</v>
      </c>
      <c r="K190" s="171"/>
      <c r="L190" s="30"/>
      <c r="M190" s="172" t="s">
        <v>1</v>
      </c>
      <c r="N190" s="173" t="s">
        <v>39</v>
      </c>
      <c r="O190" s="55"/>
      <c r="P190" s="174">
        <f>O190*H190</f>
        <v>0</v>
      </c>
      <c r="Q190" s="174">
        <v>0</v>
      </c>
      <c r="R190" s="174">
        <f>Q190*H190</f>
        <v>0</v>
      </c>
      <c r="S190" s="174">
        <v>0</v>
      </c>
      <c r="T190" s="175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6" t="s">
        <v>186</v>
      </c>
      <c r="AT190" s="176" t="s">
        <v>162</v>
      </c>
      <c r="AU190" s="176" t="s">
        <v>84</v>
      </c>
      <c r="AY190" s="14" t="s">
        <v>160</v>
      </c>
      <c r="BE190" s="177">
        <f>IF(N190="základná",J190,0)</f>
        <v>0</v>
      </c>
      <c r="BF190" s="177">
        <f>IF(N190="znížená",J190,0)</f>
        <v>0</v>
      </c>
      <c r="BG190" s="177">
        <f>IF(N190="zákl. prenesená",J190,0)</f>
        <v>0</v>
      </c>
      <c r="BH190" s="177">
        <f>IF(N190="zníž. prenesená",J190,0)</f>
        <v>0</v>
      </c>
      <c r="BI190" s="177">
        <f>IF(N190="nulová",J190,0)</f>
        <v>0</v>
      </c>
      <c r="BJ190" s="14" t="s">
        <v>84</v>
      </c>
      <c r="BK190" s="177">
        <f>ROUND(I190*H190,2)</f>
        <v>0</v>
      </c>
      <c r="BL190" s="14" t="s">
        <v>186</v>
      </c>
      <c r="BM190" s="176" t="s">
        <v>329</v>
      </c>
    </row>
    <row r="191" spans="1:65" s="12" customFormat="1" ht="22.9" customHeight="1">
      <c r="B191" s="150"/>
      <c r="D191" s="151" t="s">
        <v>72</v>
      </c>
      <c r="E191" s="161" t="s">
        <v>389</v>
      </c>
      <c r="F191" s="161" t="s">
        <v>390</v>
      </c>
      <c r="I191" s="153"/>
      <c r="J191" s="162">
        <f>BK191</f>
        <v>0</v>
      </c>
      <c r="L191" s="150"/>
      <c r="M191" s="155"/>
      <c r="N191" s="156"/>
      <c r="O191" s="156"/>
      <c r="P191" s="157">
        <f>SUM(P192:P193)</f>
        <v>0</v>
      </c>
      <c r="Q191" s="156"/>
      <c r="R191" s="157">
        <f>SUM(R192:R193)</f>
        <v>0</v>
      </c>
      <c r="S191" s="156"/>
      <c r="T191" s="158">
        <f>SUM(T192:T193)</f>
        <v>0</v>
      </c>
      <c r="AR191" s="151" t="s">
        <v>84</v>
      </c>
      <c r="AT191" s="159" t="s">
        <v>72</v>
      </c>
      <c r="AU191" s="159" t="s">
        <v>80</v>
      </c>
      <c r="AY191" s="151" t="s">
        <v>160</v>
      </c>
      <c r="BK191" s="160">
        <f>SUM(BK192:BK193)</f>
        <v>0</v>
      </c>
    </row>
    <row r="192" spans="1:65" s="2" customFormat="1" ht="16.5" customHeight="1">
      <c r="A192" s="29"/>
      <c r="B192" s="163"/>
      <c r="C192" s="164" t="s">
        <v>242</v>
      </c>
      <c r="D192" s="164" t="s">
        <v>162</v>
      </c>
      <c r="E192" s="165" t="s">
        <v>595</v>
      </c>
      <c r="F192" s="166" t="s">
        <v>596</v>
      </c>
      <c r="G192" s="167" t="s">
        <v>165</v>
      </c>
      <c r="H192" s="168">
        <v>315.94799999999998</v>
      </c>
      <c r="I192" s="169"/>
      <c r="J192" s="170">
        <f>ROUND(I192*H192,2)</f>
        <v>0</v>
      </c>
      <c r="K192" s="171"/>
      <c r="L192" s="30"/>
      <c r="M192" s="172" t="s">
        <v>1</v>
      </c>
      <c r="N192" s="173" t="s">
        <v>39</v>
      </c>
      <c r="O192" s="55"/>
      <c r="P192" s="174">
        <f>O192*H192</f>
        <v>0</v>
      </c>
      <c r="Q192" s="174">
        <v>0</v>
      </c>
      <c r="R192" s="174">
        <f>Q192*H192</f>
        <v>0</v>
      </c>
      <c r="S192" s="174">
        <v>0</v>
      </c>
      <c r="T192" s="175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6" t="s">
        <v>186</v>
      </c>
      <c r="AT192" s="176" t="s">
        <v>162</v>
      </c>
      <c r="AU192" s="176" t="s">
        <v>84</v>
      </c>
      <c r="AY192" s="14" t="s">
        <v>160</v>
      </c>
      <c r="BE192" s="177">
        <f>IF(N192="základná",J192,0)</f>
        <v>0</v>
      </c>
      <c r="BF192" s="177">
        <f>IF(N192="znížená",J192,0)</f>
        <v>0</v>
      </c>
      <c r="BG192" s="177">
        <f>IF(N192="zákl. prenesená",J192,0)</f>
        <v>0</v>
      </c>
      <c r="BH192" s="177">
        <f>IF(N192="zníž. prenesená",J192,0)</f>
        <v>0</v>
      </c>
      <c r="BI192" s="177">
        <f>IF(N192="nulová",J192,0)</f>
        <v>0</v>
      </c>
      <c r="BJ192" s="14" t="s">
        <v>84</v>
      </c>
      <c r="BK192" s="177">
        <f>ROUND(I192*H192,2)</f>
        <v>0</v>
      </c>
      <c r="BL192" s="14" t="s">
        <v>186</v>
      </c>
      <c r="BM192" s="176" t="s">
        <v>333</v>
      </c>
    </row>
    <row r="193" spans="1:65" s="2" customFormat="1" ht="16.5" customHeight="1">
      <c r="A193" s="29"/>
      <c r="B193" s="163"/>
      <c r="C193" s="164" t="s">
        <v>336</v>
      </c>
      <c r="D193" s="164" t="s">
        <v>162</v>
      </c>
      <c r="E193" s="165" t="s">
        <v>597</v>
      </c>
      <c r="F193" s="166" t="s">
        <v>598</v>
      </c>
      <c r="G193" s="167" t="s">
        <v>165</v>
      </c>
      <c r="H193" s="168">
        <v>315.94799999999998</v>
      </c>
      <c r="I193" s="169"/>
      <c r="J193" s="170">
        <f>ROUND(I193*H193,2)</f>
        <v>0</v>
      </c>
      <c r="K193" s="171"/>
      <c r="L193" s="30"/>
      <c r="M193" s="190" t="s">
        <v>1</v>
      </c>
      <c r="N193" s="191" t="s">
        <v>39</v>
      </c>
      <c r="O193" s="192"/>
      <c r="P193" s="193">
        <f>O193*H193</f>
        <v>0</v>
      </c>
      <c r="Q193" s="193">
        <v>0</v>
      </c>
      <c r="R193" s="193">
        <f>Q193*H193</f>
        <v>0</v>
      </c>
      <c r="S193" s="193">
        <v>0</v>
      </c>
      <c r="T193" s="194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6" t="s">
        <v>186</v>
      </c>
      <c r="AT193" s="176" t="s">
        <v>162</v>
      </c>
      <c r="AU193" s="176" t="s">
        <v>84</v>
      </c>
      <c r="AY193" s="14" t="s">
        <v>160</v>
      </c>
      <c r="BE193" s="177">
        <f>IF(N193="základná",J193,0)</f>
        <v>0</v>
      </c>
      <c r="BF193" s="177">
        <f>IF(N193="znížená",J193,0)</f>
        <v>0</v>
      </c>
      <c r="BG193" s="177">
        <f>IF(N193="zákl. prenesená",J193,0)</f>
        <v>0</v>
      </c>
      <c r="BH193" s="177">
        <f>IF(N193="zníž. prenesená",J193,0)</f>
        <v>0</v>
      </c>
      <c r="BI193" s="177">
        <f>IF(N193="nulová",J193,0)</f>
        <v>0</v>
      </c>
      <c r="BJ193" s="14" t="s">
        <v>84</v>
      </c>
      <c r="BK193" s="177">
        <f>ROUND(I193*H193,2)</f>
        <v>0</v>
      </c>
      <c r="BL193" s="14" t="s">
        <v>186</v>
      </c>
      <c r="BM193" s="176" t="s">
        <v>339</v>
      </c>
    </row>
    <row r="194" spans="1:65" s="2" customFormat="1" ht="6.95" customHeight="1">
      <c r="A194" s="29"/>
      <c r="B194" s="44"/>
      <c r="C194" s="45"/>
      <c r="D194" s="45"/>
      <c r="E194" s="45"/>
      <c r="F194" s="45"/>
      <c r="G194" s="45"/>
      <c r="H194" s="45"/>
      <c r="I194" s="122"/>
      <c r="J194" s="45"/>
      <c r="K194" s="45"/>
      <c r="L194" s="30"/>
      <c r="M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</row>
  </sheetData>
  <autoFilter ref="C134:K193" xr:uid="{00000000-0009-0000-0000-000003000000}"/>
  <mergeCells count="15">
    <mergeCell ref="E121:H121"/>
    <mergeCell ref="E125:H125"/>
    <mergeCell ref="E123:H123"/>
    <mergeCell ref="E127:H12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09"/>
  <sheetViews>
    <sheetView showGridLines="0" workbookViewId="0">
      <selection activeCell="E22" sqref="E22:H2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5"/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99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121</v>
      </c>
      <c r="I4" s="95"/>
      <c r="L4" s="17"/>
      <c r="M4" s="97" t="s">
        <v>9</v>
      </c>
      <c r="AT4" s="14" t="s">
        <v>3</v>
      </c>
    </row>
    <row r="5" spans="1:46" s="1" customFormat="1" ht="6.95" customHeight="1">
      <c r="B5" s="17"/>
      <c r="I5" s="95"/>
      <c r="L5" s="17"/>
    </row>
    <row r="6" spans="1:46" s="1" customFormat="1" ht="12" customHeight="1">
      <c r="B6" s="17"/>
      <c r="D6" s="24" t="s">
        <v>15</v>
      </c>
      <c r="I6" s="95"/>
      <c r="L6" s="17"/>
    </row>
    <row r="7" spans="1:46" s="1" customFormat="1" ht="23.25" customHeight="1">
      <c r="B7" s="17"/>
      <c r="E7" s="256" t="str">
        <f>'Rekapitulácia stavby'!K6</f>
        <v>MSÚ JARKOVÁ 24, PREŠOV - ZNÍŽENIE ENERGETICKEJ NÁROČNOSTI OBJEKTU</v>
      </c>
      <c r="F7" s="257"/>
      <c r="G7" s="257"/>
      <c r="H7" s="257"/>
      <c r="I7" s="95"/>
      <c r="L7" s="17"/>
    </row>
    <row r="8" spans="1:46" ht="12.75">
      <c r="B8" s="17"/>
      <c r="D8" s="24" t="s">
        <v>122</v>
      </c>
      <c r="L8" s="17"/>
    </row>
    <row r="9" spans="1:46" s="1" customFormat="1" ht="16.5" customHeight="1">
      <c r="B9" s="17"/>
      <c r="E9" s="256" t="s">
        <v>123</v>
      </c>
      <c r="F9" s="227"/>
      <c r="G9" s="227"/>
      <c r="H9" s="227"/>
      <c r="I9" s="95"/>
      <c r="L9" s="17"/>
    </row>
    <row r="10" spans="1:46" s="1" customFormat="1" ht="12" customHeight="1">
      <c r="B10" s="17"/>
      <c r="D10" s="24" t="s">
        <v>124</v>
      </c>
      <c r="I10" s="95"/>
      <c r="L10" s="17"/>
    </row>
    <row r="11" spans="1:46" s="2" customFormat="1" ht="16.5" customHeight="1">
      <c r="A11" s="29"/>
      <c r="B11" s="30"/>
      <c r="C11" s="29"/>
      <c r="D11" s="29"/>
      <c r="E11" s="258" t="s">
        <v>125</v>
      </c>
      <c r="F11" s="259"/>
      <c r="G11" s="259"/>
      <c r="H11" s="259"/>
      <c r="I11" s="9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126</v>
      </c>
      <c r="E12" s="29"/>
      <c r="F12" s="29"/>
      <c r="G12" s="29"/>
      <c r="H12" s="29"/>
      <c r="I12" s="9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6.5" customHeight="1">
      <c r="A13" s="29"/>
      <c r="B13" s="30"/>
      <c r="C13" s="29"/>
      <c r="D13" s="29"/>
      <c r="E13" s="249" t="s">
        <v>599</v>
      </c>
      <c r="F13" s="259"/>
      <c r="G13" s="259"/>
      <c r="H13" s="259"/>
      <c r="I13" s="9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>
      <c r="A14" s="29"/>
      <c r="B14" s="30"/>
      <c r="C14" s="29"/>
      <c r="D14" s="29"/>
      <c r="E14" s="29"/>
      <c r="F14" s="29"/>
      <c r="G14" s="29"/>
      <c r="H14" s="29"/>
      <c r="I14" s="99"/>
      <c r="J14" s="29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>
      <c r="A15" s="29"/>
      <c r="B15" s="30"/>
      <c r="C15" s="29"/>
      <c r="D15" s="24" t="s">
        <v>17</v>
      </c>
      <c r="E15" s="29"/>
      <c r="F15" s="22" t="s">
        <v>1</v>
      </c>
      <c r="G15" s="29"/>
      <c r="H15" s="29"/>
      <c r="I15" s="100" t="s">
        <v>18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19</v>
      </c>
      <c r="E16" s="29"/>
      <c r="F16" s="22" t="s">
        <v>20</v>
      </c>
      <c r="G16" s="29"/>
      <c r="H16" s="29"/>
      <c r="I16" s="100" t="s">
        <v>21</v>
      </c>
      <c r="J16" s="52" t="str">
        <f>'Rekapitulácia stavby'!AN8</f>
        <v>11_2019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0.9" customHeight="1">
      <c r="A17" s="29"/>
      <c r="B17" s="30"/>
      <c r="C17" s="29"/>
      <c r="D17" s="29"/>
      <c r="E17" s="29"/>
      <c r="F17" s="29"/>
      <c r="G17" s="29"/>
      <c r="H17" s="29"/>
      <c r="I17" s="99"/>
      <c r="J17" s="29"/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>
      <c r="A18" s="29"/>
      <c r="B18" s="30"/>
      <c r="C18" s="29"/>
      <c r="D18" s="24" t="s">
        <v>22</v>
      </c>
      <c r="E18" s="29"/>
      <c r="F18" s="29"/>
      <c r="G18" s="29"/>
      <c r="H18" s="29"/>
      <c r="I18" s="100" t="s">
        <v>23</v>
      </c>
      <c r="J18" s="22" t="s">
        <v>1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>
      <c r="A19" s="29"/>
      <c r="B19" s="30"/>
      <c r="C19" s="29"/>
      <c r="D19" s="29"/>
      <c r="E19" s="22" t="s">
        <v>24</v>
      </c>
      <c r="F19" s="29"/>
      <c r="G19" s="29"/>
      <c r="H19" s="29"/>
      <c r="I19" s="100" t="s">
        <v>25</v>
      </c>
      <c r="J19" s="22" t="s">
        <v>1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>
      <c r="A20" s="29"/>
      <c r="B20" s="30"/>
      <c r="C20" s="29"/>
      <c r="D20" s="29"/>
      <c r="E20" s="29"/>
      <c r="F20" s="29"/>
      <c r="G20" s="29"/>
      <c r="H20" s="29"/>
      <c r="I20" s="99"/>
      <c r="J20" s="29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>
      <c r="A21" s="29"/>
      <c r="B21" s="30"/>
      <c r="C21" s="29"/>
      <c r="D21" s="24" t="s">
        <v>26</v>
      </c>
      <c r="E21" s="29"/>
      <c r="F21" s="29"/>
      <c r="G21" s="29"/>
      <c r="H21" s="29"/>
      <c r="I21" s="100" t="s">
        <v>23</v>
      </c>
      <c r="J21" s="25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>
      <c r="A22" s="29"/>
      <c r="B22" s="30"/>
      <c r="C22" s="29"/>
      <c r="D22" s="29"/>
      <c r="E22" s="260"/>
      <c r="F22" s="241"/>
      <c r="G22" s="241"/>
      <c r="H22" s="241"/>
      <c r="I22" s="100" t="s">
        <v>25</v>
      </c>
      <c r="J22" s="25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>
      <c r="A23" s="29"/>
      <c r="B23" s="30"/>
      <c r="C23" s="29"/>
      <c r="D23" s="29"/>
      <c r="E23" s="29"/>
      <c r="F23" s="29"/>
      <c r="G23" s="29"/>
      <c r="H23" s="29"/>
      <c r="I23" s="99"/>
      <c r="J23" s="29"/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>
      <c r="A24" s="29"/>
      <c r="B24" s="30"/>
      <c r="C24" s="29"/>
      <c r="D24" s="24" t="s">
        <v>27</v>
      </c>
      <c r="E24" s="29"/>
      <c r="F24" s="29"/>
      <c r="G24" s="29"/>
      <c r="H24" s="29"/>
      <c r="I24" s="100" t="s">
        <v>23</v>
      </c>
      <c r="J24" s="22" t="s">
        <v>1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8" customHeight="1">
      <c r="A25" s="29"/>
      <c r="B25" s="30"/>
      <c r="C25" s="29"/>
      <c r="D25" s="29"/>
      <c r="E25" s="22" t="s">
        <v>28</v>
      </c>
      <c r="F25" s="29"/>
      <c r="G25" s="29"/>
      <c r="H25" s="29"/>
      <c r="I25" s="100" t="s">
        <v>25</v>
      </c>
      <c r="J25" s="22" t="s">
        <v>1</v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6.95" customHeight="1">
      <c r="A26" s="29"/>
      <c r="B26" s="30"/>
      <c r="C26" s="29"/>
      <c r="D26" s="29"/>
      <c r="E26" s="29"/>
      <c r="F26" s="29"/>
      <c r="G26" s="29"/>
      <c r="H26" s="29"/>
      <c r="I26" s="9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12" customHeight="1">
      <c r="A27" s="29"/>
      <c r="B27" s="30"/>
      <c r="C27" s="29"/>
      <c r="D27" s="24" t="s">
        <v>30</v>
      </c>
      <c r="E27" s="29"/>
      <c r="F27" s="29"/>
      <c r="G27" s="29"/>
      <c r="H27" s="29"/>
      <c r="I27" s="100" t="s">
        <v>23</v>
      </c>
      <c r="J27" s="22" t="str">
        <f>IF('Rekapitulácia stavby'!AN19="","",'Rekapitulácia stavby'!AN19)</f>
        <v/>
      </c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8" customHeight="1">
      <c r="A28" s="29"/>
      <c r="B28" s="30"/>
      <c r="C28" s="29"/>
      <c r="D28" s="29"/>
      <c r="E28" s="22" t="str">
        <f>IF('Rekapitulácia stavby'!E20="","",'Rekapitulácia stavby'!E20)</f>
        <v xml:space="preserve"> </v>
      </c>
      <c r="F28" s="29"/>
      <c r="G28" s="29"/>
      <c r="H28" s="29"/>
      <c r="I28" s="100" t="s">
        <v>25</v>
      </c>
      <c r="J28" s="22" t="str">
        <f>IF('Rekapitulácia stavby'!AN20="","",'Rekapitulácia stavby'!AN20)</f>
        <v/>
      </c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29"/>
      <c r="E29" s="29"/>
      <c r="F29" s="29"/>
      <c r="G29" s="29"/>
      <c r="H29" s="29"/>
      <c r="I29" s="99"/>
      <c r="J29" s="29"/>
      <c r="K29" s="29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" customHeight="1">
      <c r="A30" s="29"/>
      <c r="B30" s="30"/>
      <c r="C30" s="29"/>
      <c r="D30" s="24" t="s">
        <v>32</v>
      </c>
      <c r="E30" s="29"/>
      <c r="F30" s="29"/>
      <c r="G30" s="29"/>
      <c r="H30" s="29"/>
      <c r="I30" s="9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8" customFormat="1" ht="16.5" customHeight="1">
      <c r="A31" s="101"/>
      <c r="B31" s="102"/>
      <c r="C31" s="101"/>
      <c r="D31" s="101"/>
      <c r="E31" s="245" t="s">
        <v>1</v>
      </c>
      <c r="F31" s="245"/>
      <c r="G31" s="245"/>
      <c r="H31" s="245"/>
      <c r="I31" s="103"/>
      <c r="J31" s="101"/>
      <c r="K31" s="101"/>
      <c r="L31" s="104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29"/>
      <c r="B32" s="30"/>
      <c r="C32" s="29"/>
      <c r="D32" s="29"/>
      <c r="E32" s="29"/>
      <c r="F32" s="29"/>
      <c r="G32" s="29"/>
      <c r="H32" s="29"/>
      <c r="I32" s="99"/>
      <c r="J32" s="29"/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105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>
      <c r="A34" s="29"/>
      <c r="B34" s="30"/>
      <c r="C34" s="29"/>
      <c r="D34" s="106" t="s">
        <v>33</v>
      </c>
      <c r="E34" s="29"/>
      <c r="F34" s="29"/>
      <c r="G34" s="29"/>
      <c r="H34" s="29"/>
      <c r="I34" s="99"/>
      <c r="J34" s="68">
        <f>ROUND(J140,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6.95" customHeight="1">
      <c r="A35" s="29"/>
      <c r="B35" s="30"/>
      <c r="C35" s="29"/>
      <c r="D35" s="63"/>
      <c r="E35" s="63"/>
      <c r="F35" s="63"/>
      <c r="G35" s="63"/>
      <c r="H35" s="63"/>
      <c r="I35" s="105"/>
      <c r="J35" s="63"/>
      <c r="K35" s="63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9"/>
      <c r="F36" s="33" t="s">
        <v>35</v>
      </c>
      <c r="G36" s="29"/>
      <c r="H36" s="29"/>
      <c r="I36" s="107" t="s">
        <v>34</v>
      </c>
      <c r="J36" s="33" t="s">
        <v>36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customHeight="1">
      <c r="A37" s="29"/>
      <c r="B37" s="30"/>
      <c r="C37" s="29"/>
      <c r="D37" s="98" t="s">
        <v>37</v>
      </c>
      <c r="E37" s="24" t="s">
        <v>38</v>
      </c>
      <c r="F37" s="108">
        <f>ROUND((SUM(BE140:BE208)),  2)</f>
        <v>0</v>
      </c>
      <c r="G37" s="29"/>
      <c r="H37" s="29"/>
      <c r="I37" s="109">
        <v>0.2</v>
      </c>
      <c r="J37" s="108">
        <f>ROUND(((SUM(BE140:BE208))*I37),  2)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>
      <c r="A38" s="29"/>
      <c r="B38" s="30"/>
      <c r="C38" s="29"/>
      <c r="D38" s="29"/>
      <c r="E38" s="24" t="s">
        <v>39</v>
      </c>
      <c r="F38" s="108">
        <f>ROUND((SUM(BF140:BF208)),  2)</f>
        <v>0</v>
      </c>
      <c r="G38" s="29"/>
      <c r="H38" s="29"/>
      <c r="I38" s="109">
        <v>0.2</v>
      </c>
      <c r="J38" s="108">
        <f>ROUND(((SUM(BF140:BF208))*I38),  2)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40</v>
      </c>
      <c r="F39" s="108">
        <f>ROUND((SUM(BG140:BG208)),  2)</f>
        <v>0</v>
      </c>
      <c r="G39" s="29"/>
      <c r="H39" s="29"/>
      <c r="I39" s="109">
        <v>0.2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4" t="s">
        <v>41</v>
      </c>
      <c r="F40" s="108">
        <f>ROUND((SUM(BH140:BH208)),  2)</f>
        <v>0</v>
      </c>
      <c r="G40" s="29"/>
      <c r="H40" s="29"/>
      <c r="I40" s="109">
        <v>0.2</v>
      </c>
      <c r="J40" s="108">
        <f>0</f>
        <v>0</v>
      </c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5" hidden="1" customHeight="1">
      <c r="A41" s="29"/>
      <c r="B41" s="30"/>
      <c r="C41" s="29"/>
      <c r="D41" s="29"/>
      <c r="E41" s="24" t="s">
        <v>42</v>
      </c>
      <c r="F41" s="108">
        <f>ROUND((SUM(BI140:BI208)),  2)</f>
        <v>0</v>
      </c>
      <c r="G41" s="29"/>
      <c r="H41" s="29"/>
      <c r="I41" s="109">
        <v>0</v>
      </c>
      <c r="J41" s="108">
        <f>0</f>
        <v>0</v>
      </c>
      <c r="K41" s="29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6.95" customHeight="1">
      <c r="A42" s="29"/>
      <c r="B42" s="30"/>
      <c r="C42" s="29"/>
      <c r="D42" s="29"/>
      <c r="E42" s="29"/>
      <c r="F42" s="29"/>
      <c r="G42" s="29"/>
      <c r="H42" s="29"/>
      <c r="I42" s="9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>
      <c r="A43" s="29"/>
      <c r="B43" s="30"/>
      <c r="C43" s="110"/>
      <c r="D43" s="111" t="s">
        <v>43</v>
      </c>
      <c r="E43" s="57"/>
      <c r="F43" s="57"/>
      <c r="G43" s="112" t="s">
        <v>44</v>
      </c>
      <c r="H43" s="113" t="s">
        <v>45</v>
      </c>
      <c r="I43" s="114"/>
      <c r="J43" s="115">
        <f>SUM(J34:J41)</f>
        <v>0</v>
      </c>
      <c r="K43" s="116"/>
      <c r="L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5" customHeight="1">
      <c r="A44" s="29"/>
      <c r="B44" s="30"/>
      <c r="C44" s="29"/>
      <c r="D44" s="29"/>
      <c r="E44" s="29"/>
      <c r="F44" s="29"/>
      <c r="G44" s="29"/>
      <c r="H44" s="29"/>
      <c r="I44" s="99"/>
      <c r="J44" s="29"/>
      <c r="K44" s="29"/>
      <c r="L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5" customHeight="1">
      <c r="B45" s="17"/>
      <c r="I45" s="95"/>
      <c r="L45" s="17"/>
    </row>
    <row r="46" spans="1:31" s="1" customFormat="1" ht="14.45" customHeight="1">
      <c r="B46" s="17"/>
      <c r="I46" s="95"/>
      <c r="L46" s="17"/>
    </row>
    <row r="47" spans="1:31" s="1" customFormat="1" ht="14.45" customHeight="1">
      <c r="B47" s="17"/>
      <c r="I47" s="95"/>
      <c r="L47" s="17"/>
    </row>
    <row r="48" spans="1:31" s="1" customFormat="1" ht="14.45" customHeight="1">
      <c r="B48" s="17"/>
      <c r="I48" s="95"/>
      <c r="L48" s="17"/>
    </row>
    <row r="49" spans="1:31" s="1" customFormat="1" ht="14.45" customHeight="1">
      <c r="B49" s="17"/>
      <c r="I49" s="95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128</v>
      </c>
      <c r="D82" s="29"/>
      <c r="E82" s="29"/>
      <c r="F82" s="29"/>
      <c r="G82" s="29"/>
      <c r="H82" s="29"/>
      <c r="I82" s="9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3.25" customHeight="1">
      <c r="A85" s="29"/>
      <c r="B85" s="30"/>
      <c r="C85" s="29"/>
      <c r="D85" s="29"/>
      <c r="E85" s="256" t="str">
        <f>E7</f>
        <v>MSÚ JARKOVÁ 24, PREŠOV - ZNÍŽENIE ENERGETICKEJ NÁROČNOSTI OBJEKTU</v>
      </c>
      <c r="F85" s="257"/>
      <c r="G85" s="257"/>
      <c r="H85" s="257"/>
      <c r="I85" s="9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122</v>
      </c>
      <c r="I86" s="95"/>
      <c r="L86" s="17"/>
    </row>
    <row r="87" spans="1:31" s="1" customFormat="1" ht="16.5" customHeight="1">
      <c r="B87" s="17"/>
      <c r="E87" s="256" t="s">
        <v>123</v>
      </c>
      <c r="F87" s="227"/>
      <c r="G87" s="227"/>
      <c r="H87" s="227"/>
      <c r="I87" s="95"/>
      <c r="L87" s="17"/>
    </row>
    <row r="88" spans="1:31" s="1" customFormat="1" ht="12" customHeight="1">
      <c r="B88" s="17"/>
      <c r="C88" s="24" t="s">
        <v>124</v>
      </c>
      <c r="I88" s="95"/>
      <c r="L88" s="17"/>
    </row>
    <row r="89" spans="1:31" s="2" customFormat="1" ht="16.5" customHeight="1">
      <c r="A89" s="29"/>
      <c r="B89" s="30"/>
      <c r="C89" s="29"/>
      <c r="D89" s="29"/>
      <c r="E89" s="258" t="s">
        <v>125</v>
      </c>
      <c r="F89" s="259"/>
      <c r="G89" s="259"/>
      <c r="H89" s="259"/>
      <c r="I89" s="9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12" customHeight="1">
      <c r="A90" s="29"/>
      <c r="B90" s="30"/>
      <c r="C90" s="24" t="s">
        <v>126</v>
      </c>
      <c r="D90" s="29"/>
      <c r="E90" s="29"/>
      <c r="F90" s="29"/>
      <c r="G90" s="29"/>
      <c r="H90" s="29"/>
      <c r="I90" s="9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6.5" customHeight="1">
      <c r="A91" s="29"/>
      <c r="B91" s="30"/>
      <c r="C91" s="29"/>
      <c r="D91" s="29"/>
      <c r="E91" s="249" t="str">
        <f>E13</f>
        <v>04 - Ostatné</v>
      </c>
      <c r="F91" s="259"/>
      <c r="G91" s="259"/>
      <c r="H91" s="259"/>
      <c r="I91" s="99"/>
      <c r="J91" s="29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9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2" customHeight="1">
      <c r="A93" s="29"/>
      <c r="B93" s="30"/>
      <c r="C93" s="24" t="s">
        <v>19</v>
      </c>
      <c r="D93" s="29"/>
      <c r="E93" s="29"/>
      <c r="F93" s="22" t="str">
        <f>F16</f>
        <v>Jarková 24, Prešov</v>
      </c>
      <c r="G93" s="29"/>
      <c r="H93" s="29"/>
      <c r="I93" s="100" t="s">
        <v>21</v>
      </c>
      <c r="J93" s="52" t="str">
        <f>IF(J16="","",J16)</f>
        <v>11_2019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6.95" customHeight="1">
      <c r="A94" s="29"/>
      <c r="B94" s="30"/>
      <c r="C94" s="29"/>
      <c r="D94" s="29"/>
      <c r="E94" s="29"/>
      <c r="F94" s="29"/>
      <c r="G94" s="29"/>
      <c r="H94" s="29"/>
      <c r="I94" s="99"/>
      <c r="J94" s="29"/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5.2" customHeight="1">
      <c r="A95" s="29"/>
      <c r="B95" s="30"/>
      <c r="C95" s="24" t="s">
        <v>22</v>
      </c>
      <c r="D95" s="29"/>
      <c r="E95" s="29"/>
      <c r="F95" s="22" t="str">
        <f>E19</f>
        <v>Mesto Prešov, Hlavná 73, Prešov</v>
      </c>
      <c r="G95" s="29"/>
      <c r="H95" s="29"/>
      <c r="I95" s="100" t="s">
        <v>27</v>
      </c>
      <c r="J95" s="27" t="str">
        <f>E25</f>
        <v>AIP projekt s.r.o.</v>
      </c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15.2" customHeight="1">
      <c r="A96" s="29"/>
      <c r="B96" s="30"/>
      <c r="C96" s="24" t="s">
        <v>26</v>
      </c>
      <c r="D96" s="29"/>
      <c r="E96" s="29"/>
      <c r="F96" s="22" t="str">
        <f>IF(E22="","",E22)</f>
        <v/>
      </c>
      <c r="G96" s="29"/>
      <c r="H96" s="29"/>
      <c r="I96" s="100" t="s">
        <v>30</v>
      </c>
      <c r="J96" s="27" t="str">
        <f>E28</f>
        <v xml:space="preserve"> 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9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9.25" customHeight="1">
      <c r="A98" s="29"/>
      <c r="B98" s="30"/>
      <c r="C98" s="124" t="s">
        <v>129</v>
      </c>
      <c r="D98" s="110"/>
      <c r="E98" s="110"/>
      <c r="F98" s="110"/>
      <c r="G98" s="110"/>
      <c r="H98" s="110"/>
      <c r="I98" s="125"/>
      <c r="J98" s="126" t="s">
        <v>130</v>
      </c>
      <c r="K98" s="110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47" s="2" customFormat="1" ht="10.35" customHeight="1">
      <c r="A99" s="29"/>
      <c r="B99" s="30"/>
      <c r="C99" s="29"/>
      <c r="D99" s="29"/>
      <c r="E99" s="29"/>
      <c r="F99" s="29"/>
      <c r="G99" s="29"/>
      <c r="H99" s="29"/>
      <c r="I99" s="99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22.9" customHeight="1">
      <c r="A100" s="29"/>
      <c r="B100" s="30"/>
      <c r="C100" s="127" t="s">
        <v>131</v>
      </c>
      <c r="D100" s="29"/>
      <c r="E100" s="29"/>
      <c r="F100" s="29"/>
      <c r="G100" s="29"/>
      <c r="H100" s="29"/>
      <c r="I100" s="99"/>
      <c r="J100" s="68">
        <f>J140</f>
        <v>0</v>
      </c>
      <c r="K100" s="29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U100" s="14" t="s">
        <v>132</v>
      </c>
    </row>
    <row r="101" spans="1:47" s="9" customFormat="1" ht="24.95" customHeight="1">
      <c r="B101" s="128"/>
      <c r="D101" s="129" t="s">
        <v>133</v>
      </c>
      <c r="E101" s="130"/>
      <c r="F101" s="130"/>
      <c r="G101" s="130"/>
      <c r="H101" s="130"/>
      <c r="I101" s="131"/>
      <c r="J101" s="132">
        <f>J141</f>
        <v>0</v>
      </c>
      <c r="L101" s="128"/>
    </row>
    <row r="102" spans="1:47" s="10" customFormat="1" ht="19.899999999999999" customHeight="1">
      <c r="B102" s="133"/>
      <c r="D102" s="134" t="s">
        <v>134</v>
      </c>
      <c r="E102" s="135"/>
      <c r="F102" s="135"/>
      <c r="G102" s="135"/>
      <c r="H102" s="135"/>
      <c r="I102" s="136"/>
      <c r="J102" s="137">
        <f>J142</f>
        <v>0</v>
      </c>
      <c r="L102" s="133"/>
    </row>
    <row r="103" spans="1:47" s="10" customFormat="1" ht="19.899999999999999" customHeight="1">
      <c r="B103" s="133"/>
      <c r="D103" s="134" t="s">
        <v>137</v>
      </c>
      <c r="E103" s="135"/>
      <c r="F103" s="135"/>
      <c r="G103" s="135"/>
      <c r="H103" s="135"/>
      <c r="I103" s="136"/>
      <c r="J103" s="137">
        <f>J147</f>
        <v>0</v>
      </c>
      <c r="L103" s="133"/>
    </row>
    <row r="104" spans="1:47" s="10" customFormat="1" ht="19.899999999999999" customHeight="1">
      <c r="B104" s="133"/>
      <c r="D104" s="134" t="s">
        <v>138</v>
      </c>
      <c r="E104" s="135"/>
      <c r="F104" s="135"/>
      <c r="G104" s="135"/>
      <c r="H104" s="135"/>
      <c r="I104" s="136"/>
      <c r="J104" s="137">
        <f>J155</f>
        <v>0</v>
      </c>
      <c r="L104" s="133"/>
    </row>
    <row r="105" spans="1:47" s="10" customFormat="1" ht="19.899999999999999" customHeight="1">
      <c r="B105" s="133"/>
      <c r="D105" s="134" t="s">
        <v>139</v>
      </c>
      <c r="E105" s="135"/>
      <c r="F105" s="135"/>
      <c r="G105" s="135"/>
      <c r="H105" s="135"/>
      <c r="I105" s="136"/>
      <c r="J105" s="137">
        <f>J167</f>
        <v>0</v>
      </c>
      <c r="L105" s="133"/>
    </row>
    <row r="106" spans="1:47" s="9" customFormat="1" ht="24.95" customHeight="1">
      <c r="B106" s="128"/>
      <c r="D106" s="129" t="s">
        <v>140</v>
      </c>
      <c r="E106" s="130"/>
      <c r="F106" s="130"/>
      <c r="G106" s="130"/>
      <c r="H106" s="130"/>
      <c r="I106" s="131"/>
      <c r="J106" s="132">
        <f>J169</f>
        <v>0</v>
      </c>
      <c r="L106" s="128"/>
    </row>
    <row r="107" spans="1:47" s="10" customFormat="1" ht="19.899999999999999" customHeight="1">
      <c r="B107" s="133"/>
      <c r="D107" s="134" t="s">
        <v>141</v>
      </c>
      <c r="E107" s="135"/>
      <c r="F107" s="135"/>
      <c r="G107" s="135"/>
      <c r="H107" s="135"/>
      <c r="I107" s="136"/>
      <c r="J107" s="137">
        <f>J170</f>
        <v>0</v>
      </c>
      <c r="L107" s="133"/>
    </row>
    <row r="108" spans="1:47" s="10" customFormat="1" ht="19.899999999999999" customHeight="1">
      <c r="B108" s="133"/>
      <c r="D108" s="134" t="s">
        <v>600</v>
      </c>
      <c r="E108" s="135"/>
      <c r="F108" s="135"/>
      <c r="G108" s="135"/>
      <c r="H108" s="135"/>
      <c r="I108" s="136"/>
      <c r="J108" s="137">
        <f>J176</f>
        <v>0</v>
      </c>
      <c r="L108" s="133"/>
    </row>
    <row r="109" spans="1:47" s="10" customFormat="1" ht="19.899999999999999" customHeight="1">
      <c r="B109" s="133"/>
      <c r="D109" s="134" t="s">
        <v>397</v>
      </c>
      <c r="E109" s="135"/>
      <c r="F109" s="135"/>
      <c r="G109" s="135"/>
      <c r="H109" s="135"/>
      <c r="I109" s="136"/>
      <c r="J109" s="137">
        <f>J178</f>
        <v>0</v>
      </c>
      <c r="L109" s="133"/>
    </row>
    <row r="110" spans="1:47" s="10" customFormat="1" ht="19.899999999999999" customHeight="1">
      <c r="B110" s="133"/>
      <c r="D110" s="134" t="s">
        <v>143</v>
      </c>
      <c r="E110" s="135"/>
      <c r="F110" s="135"/>
      <c r="G110" s="135"/>
      <c r="H110" s="135"/>
      <c r="I110" s="136"/>
      <c r="J110" s="137">
        <f>J182</f>
        <v>0</v>
      </c>
      <c r="L110" s="133"/>
    </row>
    <row r="111" spans="1:47" s="10" customFormat="1" ht="19.899999999999999" customHeight="1">
      <c r="B111" s="133"/>
      <c r="D111" s="134" t="s">
        <v>144</v>
      </c>
      <c r="E111" s="135"/>
      <c r="F111" s="135"/>
      <c r="G111" s="135"/>
      <c r="H111" s="135"/>
      <c r="I111" s="136"/>
      <c r="J111" s="137">
        <f>J185</f>
        <v>0</v>
      </c>
      <c r="L111" s="133"/>
    </row>
    <row r="112" spans="1:47" s="10" customFormat="1" ht="19.899999999999999" customHeight="1">
      <c r="B112" s="133"/>
      <c r="D112" s="134" t="s">
        <v>601</v>
      </c>
      <c r="E112" s="135"/>
      <c r="F112" s="135"/>
      <c r="G112" s="135"/>
      <c r="H112" s="135"/>
      <c r="I112" s="136"/>
      <c r="J112" s="137">
        <f>J191</f>
        <v>0</v>
      </c>
      <c r="L112" s="133"/>
    </row>
    <row r="113" spans="1:31" s="10" customFormat="1" ht="19.899999999999999" customHeight="1">
      <c r="B113" s="133"/>
      <c r="D113" s="134" t="s">
        <v>602</v>
      </c>
      <c r="E113" s="135"/>
      <c r="F113" s="135"/>
      <c r="G113" s="135"/>
      <c r="H113" s="135"/>
      <c r="I113" s="136"/>
      <c r="J113" s="137">
        <f>J196</f>
        <v>0</v>
      </c>
      <c r="L113" s="133"/>
    </row>
    <row r="114" spans="1:31" s="10" customFormat="1" ht="19.899999999999999" customHeight="1">
      <c r="B114" s="133"/>
      <c r="D114" s="134" t="s">
        <v>399</v>
      </c>
      <c r="E114" s="135"/>
      <c r="F114" s="135"/>
      <c r="G114" s="135"/>
      <c r="H114" s="135"/>
      <c r="I114" s="136"/>
      <c r="J114" s="137">
        <f>J199</f>
        <v>0</v>
      </c>
      <c r="L114" s="133"/>
    </row>
    <row r="115" spans="1:31" s="10" customFormat="1" ht="19.899999999999999" customHeight="1">
      <c r="B115" s="133"/>
      <c r="D115" s="134" t="s">
        <v>145</v>
      </c>
      <c r="E115" s="135"/>
      <c r="F115" s="135"/>
      <c r="G115" s="135"/>
      <c r="H115" s="135"/>
      <c r="I115" s="136"/>
      <c r="J115" s="137">
        <f>J204</f>
        <v>0</v>
      </c>
      <c r="L115" s="133"/>
    </row>
    <row r="116" spans="1:31" s="10" customFormat="1" ht="19.899999999999999" customHeight="1">
      <c r="B116" s="133"/>
      <c r="D116" s="134" t="s">
        <v>603</v>
      </c>
      <c r="E116" s="135"/>
      <c r="F116" s="135"/>
      <c r="G116" s="135"/>
      <c r="H116" s="135"/>
      <c r="I116" s="136"/>
      <c r="J116" s="137">
        <f>J207</f>
        <v>0</v>
      </c>
      <c r="L116" s="133"/>
    </row>
    <row r="117" spans="1:31" s="2" customFormat="1" ht="21.75" customHeight="1">
      <c r="A117" s="29"/>
      <c r="B117" s="30"/>
      <c r="C117" s="29"/>
      <c r="D117" s="29"/>
      <c r="E117" s="29"/>
      <c r="F117" s="29"/>
      <c r="G117" s="29"/>
      <c r="H117" s="29"/>
      <c r="I117" s="9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44"/>
      <c r="C118" s="45"/>
      <c r="D118" s="45"/>
      <c r="E118" s="45"/>
      <c r="F118" s="45"/>
      <c r="G118" s="45"/>
      <c r="H118" s="45"/>
      <c r="I118" s="122"/>
      <c r="J118" s="45"/>
      <c r="K118" s="45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22" spans="1:31" s="2" customFormat="1" ht="6.95" customHeight="1">
      <c r="A122" s="29"/>
      <c r="B122" s="46"/>
      <c r="C122" s="47"/>
      <c r="D122" s="47"/>
      <c r="E122" s="47"/>
      <c r="F122" s="47"/>
      <c r="G122" s="47"/>
      <c r="H122" s="47"/>
      <c r="I122" s="123"/>
      <c r="J122" s="47"/>
      <c r="K122" s="47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24.95" customHeight="1">
      <c r="A123" s="29"/>
      <c r="B123" s="30"/>
      <c r="C123" s="18" t="s">
        <v>146</v>
      </c>
      <c r="D123" s="29"/>
      <c r="E123" s="29"/>
      <c r="F123" s="29"/>
      <c r="G123" s="29"/>
      <c r="H123" s="29"/>
      <c r="I123" s="9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99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15</v>
      </c>
      <c r="D125" s="29"/>
      <c r="E125" s="29"/>
      <c r="F125" s="29"/>
      <c r="G125" s="29"/>
      <c r="H125" s="29"/>
      <c r="I125" s="9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23.25" customHeight="1">
      <c r="A126" s="29"/>
      <c r="B126" s="30"/>
      <c r="C126" s="29"/>
      <c r="D126" s="29"/>
      <c r="E126" s="256" t="str">
        <f>E7</f>
        <v>MSÚ JARKOVÁ 24, PREŠOV - ZNÍŽENIE ENERGETICKEJ NÁROČNOSTI OBJEKTU</v>
      </c>
      <c r="F126" s="257"/>
      <c r="G126" s="257"/>
      <c r="H126" s="257"/>
      <c r="I126" s="99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1" customFormat="1" ht="12" customHeight="1">
      <c r="B127" s="17"/>
      <c r="C127" s="24" t="s">
        <v>122</v>
      </c>
      <c r="I127" s="95"/>
      <c r="L127" s="17"/>
    </row>
    <row r="128" spans="1:31" s="1" customFormat="1" ht="16.5" customHeight="1">
      <c r="B128" s="17"/>
      <c r="E128" s="256" t="s">
        <v>123</v>
      </c>
      <c r="F128" s="227"/>
      <c r="G128" s="227"/>
      <c r="H128" s="227"/>
      <c r="I128" s="95"/>
      <c r="L128" s="17"/>
    </row>
    <row r="129" spans="1:65" s="1" customFormat="1" ht="12" customHeight="1">
      <c r="B129" s="17"/>
      <c r="C129" s="24" t="s">
        <v>124</v>
      </c>
      <c r="I129" s="95"/>
      <c r="L129" s="17"/>
    </row>
    <row r="130" spans="1:65" s="2" customFormat="1" ht="16.5" customHeight="1">
      <c r="A130" s="29"/>
      <c r="B130" s="30"/>
      <c r="C130" s="29"/>
      <c r="D130" s="29"/>
      <c r="E130" s="258" t="s">
        <v>125</v>
      </c>
      <c r="F130" s="259"/>
      <c r="G130" s="259"/>
      <c r="H130" s="259"/>
      <c r="I130" s="99"/>
      <c r="J130" s="29"/>
      <c r="K130" s="29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2" customHeight="1">
      <c r="A131" s="29"/>
      <c r="B131" s="30"/>
      <c r="C131" s="24" t="s">
        <v>126</v>
      </c>
      <c r="D131" s="29"/>
      <c r="E131" s="29"/>
      <c r="F131" s="29"/>
      <c r="G131" s="29"/>
      <c r="H131" s="29"/>
      <c r="I131" s="99"/>
      <c r="J131" s="29"/>
      <c r="K131" s="29"/>
      <c r="L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6.5" customHeight="1">
      <c r="A132" s="29"/>
      <c r="B132" s="30"/>
      <c r="C132" s="29"/>
      <c r="D132" s="29"/>
      <c r="E132" s="249" t="str">
        <f>E13</f>
        <v>04 - Ostatné</v>
      </c>
      <c r="F132" s="259"/>
      <c r="G132" s="259"/>
      <c r="H132" s="259"/>
      <c r="I132" s="99"/>
      <c r="J132" s="29"/>
      <c r="K132" s="29"/>
      <c r="L132" s="3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6.95" customHeight="1">
      <c r="A133" s="29"/>
      <c r="B133" s="30"/>
      <c r="C133" s="29"/>
      <c r="D133" s="29"/>
      <c r="E133" s="29"/>
      <c r="F133" s="29"/>
      <c r="G133" s="29"/>
      <c r="H133" s="29"/>
      <c r="I133" s="99"/>
      <c r="J133" s="29"/>
      <c r="K133" s="29"/>
      <c r="L133" s="3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2" customHeight="1">
      <c r="A134" s="29"/>
      <c r="B134" s="30"/>
      <c r="C134" s="24" t="s">
        <v>19</v>
      </c>
      <c r="D134" s="29"/>
      <c r="E134" s="29"/>
      <c r="F134" s="22" t="str">
        <f>F16</f>
        <v>Jarková 24, Prešov</v>
      </c>
      <c r="G134" s="29"/>
      <c r="H134" s="29"/>
      <c r="I134" s="100" t="s">
        <v>21</v>
      </c>
      <c r="J134" s="52" t="str">
        <f>IF(J16="","",J16)</f>
        <v>11_2019</v>
      </c>
      <c r="K134" s="29"/>
      <c r="L134" s="3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6.95" customHeight="1">
      <c r="A135" s="29"/>
      <c r="B135" s="30"/>
      <c r="C135" s="29"/>
      <c r="D135" s="29"/>
      <c r="E135" s="29"/>
      <c r="F135" s="29"/>
      <c r="G135" s="29"/>
      <c r="H135" s="29"/>
      <c r="I135" s="99"/>
      <c r="J135" s="29"/>
      <c r="K135" s="29"/>
      <c r="L135" s="3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15.2" customHeight="1">
      <c r="A136" s="29"/>
      <c r="B136" s="30"/>
      <c r="C136" s="24" t="s">
        <v>22</v>
      </c>
      <c r="D136" s="29"/>
      <c r="E136" s="29"/>
      <c r="F136" s="22" t="str">
        <f>E19</f>
        <v>Mesto Prešov, Hlavná 73, Prešov</v>
      </c>
      <c r="G136" s="29"/>
      <c r="H136" s="29"/>
      <c r="I136" s="100" t="s">
        <v>27</v>
      </c>
      <c r="J136" s="27" t="str">
        <f>E25</f>
        <v>AIP projekt s.r.o.</v>
      </c>
      <c r="K136" s="29"/>
      <c r="L136" s="3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2" customFormat="1" ht="15.2" customHeight="1">
      <c r="A137" s="29"/>
      <c r="B137" s="30"/>
      <c r="C137" s="24" t="s">
        <v>26</v>
      </c>
      <c r="D137" s="29"/>
      <c r="E137" s="29"/>
      <c r="F137" s="22" t="str">
        <f>IF(E22="","",E22)</f>
        <v/>
      </c>
      <c r="G137" s="29"/>
      <c r="H137" s="29"/>
      <c r="I137" s="100" t="s">
        <v>30</v>
      </c>
      <c r="J137" s="27" t="str">
        <f>E28</f>
        <v xml:space="preserve"> </v>
      </c>
      <c r="K137" s="29"/>
      <c r="L137" s="3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5" s="2" customFormat="1" ht="10.35" customHeight="1">
      <c r="A138" s="29"/>
      <c r="B138" s="30"/>
      <c r="C138" s="29"/>
      <c r="D138" s="29"/>
      <c r="E138" s="29"/>
      <c r="F138" s="29"/>
      <c r="G138" s="29"/>
      <c r="H138" s="29"/>
      <c r="I138" s="99"/>
      <c r="J138" s="29"/>
      <c r="K138" s="29"/>
      <c r="L138" s="3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5" s="11" customFormat="1" ht="29.25" customHeight="1">
      <c r="A139" s="138"/>
      <c r="B139" s="139"/>
      <c r="C139" s="140" t="s">
        <v>147</v>
      </c>
      <c r="D139" s="141" t="s">
        <v>58</v>
      </c>
      <c r="E139" s="141" t="s">
        <v>54</v>
      </c>
      <c r="F139" s="141" t="s">
        <v>55</v>
      </c>
      <c r="G139" s="141" t="s">
        <v>148</v>
      </c>
      <c r="H139" s="141" t="s">
        <v>149</v>
      </c>
      <c r="I139" s="142" t="s">
        <v>150</v>
      </c>
      <c r="J139" s="143" t="s">
        <v>130</v>
      </c>
      <c r="K139" s="144" t="s">
        <v>151</v>
      </c>
      <c r="L139" s="145"/>
      <c r="M139" s="59" t="s">
        <v>1</v>
      </c>
      <c r="N139" s="60" t="s">
        <v>37</v>
      </c>
      <c r="O139" s="60" t="s">
        <v>152</v>
      </c>
      <c r="P139" s="60" t="s">
        <v>153</v>
      </c>
      <c r="Q139" s="60" t="s">
        <v>154</v>
      </c>
      <c r="R139" s="60" t="s">
        <v>155</v>
      </c>
      <c r="S139" s="60" t="s">
        <v>156</v>
      </c>
      <c r="T139" s="61" t="s">
        <v>157</v>
      </c>
      <c r="U139" s="138"/>
      <c r="V139" s="138"/>
      <c r="W139" s="138"/>
      <c r="X139" s="138"/>
      <c r="Y139" s="138"/>
      <c r="Z139" s="138"/>
      <c r="AA139" s="138"/>
      <c r="AB139" s="138"/>
      <c r="AC139" s="138"/>
      <c r="AD139" s="138"/>
      <c r="AE139" s="138"/>
    </row>
    <row r="140" spans="1:65" s="2" customFormat="1" ht="22.9" customHeight="1">
      <c r="A140" s="29"/>
      <c r="B140" s="30"/>
      <c r="C140" s="66" t="s">
        <v>131</v>
      </c>
      <c r="D140" s="29"/>
      <c r="E140" s="29"/>
      <c r="F140" s="29"/>
      <c r="G140" s="29"/>
      <c r="H140" s="29"/>
      <c r="I140" s="99"/>
      <c r="J140" s="146">
        <f>BK140</f>
        <v>0</v>
      </c>
      <c r="K140" s="29"/>
      <c r="L140" s="30"/>
      <c r="M140" s="62"/>
      <c r="N140" s="53"/>
      <c r="O140" s="63"/>
      <c r="P140" s="147">
        <f>P141+P169</f>
        <v>0</v>
      </c>
      <c r="Q140" s="63"/>
      <c r="R140" s="147">
        <f>R141+R169</f>
        <v>2.4786735832720002</v>
      </c>
      <c r="S140" s="63"/>
      <c r="T140" s="148">
        <f>T141+T169</f>
        <v>18.015599999999999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T140" s="14" t="s">
        <v>72</v>
      </c>
      <c r="AU140" s="14" t="s">
        <v>132</v>
      </c>
      <c r="BK140" s="149">
        <f>BK141+BK169</f>
        <v>0</v>
      </c>
    </row>
    <row r="141" spans="1:65" s="12" customFormat="1" ht="25.9" customHeight="1">
      <c r="B141" s="150"/>
      <c r="D141" s="151" t="s">
        <v>72</v>
      </c>
      <c r="E141" s="152" t="s">
        <v>158</v>
      </c>
      <c r="F141" s="152" t="s">
        <v>159</v>
      </c>
      <c r="I141" s="153"/>
      <c r="J141" s="154">
        <f>BK141</f>
        <v>0</v>
      </c>
      <c r="L141" s="150"/>
      <c r="M141" s="155"/>
      <c r="N141" s="156"/>
      <c r="O141" s="156"/>
      <c r="P141" s="157">
        <f>P142+P147+P155+P167</f>
        <v>0</v>
      </c>
      <c r="Q141" s="156"/>
      <c r="R141" s="157">
        <f>R142+R147+R155+R167</f>
        <v>2.258848</v>
      </c>
      <c r="S141" s="156"/>
      <c r="T141" s="158">
        <f>T142+T147+T155+T167</f>
        <v>13.515600000000001</v>
      </c>
      <c r="AR141" s="151" t="s">
        <v>80</v>
      </c>
      <c r="AT141" s="159" t="s">
        <v>72</v>
      </c>
      <c r="AU141" s="159" t="s">
        <v>73</v>
      </c>
      <c r="AY141" s="151" t="s">
        <v>160</v>
      </c>
      <c r="BK141" s="160">
        <f>BK142+BK147+BK155+BK167</f>
        <v>0</v>
      </c>
    </row>
    <row r="142" spans="1:65" s="12" customFormat="1" ht="22.9" customHeight="1">
      <c r="B142" s="150"/>
      <c r="D142" s="151" t="s">
        <v>72</v>
      </c>
      <c r="E142" s="161" t="s">
        <v>80</v>
      </c>
      <c r="F142" s="161" t="s">
        <v>161</v>
      </c>
      <c r="I142" s="153"/>
      <c r="J142" s="162">
        <f>BK142</f>
        <v>0</v>
      </c>
      <c r="L142" s="150"/>
      <c r="M142" s="155"/>
      <c r="N142" s="156"/>
      <c r="O142" s="156"/>
      <c r="P142" s="157">
        <f>SUM(P143:P146)</f>
        <v>0</v>
      </c>
      <c r="Q142" s="156"/>
      <c r="R142" s="157">
        <f>SUM(R143:R146)</f>
        <v>2.2542</v>
      </c>
      <c r="S142" s="156"/>
      <c r="T142" s="158">
        <f>SUM(T143:T146)</f>
        <v>0</v>
      </c>
      <c r="AR142" s="151" t="s">
        <v>80</v>
      </c>
      <c r="AT142" s="159" t="s">
        <v>72</v>
      </c>
      <c r="AU142" s="159" t="s">
        <v>80</v>
      </c>
      <c r="AY142" s="151" t="s">
        <v>160</v>
      </c>
      <c r="BK142" s="160">
        <f>SUM(BK143:BK146)</f>
        <v>0</v>
      </c>
    </row>
    <row r="143" spans="1:65" s="2" customFormat="1" ht="16.5" customHeight="1">
      <c r="A143" s="29"/>
      <c r="B143" s="163"/>
      <c r="C143" s="164" t="s">
        <v>80</v>
      </c>
      <c r="D143" s="164" t="s">
        <v>162</v>
      </c>
      <c r="E143" s="165" t="s">
        <v>604</v>
      </c>
      <c r="F143" s="166" t="s">
        <v>605</v>
      </c>
      <c r="G143" s="167" t="s">
        <v>165</v>
      </c>
      <c r="H143" s="168">
        <v>14.175000000000001</v>
      </c>
      <c r="I143" s="169"/>
      <c r="J143" s="170">
        <f>ROUND(I143*H143,2)</f>
        <v>0</v>
      </c>
      <c r="K143" s="171"/>
      <c r="L143" s="30"/>
      <c r="M143" s="172" t="s">
        <v>1</v>
      </c>
      <c r="N143" s="173" t="s">
        <v>39</v>
      </c>
      <c r="O143" s="55"/>
      <c r="P143" s="174">
        <f>O143*H143</f>
        <v>0</v>
      </c>
      <c r="Q143" s="174">
        <v>0</v>
      </c>
      <c r="R143" s="174">
        <f>Q143*H143</f>
        <v>0</v>
      </c>
      <c r="S143" s="174">
        <v>0</v>
      </c>
      <c r="T143" s="175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6" t="s">
        <v>109</v>
      </c>
      <c r="AT143" s="176" t="s">
        <v>162</v>
      </c>
      <c r="AU143" s="176" t="s">
        <v>84</v>
      </c>
      <c r="AY143" s="14" t="s">
        <v>160</v>
      </c>
      <c r="BE143" s="177">
        <f>IF(N143="základná",J143,0)</f>
        <v>0</v>
      </c>
      <c r="BF143" s="177">
        <f>IF(N143="znížená",J143,0)</f>
        <v>0</v>
      </c>
      <c r="BG143" s="177">
        <f>IF(N143="zákl. prenesená",J143,0)</f>
        <v>0</v>
      </c>
      <c r="BH143" s="177">
        <f>IF(N143="zníž. prenesená",J143,0)</f>
        <v>0</v>
      </c>
      <c r="BI143" s="177">
        <f>IF(N143="nulová",J143,0)</f>
        <v>0</v>
      </c>
      <c r="BJ143" s="14" t="s">
        <v>84</v>
      </c>
      <c r="BK143" s="177">
        <f>ROUND(I143*H143,2)</f>
        <v>0</v>
      </c>
      <c r="BL143" s="14" t="s">
        <v>109</v>
      </c>
      <c r="BM143" s="176" t="s">
        <v>84</v>
      </c>
    </row>
    <row r="144" spans="1:65" s="2" customFormat="1" ht="33" customHeight="1">
      <c r="A144" s="29"/>
      <c r="B144" s="163"/>
      <c r="C144" s="164" t="s">
        <v>84</v>
      </c>
      <c r="D144" s="164" t="s">
        <v>162</v>
      </c>
      <c r="E144" s="165" t="s">
        <v>606</v>
      </c>
      <c r="F144" s="166" t="s">
        <v>607</v>
      </c>
      <c r="G144" s="167" t="s">
        <v>254</v>
      </c>
      <c r="H144" s="168">
        <v>6</v>
      </c>
      <c r="I144" s="169"/>
      <c r="J144" s="170">
        <f>ROUND(I144*H144,2)</f>
        <v>0</v>
      </c>
      <c r="K144" s="171"/>
      <c r="L144" s="30"/>
      <c r="M144" s="172" t="s">
        <v>1</v>
      </c>
      <c r="N144" s="173" t="s">
        <v>39</v>
      </c>
      <c r="O144" s="55"/>
      <c r="P144" s="174">
        <f>O144*H144</f>
        <v>0</v>
      </c>
      <c r="Q144" s="174">
        <v>0.37569999999999998</v>
      </c>
      <c r="R144" s="174">
        <f>Q144*H144</f>
        <v>2.2542</v>
      </c>
      <c r="S144" s="174">
        <v>0</v>
      </c>
      <c r="T144" s="175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6" t="s">
        <v>109</v>
      </c>
      <c r="AT144" s="176" t="s">
        <v>162</v>
      </c>
      <c r="AU144" s="176" t="s">
        <v>84</v>
      </c>
      <c r="AY144" s="14" t="s">
        <v>160</v>
      </c>
      <c r="BE144" s="177">
        <f>IF(N144="základná",J144,0)</f>
        <v>0</v>
      </c>
      <c r="BF144" s="177">
        <f>IF(N144="znížená",J144,0)</f>
        <v>0</v>
      </c>
      <c r="BG144" s="177">
        <f>IF(N144="zákl. prenesená",J144,0)</f>
        <v>0</v>
      </c>
      <c r="BH144" s="177">
        <f>IF(N144="zníž. prenesená",J144,0)</f>
        <v>0</v>
      </c>
      <c r="BI144" s="177">
        <f>IF(N144="nulová",J144,0)</f>
        <v>0</v>
      </c>
      <c r="BJ144" s="14" t="s">
        <v>84</v>
      </c>
      <c r="BK144" s="177">
        <f>ROUND(I144*H144,2)</f>
        <v>0</v>
      </c>
      <c r="BL144" s="14" t="s">
        <v>109</v>
      </c>
      <c r="BM144" s="176" t="s">
        <v>109</v>
      </c>
    </row>
    <row r="145" spans="1:65" s="2" customFormat="1" ht="16.5" customHeight="1">
      <c r="A145" s="29"/>
      <c r="B145" s="163"/>
      <c r="C145" s="164" t="s">
        <v>89</v>
      </c>
      <c r="D145" s="164" t="s">
        <v>162</v>
      </c>
      <c r="E145" s="165" t="s">
        <v>608</v>
      </c>
      <c r="F145" s="166" t="s">
        <v>609</v>
      </c>
      <c r="G145" s="167" t="s">
        <v>254</v>
      </c>
      <c r="H145" s="168">
        <v>6</v>
      </c>
      <c r="I145" s="169"/>
      <c r="J145" s="170">
        <f>ROUND(I145*H145,2)</f>
        <v>0</v>
      </c>
      <c r="K145" s="171"/>
      <c r="L145" s="30"/>
      <c r="M145" s="172" t="s">
        <v>1</v>
      </c>
      <c r="N145" s="173" t="s">
        <v>39</v>
      </c>
      <c r="O145" s="55"/>
      <c r="P145" s="174">
        <f>O145*H145</f>
        <v>0</v>
      </c>
      <c r="Q145" s="174">
        <v>0</v>
      </c>
      <c r="R145" s="174">
        <f>Q145*H145</f>
        <v>0</v>
      </c>
      <c r="S145" s="174">
        <v>0</v>
      </c>
      <c r="T145" s="175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6" t="s">
        <v>109</v>
      </c>
      <c r="AT145" s="176" t="s">
        <v>162</v>
      </c>
      <c r="AU145" s="176" t="s">
        <v>84</v>
      </c>
      <c r="AY145" s="14" t="s">
        <v>160</v>
      </c>
      <c r="BE145" s="177">
        <f>IF(N145="základná",J145,0)</f>
        <v>0</v>
      </c>
      <c r="BF145" s="177">
        <f>IF(N145="znížená",J145,0)</f>
        <v>0</v>
      </c>
      <c r="BG145" s="177">
        <f>IF(N145="zákl. prenesená",J145,0)</f>
        <v>0</v>
      </c>
      <c r="BH145" s="177">
        <f>IF(N145="zníž. prenesená",J145,0)</f>
        <v>0</v>
      </c>
      <c r="BI145" s="177">
        <f>IF(N145="nulová",J145,0)</f>
        <v>0</v>
      </c>
      <c r="BJ145" s="14" t="s">
        <v>84</v>
      </c>
      <c r="BK145" s="177">
        <f>ROUND(I145*H145,2)</f>
        <v>0</v>
      </c>
      <c r="BL145" s="14" t="s">
        <v>109</v>
      </c>
      <c r="BM145" s="176" t="s">
        <v>115</v>
      </c>
    </row>
    <row r="146" spans="1:65" s="2" customFormat="1" ht="16.5" customHeight="1">
      <c r="A146" s="29"/>
      <c r="B146" s="163"/>
      <c r="C146" s="178" t="s">
        <v>109</v>
      </c>
      <c r="D146" s="178" t="s">
        <v>188</v>
      </c>
      <c r="E146" s="179" t="s">
        <v>610</v>
      </c>
      <c r="F146" s="180" t="s">
        <v>611</v>
      </c>
      <c r="G146" s="181" t="s">
        <v>254</v>
      </c>
      <c r="H146" s="182">
        <v>6</v>
      </c>
      <c r="I146" s="183"/>
      <c r="J146" s="184">
        <f>ROUND(I146*H146,2)</f>
        <v>0</v>
      </c>
      <c r="K146" s="185"/>
      <c r="L146" s="186"/>
      <c r="M146" s="187" t="s">
        <v>1</v>
      </c>
      <c r="N146" s="188" t="s">
        <v>39</v>
      </c>
      <c r="O146" s="55"/>
      <c r="P146" s="174">
        <f>O146*H146</f>
        <v>0</v>
      </c>
      <c r="Q146" s="174">
        <v>0</v>
      </c>
      <c r="R146" s="174">
        <f>Q146*H146</f>
        <v>0</v>
      </c>
      <c r="S146" s="174">
        <v>0</v>
      </c>
      <c r="T146" s="175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6" t="s">
        <v>173</v>
      </c>
      <c r="AT146" s="176" t="s">
        <v>188</v>
      </c>
      <c r="AU146" s="176" t="s">
        <v>84</v>
      </c>
      <c r="AY146" s="14" t="s">
        <v>160</v>
      </c>
      <c r="BE146" s="177">
        <f>IF(N146="základná",J146,0)</f>
        <v>0</v>
      </c>
      <c r="BF146" s="177">
        <f>IF(N146="znížená",J146,0)</f>
        <v>0</v>
      </c>
      <c r="BG146" s="177">
        <f>IF(N146="zákl. prenesená",J146,0)</f>
        <v>0</v>
      </c>
      <c r="BH146" s="177">
        <f>IF(N146="zníž. prenesená",J146,0)</f>
        <v>0</v>
      </c>
      <c r="BI146" s="177">
        <f>IF(N146="nulová",J146,0)</f>
        <v>0</v>
      </c>
      <c r="BJ146" s="14" t="s">
        <v>84</v>
      </c>
      <c r="BK146" s="177">
        <f>ROUND(I146*H146,2)</f>
        <v>0</v>
      </c>
      <c r="BL146" s="14" t="s">
        <v>109</v>
      </c>
      <c r="BM146" s="176" t="s">
        <v>173</v>
      </c>
    </row>
    <row r="147" spans="1:65" s="12" customFormat="1" ht="22.9" customHeight="1">
      <c r="B147" s="150"/>
      <c r="D147" s="151" t="s">
        <v>72</v>
      </c>
      <c r="E147" s="161" t="s">
        <v>115</v>
      </c>
      <c r="F147" s="161" t="s">
        <v>203</v>
      </c>
      <c r="I147" s="153"/>
      <c r="J147" s="162">
        <f>BK147</f>
        <v>0</v>
      </c>
      <c r="L147" s="150"/>
      <c r="M147" s="155"/>
      <c r="N147" s="156"/>
      <c r="O147" s="156"/>
      <c r="P147" s="157">
        <f>SUM(P148:P154)</f>
        <v>0</v>
      </c>
      <c r="Q147" s="156"/>
      <c r="R147" s="157">
        <f>SUM(R148:R154)</f>
        <v>4.6480000000000002E-3</v>
      </c>
      <c r="S147" s="156"/>
      <c r="T147" s="158">
        <f>SUM(T148:T154)</f>
        <v>0</v>
      </c>
      <c r="AR147" s="151" t="s">
        <v>80</v>
      </c>
      <c r="AT147" s="159" t="s">
        <v>72</v>
      </c>
      <c r="AU147" s="159" t="s">
        <v>80</v>
      </c>
      <c r="AY147" s="151" t="s">
        <v>160</v>
      </c>
      <c r="BK147" s="160">
        <f>SUM(BK148:BK154)</f>
        <v>0</v>
      </c>
    </row>
    <row r="148" spans="1:65" s="2" customFormat="1" ht="16.5" customHeight="1">
      <c r="A148" s="29"/>
      <c r="B148" s="163"/>
      <c r="C148" s="164" t="s">
        <v>112</v>
      </c>
      <c r="D148" s="164" t="s">
        <v>162</v>
      </c>
      <c r="E148" s="165" t="s">
        <v>521</v>
      </c>
      <c r="F148" s="166" t="s">
        <v>612</v>
      </c>
      <c r="G148" s="167" t="s">
        <v>165</v>
      </c>
      <c r="H148" s="168">
        <v>1.1200000000000001</v>
      </c>
      <c r="I148" s="169"/>
      <c r="J148" s="170">
        <f t="shared" ref="J148:J154" si="0">ROUND(I148*H148,2)</f>
        <v>0</v>
      </c>
      <c r="K148" s="171"/>
      <c r="L148" s="30"/>
      <c r="M148" s="172" t="s">
        <v>1</v>
      </c>
      <c r="N148" s="173" t="s">
        <v>39</v>
      </c>
      <c r="O148" s="55"/>
      <c r="P148" s="174">
        <f t="shared" ref="P148:P154" si="1">O148*H148</f>
        <v>0</v>
      </c>
      <c r="Q148" s="174">
        <v>0</v>
      </c>
      <c r="R148" s="174">
        <f t="shared" ref="R148:R154" si="2">Q148*H148</f>
        <v>0</v>
      </c>
      <c r="S148" s="174">
        <v>0</v>
      </c>
      <c r="T148" s="175">
        <f t="shared" ref="T148:T154" si="3"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6" t="s">
        <v>109</v>
      </c>
      <c r="AT148" s="176" t="s">
        <v>162</v>
      </c>
      <c r="AU148" s="176" t="s">
        <v>84</v>
      </c>
      <c r="AY148" s="14" t="s">
        <v>160</v>
      </c>
      <c r="BE148" s="177">
        <f t="shared" ref="BE148:BE154" si="4">IF(N148="základná",J148,0)</f>
        <v>0</v>
      </c>
      <c r="BF148" s="177">
        <f t="shared" ref="BF148:BF154" si="5">IF(N148="znížená",J148,0)</f>
        <v>0</v>
      </c>
      <c r="BG148" s="177">
        <f t="shared" ref="BG148:BG154" si="6">IF(N148="zákl. prenesená",J148,0)</f>
        <v>0</v>
      </c>
      <c r="BH148" s="177">
        <f t="shared" ref="BH148:BH154" si="7">IF(N148="zníž. prenesená",J148,0)</f>
        <v>0</v>
      </c>
      <c r="BI148" s="177">
        <f t="shared" ref="BI148:BI154" si="8">IF(N148="nulová",J148,0)</f>
        <v>0</v>
      </c>
      <c r="BJ148" s="14" t="s">
        <v>84</v>
      </c>
      <c r="BK148" s="177">
        <f t="shared" ref="BK148:BK154" si="9">ROUND(I148*H148,2)</f>
        <v>0</v>
      </c>
      <c r="BL148" s="14" t="s">
        <v>109</v>
      </c>
      <c r="BM148" s="176" t="s">
        <v>176</v>
      </c>
    </row>
    <row r="149" spans="1:65" s="2" customFormat="1" ht="21.75" customHeight="1">
      <c r="A149" s="29"/>
      <c r="B149" s="163"/>
      <c r="C149" s="164" t="s">
        <v>115</v>
      </c>
      <c r="D149" s="164" t="s">
        <v>162</v>
      </c>
      <c r="E149" s="165" t="s">
        <v>613</v>
      </c>
      <c r="F149" s="166" t="s">
        <v>614</v>
      </c>
      <c r="G149" s="167" t="s">
        <v>165</v>
      </c>
      <c r="H149" s="168">
        <v>1.1200000000000001</v>
      </c>
      <c r="I149" s="169"/>
      <c r="J149" s="170">
        <f t="shared" si="0"/>
        <v>0</v>
      </c>
      <c r="K149" s="171"/>
      <c r="L149" s="30"/>
      <c r="M149" s="172" t="s">
        <v>1</v>
      </c>
      <c r="N149" s="173" t="s">
        <v>39</v>
      </c>
      <c r="O149" s="55"/>
      <c r="P149" s="174">
        <f t="shared" si="1"/>
        <v>0</v>
      </c>
      <c r="Q149" s="174">
        <v>4.15E-3</v>
      </c>
      <c r="R149" s="174">
        <f t="shared" si="2"/>
        <v>4.6480000000000002E-3</v>
      </c>
      <c r="S149" s="174">
        <v>0</v>
      </c>
      <c r="T149" s="175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6" t="s">
        <v>109</v>
      </c>
      <c r="AT149" s="176" t="s">
        <v>162</v>
      </c>
      <c r="AU149" s="176" t="s">
        <v>84</v>
      </c>
      <c r="AY149" s="14" t="s">
        <v>160</v>
      </c>
      <c r="BE149" s="177">
        <f t="shared" si="4"/>
        <v>0</v>
      </c>
      <c r="BF149" s="177">
        <f t="shared" si="5"/>
        <v>0</v>
      </c>
      <c r="BG149" s="177">
        <f t="shared" si="6"/>
        <v>0</v>
      </c>
      <c r="BH149" s="177">
        <f t="shared" si="7"/>
        <v>0</v>
      </c>
      <c r="BI149" s="177">
        <f t="shared" si="8"/>
        <v>0</v>
      </c>
      <c r="BJ149" s="14" t="s">
        <v>84</v>
      </c>
      <c r="BK149" s="177">
        <f t="shared" si="9"/>
        <v>0</v>
      </c>
      <c r="BL149" s="14" t="s">
        <v>109</v>
      </c>
      <c r="BM149" s="176" t="s">
        <v>179</v>
      </c>
    </row>
    <row r="150" spans="1:65" s="2" customFormat="1" ht="33" customHeight="1">
      <c r="A150" s="29"/>
      <c r="B150" s="163"/>
      <c r="C150" s="164" t="s">
        <v>118</v>
      </c>
      <c r="D150" s="164" t="s">
        <v>162</v>
      </c>
      <c r="E150" s="165" t="s">
        <v>615</v>
      </c>
      <c r="F150" s="166" t="s">
        <v>616</v>
      </c>
      <c r="G150" s="167" t="s">
        <v>165</v>
      </c>
      <c r="H150" s="168">
        <v>68.25</v>
      </c>
      <c r="I150" s="169"/>
      <c r="J150" s="170">
        <f t="shared" si="0"/>
        <v>0</v>
      </c>
      <c r="K150" s="171"/>
      <c r="L150" s="30"/>
      <c r="M150" s="172" t="s">
        <v>1</v>
      </c>
      <c r="N150" s="173" t="s">
        <v>39</v>
      </c>
      <c r="O150" s="55"/>
      <c r="P150" s="174">
        <f t="shared" si="1"/>
        <v>0</v>
      </c>
      <c r="Q150" s="174">
        <v>0</v>
      </c>
      <c r="R150" s="174">
        <f t="shared" si="2"/>
        <v>0</v>
      </c>
      <c r="S150" s="174">
        <v>0</v>
      </c>
      <c r="T150" s="175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6" t="s">
        <v>109</v>
      </c>
      <c r="AT150" s="176" t="s">
        <v>162</v>
      </c>
      <c r="AU150" s="176" t="s">
        <v>84</v>
      </c>
      <c r="AY150" s="14" t="s">
        <v>160</v>
      </c>
      <c r="BE150" s="177">
        <f t="shared" si="4"/>
        <v>0</v>
      </c>
      <c r="BF150" s="177">
        <f t="shared" si="5"/>
        <v>0</v>
      </c>
      <c r="BG150" s="177">
        <f t="shared" si="6"/>
        <v>0</v>
      </c>
      <c r="BH150" s="177">
        <f t="shared" si="7"/>
        <v>0</v>
      </c>
      <c r="BI150" s="177">
        <f t="shared" si="8"/>
        <v>0</v>
      </c>
      <c r="BJ150" s="14" t="s">
        <v>84</v>
      </c>
      <c r="BK150" s="177">
        <f t="shared" si="9"/>
        <v>0</v>
      </c>
      <c r="BL150" s="14" t="s">
        <v>109</v>
      </c>
      <c r="BM150" s="176" t="s">
        <v>183</v>
      </c>
    </row>
    <row r="151" spans="1:65" s="2" customFormat="1" ht="16.5" customHeight="1">
      <c r="A151" s="29"/>
      <c r="B151" s="163"/>
      <c r="C151" s="164" t="s">
        <v>173</v>
      </c>
      <c r="D151" s="164" t="s">
        <v>162</v>
      </c>
      <c r="E151" s="165" t="s">
        <v>617</v>
      </c>
      <c r="F151" s="166" t="s">
        <v>618</v>
      </c>
      <c r="G151" s="167" t="s">
        <v>165</v>
      </c>
      <c r="H151" s="168">
        <v>68.25</v>
      </c>
      <c r="I151" s="169"/>
      <c r="J151" s="170">
        <f t="shared" si="0"/>
        <v>0</v>
      </c>
      <c r="K151" s="171"/>
      <c r="L151" s="30"/>
      <c r="M151" s="172" t="s">
        <v>1</v>
      </c>
      <c r="N151" s="173" t="s">
        <v>39</v>
      </c>
      <c r="O151" s="55"/>
      <c r="P151" s="174">
        <f t="shared" si="1"/>
        <v>0</v>
      </c>
      <c r="Q151" s="174">
        <v>0</v>
      </c>
      <c r="R151" s="174">
        <f t="shared" si="2"/>
        <v>0</v>
      </c>
      <c r="S151" s="174">
        <v>0</v>
      </c>
      <c r="T151" s="175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6" t="s">
        <v>109</v>
      </c>
      <c r="AT151" s="176" t="s">
        <v>162</v>
      </c>
      <c r="AU151" s="176" t="s">
        <v>84</v>
      </c>
      <c r="AY151" s="14" t="s">
        <v>160</v>
      </c>
      <c r="BE151" s="177">
        <f t="shared" si="4"/>
        <v>0</v>
      </c>
      <c r="BF151" s="177">
        <f t="shared" si="5"/>
        <v>0</v>
      </c>
      <c r="BG151" s="177">
        <f t="shared" si="6"/>
        <v>0</v>
      </c>
      <c r="BH151" s="177">
        <f t="shared" si="7"/>
        <v>0</v>
      </c>
      <c r="BI151" s="177">
        <f t="shared" si="8"/>
        <v>0</v>
      </c>
      <c r="BJ151" s="14" t="s">
        <v>84</v>
      </c>
      <c r="BK151" s="177">
        <f t="shared" si="9"/>
        <v>0</v>
      </c>
      <c r="BL151" s="14" t="s">
        <v>109</v>
      </c>
      <c r="BM151" s="176" t="s">
        <v>186</v>
      </c>
    </row>
    <row r="152" spans="1:65" s="2" customFormat="1" ht="21.75" customHeight="1">
      <c r="A152" s="29"/>
      <c r="B152" s="163"/>
      <c r="C152" s="164" t="s">
        <v>187</v>
      </c>
      <c r="D152" s="164" t="s">
        <v>162</v>
      </c>
      <c r="E152" s="165" t="s">
        <v>619</v>
      </c>
      <c r="F152" s="166" t="s">
        <v>620</v>
      </c>
      <c r="G152" s="167" t="s">
        <v>165</v>
      </c>
      <c r="H152" s="168">
        <v>114.45</v>
      </c>
      <c r="I152" s="169"/>
      <c r="J152" s="170">
        <f t="shared" si="0"/>
        <v>0</v>
      </c>
      <c r="K152" s="171"/>
      <c r="L152" s="30"/>
      <c r="M152" s="172" t="s">
        <v>1</v>
      </c>
      <c r="N152" s="173" t="s">
        <v>39</v>
      </c>
      <c r="O152" s="55"/>
      <c r="P152" s="174">
        <f t="shared" si="1"/>
        <v>0</v>
      </c>
      <c r="Q152" s="174">
        <v>0</v>
      </c>
      <c r="R152" s="174">
        <f t="shared" si="2"/>
        <v>0</v>
      </c>
      <c r="S152" s="174">
        <v>0</v>
      </c>
      <c r="T152" s="175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6" t="s">
        <v>109</v>
      </c>
      <c r="AT152" s="176" t="s">
        <v>162</v>
      </c>
      <c r="AU152" s="176" t="s">
        <v>84</v>
      </c>
      <c r="AY152" s="14" t="s">
        <v>160</v>
      </c>
      <c r="BE152" s="177">
        <f t="shared" si="4"/>
        <v>0</v>
      </c>
      <c r="BF152" s="177">
        <f t="shared" si="5"/>
        <v>0</v>
      </c>
      <c r="BG152" s="177">
        <f t="shared" si="6"/>
        <v>0</v>
      </c>
      <c r="BH152" s="177">
        <f t="shared" si="7"/>
        <v>0</v>
      </c>
      <c r="BI152" s="177">
        <f t="shared" si="8"/>
        <v>0</v>
      </c>
      <c r="BJ152" s="14" t="s">
        <v>84</v>
      </c>
      <c r="BK152" s="177">
        <f t="shared" si="9"/>
        <v>0</v>
      </c>
      <c r="BL152" s="14" t="s">
        <v>109</v>
      </c>
      <c r="BM152" s="176" t="s">
        <v>191</v>
      </c>
    </row>
    <row r="153" spans="1:65" s="2" customFormat="1" ht="21.75" customHeight="1">
      <c r="A153" s="29"/>
      <c r="B153" s="163"/>
      <c r="C153" s="164" t="s">
        <v>176</v>
      </c>
      <c r="D153" s="164" t="s">
        <v>162</v>
      </c>
      <c r="E153" s="165" t="s">
        <v>621</v>
      </c>
      <c r="F153" s="166" t="s">
        <v>622</v>
      </c>
      <c r="G153" s="167" t="s">
        <v>165</v>
      </c>
      <c r="H153" s="168">
        <v>114.45</v>
      </c>
      <c r="I153" s="169"/>
      <c r="J153" s="170">
        <f t="shared" si="0"/>
        <v>0</v>
      </c>
      <c r="K153" s="171"/>
      <c r="L153" s="30"/>
      <c r="M153" s="172" t="s">
        <v>1</v>
      </c>
      <c r="N153" s="173" t="s">
        <v>39</v>
      </c>
      <c r="O153" s="55"/>
      <c r="P153" s="174">
        <f t="shared" si="1"/>
        <v>0</v>
      </c>
      <c r="Q153" s="174">
        <v>0</v>
      </c>
      <c r="R153" s="174">
        <f t="shared" si="2"/>
        <v>0</v>
      </c>
      <c r="S153" s="174">
        <v>0</v>
      </c>
      <c r="T153" s="175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6" t="s">
        <v>109</v>
      </c>
      <c r="AT153" s="176" t="s">
        <v>162</v>
      </c>
      <c r="AU153" s="176" t="s">
        <v>84</v>
      </c>
      <c r="AY153" s="14" t="s">
        <v>160</v>
      </c>
      <c r="BE153" s="177">
        <f t="shared" si="4"/>
        <v>0</v>
      </c>
      <c r="BF153" s="177">
        <f t="shared" si="5"/>
        <v>0</v>
      </c>
      <c r="BG153" s="177">
        <f t="shared" si="6"/>
        <v>0</v>
      </c>
      <c r="BH153" s="177">
        <f t="shared" si="7"/>
        <v>0</v>
      </c>
      <c r="BI153" s="177">
        <f t="shared" si="8"/>
        <v>0</v>
      </c>
      <c r="BJ153" s="14" t="s">
        <v>84</v>
      </c>
      <c r="BK153" s="177">
        <f t="shared" si="9"/>
        <v>0</v>
      </c>
      <c r="BL153" s="14" t="s">
        <v>109</v>
      </c>
      <c r="BM153" s="176" t="s">
        <v>7</v>
      </c>
    </row>
    <row r="154" spans="1:65" s="2" customFormat="1" ht="21.75" customHeight="1">
      <c r="A154" s="29"/>
      <c r="B154" s="163"/>
      <c r="C154" s="164" t="s">
        <v>196</v>
      </c>
      <c r="D154" s="164" t="s">
        <v>162</v>
      </c>
      <c r="E154" s="165" t="s">
        <v>623</v>
      </c>
      <c r="F154" s="166" t="s">
        <v>624</v>
      </c>
      <c r="G154" s="167" t="s">
        <v>165</v>
      </c>
      <c r="H154" s="168">
        <v>46.2</v>
      </c>
      <c r="I154" s="169"/>
      <c r="J154" s="170">
        <f t="shared" si="0"/>
        <v>0</v>
      </c>
      <c r="K154" s="171"/>
      <c r="L154" s="30"/>
      <c r="M154" s="172" t="s">
        <v>1</v>
      </c>
      <c r="N154" s="173" t="s">
        <v>39</v>
      </c>
      <c r="O154" s="55"/>
      <c r="P154" s="174">
        <f t="shared" si="1"/>
        <v>0</v>
      </c>
      <c r="Q154" s="174">
        <v>0</v>
      </c>
      <c r="R154" s="174">
        <f t="shared" si="2"/>
        <v>0</v>
      </c>
      <c r="S154" s="174">
        <v>0</v>
      </c>
      <c r="T154" s="175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6" t="s">
        <v>109</v>
      </c>
      <c r="AT154" s="176" t="s">
        <v>162</v>
      </c>
      <c r="AU154" s="176" t="s">
        <v>84</v>
      </c>
      <c r="AY154" s="14" t="s">
        <v>160</v>
      </c>
      <c r="BE154" s="177">
        <f t="shared" si="4"/>
        <v>0</v>
      </c>
      <c r="BF154" s="177">
        <f t="shared" si="5"/>
        <v>0</v>
      </c>
      <c r="BG154" s="177">
        <f t="shared" si="6"/>
        <v>0</v>
      </c>
      <c r="BH154" s="177">
        <f t="shared" si="7"/>
        <v>0</v>
      </c>
      <c r="BI154" s="177">
        <f t="shared" si="8"/>
        <v>0</v>
      </c>
      <c r="BJ154" s="14" t="s">
        <v>84</v>
      </c>
      <c r="BK154" s="177">
        <f t="shared" si="9"/>
        <v>0</v>
      </c>
      <c r="BL154" s="14" t="s">
        <v>109</v>
      </c>
      <c r="BM154" s="176" t="s">
        <v>199</v>
      </c>
    </row>
    <row r="155" spans="1:65" s="12" customFormat="1" ht="22.9" customHeight="1">
      <c r="B155" s="150"/>
      <c r="D155" s="151" t="s">
        <v>72</v>
      </c>
      <c r="E155" s="161" t="s">
        <v>187</v>
      </c>
      <c r="F155" s="161" t="s">
        <v>246</v>
      </c>
      <c r="I155" s="153"/>
      <c r="J155" s="162">
        <f>BK155</f>
        <v>0</v>
      </c>
      <c r="L155" s="150"/>
      <c r="M155" s="155"/>
      <c r="N155" s="156"/>
      <c r="O155" s="156"/>
      <c r="P155" s="157">
        <f>SUM(P156:P166)</f>
        <v>0</v>
      </c>
      <c r="Q155" s="156"/>
      <c r="R155" s="157">
        <f>SUM(R156:R166)</f>
        <v>0</v>
      </c>
      <c r="S155" s="156"/>
      <c r="T155" s="158">
        <f>SUM(T156:T166)</f>
        <v>13.515600000000001</v>
      </c>
      <c r="AR155" s="151" t="s">
        <v>80</v>
      </c>
      <c r="AT155" s="159" t="s">
        <v>72</v>
      </c>
      <c r="AU155" s="159" t="s">
        <v>80</v>
      </c>
      <c r="AY155" s="151" t="s">
        <v>160</v>
      </c>
      <c r="BK155" s="160">
        <f>SUM(BK156:BK166)</f>
        <v>0</v>
      </c>
    </row>
    <row r="156" spans="1:65" s="2" customFormat="1" ht="16.5" customHeight="1">
      <c r="A156" s="29"/>
      <c r="B156" s="163"/>
      <c r="C156" s="164" t="s">
        <v>179</v>
      </c>
      <c r="D156" s="164" t="s">
        <v>162</v>
      </c>
      <c r="E156" s="165" t="s">
        <v>274</v>
      </c>
      <c r="F156" s="166" t="s">
        <v>275</v>
      </c>
      <c r="G156" s="167" t="s">
        <v>165</v>
      </c>
      <c r="H156" s="168">
        <v>114.45</v>
      </c>
      <c r="I156" s="169"/>
      <c r="J156" s="170">
        <f t="shared" ref="J156:J166" si="10">ROUND(I156*H156,2)</f>
        <v>0</v>
      </c>
      <c r="K156" s="171"/>
      <c r="L156" s="30"/>
      <c r="M156" s="172" t="s">
        <v>1</v>
      </c>
      <c r="N156" s="173" t="s">
        <v>39</v>
      </c>
      <c r="O156" s="55"/>
      <c r="P156" s="174">
        <f t="shared" ref="P156:P166" si="11">O156*H156</f>
        <v>0</v>
      </c>
      <c r="Q156" s="174">
        <v>0</v>
      </c>
      <c r="R156" s="174">
        <f t="shared" ref="R156:R166" si="12">Q156*H156</f>
        <v>0</v>
      </c>
      <c r="S156" s="174">
        <v>0</v>
      </c>
      <c r="T156" s="175">
        <f t="shared" ref="T156:T166" si="13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6" t="s">
        <v>109</v>
      </c>
      <c r="AT156" s="176" t="s">
        <v>162</v>
      </c>
      <c r="AU156" s="176" t="s">
        <v>84</v>
      </c>
      <c r="AY156" s="14" t="s">
        <v>160</v>
      </c>
      <c r="BE156" s="177">
        <f t="shared" ref="BE156:BE166" si="14">IF(N156="základná",J156,0)</f>
        <v>0</v>
      </c>
      <c r="BF156" s="177">
        <f t="shared" ref="BF156:BF166" si="15">IF(N156="znížená",J156,0)</f>
        <v>0</v>
      </c>
      <c r="BG156" s="177">
        <f t="shared" ref="BG156:BG166" si="16">IF(N156="zákl. prenesená",J156,0)</f>
        <v>0</v>
      </c>
      <c r="BH156" s="177">
        <f t="shared" ref="BH156:BH166" si="17">IF(N156="zníž. prenesená",J156,0)</f>
        <v>0</v>
      </c>
      <c r="BI156" s="177">
        <f t="shared" ref="BI156:BI166" si="18">IF(N156="nulová",J156,0)</f>
        <v>0</v>
      </c>
      <c r="BJ156" s="14" t="s">
        <v>84</v>
      </c>
      <c r="BK156" s="177">
        <f t="shared" ref="BK156:BK166" si="19">ROUND(I156*H156,2)</f>
        <v>0</v>
      </c>
      <c r="BL156" s="14" t="s">
        <v>109</v>
      </c>
      <c r="BM156" s="176" t="s">
        <v>202</v>
      </c>
    </row>
    <row r="157" spans="1:65" s="2" customFormat="1" ht="33" customHeight="1">
      <c r="A157" s="29"/>
      <c r="B157" s="163"/>
      <c r="C157" s="164" t="s">
        <v>204</v>
      </c>
      <c r="D157" s="164" t="s">
        <v>162</v>
      </c>
      <c r="E157" s="165" t="s">
        <v>625</v>
      </c>
      <c r="F157" s="166" t="s">
        <v>626</v>
      </c>
      <c r="G157" s="167" t="s">
        <v>168</v>
      </c>
      <c r="H157" s="168">
        <v>5.7229999999999999</v>
      </c>
      <c r="I157" s="169"/>
      <c r="J157" s="170">
        <f t="shared" si="10"/>
        <v>0</v>
      </c>
      <c r="K157" s="171"/>
      <c r="L157" s="30"/>
      <c r="M157" s="172" t="s">
        <v>1</v>
      </c>
      <c r="N157" s="173" t="s">
        <v>39</v>
      </c>
      <c r="O157" s="55"/>
      <c r="P157" s="174">
        <f t="shared" si="11"/>
        <v>0</v>
      </c>
      <c r="Q157" s="174">
        <v>0</v>
      </c>
      <c r="R157" s="174">
        <f t="shared" si="12"/>
        <v>0</v>
      </c>
      <c r="S157" s="174">
        <v>2.2000000000000002</v>
      </c>
      <c r="T157" s="175">
        <f t="shared" si="13"/>
        <v>12.5906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6" t="s">
        <v>109</v>
      </c>
      <c r="AT157" s="176" t="s">
        <v>162</v>
      </c>
      <c r="AU157" s="176" t="s">
        <v>84</v>
      </c>
      <c r="AY157" s="14" t="s">
        <v>160</v>
      </c>
      <c r="BE157" s="177">
        <f t="shared" si="14"/>
        <v>0</v>
      </c>
      <c r="BF157" s="177">
        <f t="shared" si="15"/>
        <v>0</v>
      </c>
      <c r="BG157" s="177">
        <f t="shared" si="16"/>
        <v>0</v>
      </c>
      <c r="BH157" s="177">
        <f t="shared" si="17"/>
        <v>0</v>
      </c>
      <c r="BI157" s="177">
        <f t="shared" si="18"/>
        <v>0</v>
      </c>
      <c r="BJ157" s="14" t="s">
        <v>84</v>
      </c>
      <c r="BK157" s="177">
        <f t="shared" si="19"/>
        <v>0</v>
      </c>
      <c r="BL157" s="14" t="s">
        <v>109</v>
      </c>
      <c r="BM157" s="176" t="s">
        <v>207</v>
      </c>
    </row>
    <row r="158" spans="1:65" s="2" customFormat="1" ht="21.75" customHeight="1">
      <c r="A158" s="29"/>
      <c r="B158" s="163"/>
      <c r="C158" s="164" t="s">
        <v>183</v>
      </c>
      <c r="D158" s="164" t="s">
        <v>162</v>
      </c>
      <c r="E158" s="165" t="s">
        <v>627</v>
      </c>
      <c r="F158" s="166" t="s">
        <v>628</v>
      </c>
      <c r="G158" s="167" t="s">
        <v>165</v>
      </c>
      <c r="H158" s="168">
        <v>100</v>
      </c>
      <c r="I158" s="169"/>
      <c r="J158" s="170">
        <f t="shared" si="10"/>
        <v>0</v>
      </c>
      <c r="K158" s="171"/>
      <c r="L158" s="30"/>
      <c r="M158" s="172" t="s">
        <v>1</v>
      </c>
      <c r="N158" s="173" t="s">
        <v>39</v>
      </c>
      <c r="O158" s="55"/>
      <c r="P158" s="174">
        <f t="shared" si="11"/>
        <v>0</v>
      </c>
      <c r="Q158" s="174">
        <v>0</v>
      </c>
      <c r="R158" s="174">
        <f t="shared" si="12"/>
        <v>0</v>
      </c>
      <c r="S158" s="174">
        <v>0</v>
      </c>
      <c r="T158" s="175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6" t="s">
        <v>109</v>
      </c>
      <c r="AT158" s="176" t="s">
        <v>162</v>
      </c>
      <c r="AU158" s="176" t="s">
        <v>84</v>
      </c>
      <c r="AY158" s="14" t="s">
        <v>160</v>
      </c>
      <c r="BE158" s="177">
        <f t="shared" si="14"/>
        <v>0</v>
      </c>
      <c r="BF158" s="177">
        <f t="shared" si="15"/>
        <v>0</v>
      </c>
      <c r="BG158" s="177">
        <f t="shared" si="16"/>
        <v>0</v>
      </c>
      <c r="BH158" s="177">
        <f t="shared" si="17"/>
        <v>0</v>
      </c>
      <c r="BI158" s="177">
        <f t="shared" si="18"/>
        <v>0</v>
      </c>
      <c r="BJ158" s="14" t="s">
        <v>84</v>
      </c>
      <c r="BK158" s="177">
        <f t="shared" si="19"/>
        <v>0</v>
      </c>
      <c r="BL158" s="14" t="s">
        <v>109</v>
      </c>
      <c r="BM158" s="176" t="s">
        <v>210</v>
      </c>
    </row>
    <row r="159" spans="1:65" s="2" customFormat="1" ht="16.5" customHeight="1">
      <c r="A159" s="29"/>
      <c r="B159" s="163"/>
      <c r="C159" s="164" t="s">
        <v>211</v>
      </c>
      <c r="D159" s="164" t="s">
        <v>162</v>
      </c>
      <c r="E159" s="165" t="s">
        <v>629</v>
      </c>
      <c r="F159" s="166" t="s">
        <v>630</v>
      </c>
      <c r="G159" s="167" t="s">
        <v>250</v>
      </c>
      <c r="H159" s="168">
        <v>25</v>
      </c>
      <c r="I159" s="169"/>
      <c r="J159" s="170">
        <f t="shared" si="10"/>
        <v>0</v>
      </c>
      <c r="K159" s="171"/>
      <c r="L159" s="30"/>
      <c r="M159" s="172" t="s">
        <v>1</v>
      </c>
      <c r="N159" s="173" t="s">
        <v>39</v>
      </c>
      <c r="O159" s="55"/>
      <c r="P159" s="174">
        <f t="shared" si="11"/>
        <v>0</v>
      </c>
      <c r="Q159" s="174">
        <v>0</v>
      </c>
      <c r="R159" s="174">
        <f t="shared" si="12"/>
        <v>0</v>
      </c>
      <c r="S159" s="174">
        <v>3.6999999999999998E-2</v>
      </c>
      <c r="T159" s="175">
        <f t="shared" si="13"/>
        <v>0.92499999999999993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6" t="s">
        <v>109</v>
      </c>
      <c r="AT159" s="176" t="s">
        <v>162</v>
      </c>
      <c r="AU159" s="176" t="s">
        <v>84</v>
      </c>
      <c r="AY159" s="14" t="s">
        <v>160</v>
      </c>
      <c r="BE159" s="177">
        <f t="shared" si="14"/>
        <v>0</v>
      </c>
      <c r="BF159" s="177">
        <f t="shared" si="15"/>
        <v>0</v>
      </c>
      <c r="BG159" s="177">
        <f t="shared" si="16"/>
        <v>0</v>
      </c>
      <c r="BH159" s="177">
        <f t="shared" si="17"/>
        <v>0</v>
      </c>
      <c r="BI159" s="177">
        <f t="shared" si="18"/>
        <v>0</v>
      </c>
      <c r="BJ159" s="14" t="s">
        <v>84</v>
      </c>
      <c r="BK159" s="177">
        <f t="shared" si="19"/>
        <v>0</v>
      </c>
      <c r="BL159" s="14" t="s">
        <v>109</v>
      </c>
      <c r="BM159" s="176" t="s">
        <v>214</v>
      </c>
    </row>
    <row r="160" spans="1:65" s="2" customFormat="1" ht="21.75" customHeight="1">
      <c r="A160" s="29"/>
      <c r="B160" s="163"/>
      <c r="C160" s="164" t="s">
        <v>186</v>
      </c>
      <c r="D160" s="164" t="s">
        <v>162</v>
      </c>
      <c r="E160" s="165" t="s">
        <v>286</v>
      </c>
      <c r="F160" s="166" t="s">
        <v>287</v>
      </c>
      <c r="G160" s="167" t="s">
        <v>182</v>
      </c>
      <c r="H160" s="168">
        <v>20.605</v>
      </c>
      <c r="I160" s="169"/>
      <c r="J160" s="170">
        <f t="shared" si="10"/>
        <v>0</v>
      </c>
      <c r="K160" s="171"/>
      <c r="L160" s="30"/>
      <c r="M160" s="172" t="s">
        <v>1</v>
      </c>
      <c r="N160" s="173" t="s">
        <v>39</v>
      </c>
      <c r="O160" s="55"/>
      <c r="P160" s="174">
        <f t="shared" si="11"/>
        <v>0</v>
      </c>
      <c r="Q160" s="174">
        <v>0</v>
      </c>
      <c r="R160" s="174">
        <f t="shared" si="12"/>
        <v>0</v>
      </c>
      <c r="S160" s="174">
        <v>0</v>
      </c>
      <c r="T160" s="175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6" t="s">
        <v>109</v>
      </c>
      <c r="AT160" s="176" t="s">
        <v>162</v>
      </c>
      <c r="AU160" s="176" t="s">
        <v>84</v>
      </c>
      <c r="AY160" s="14" t="s">
        <v>160</v>
      </c>
      <c r="BE160" s="177">
        <f t="shared" si="14"/>
        <v>0</v>
      </c>
      <c r="BF160" s="177">
        <f t="shared" si="15"/>
        <v>0</v>
      </c>
      <c r="BG160" s="177">
        <f t="shared" si="16"/>
        <v>0</v>
      </c>
      <c r="BH160" s="177">
        <f t="shared" si="17"/>
        <v>0</v>
      </c>
      <c r="BI160" s="177">
        <f t="shared" si="18"/>
        <v>0</v>
      </c>
      <c r="BJ160" s="14" t="s">
        <v>84</v>
      </c>
      <c r="BK160" s="177">
        <f t="shared" si="19"/>
        <v>0</v>
      </c>
      <c r="BL160" s="14" t="s">
        <v>109</v>
      </c>
      <c r="BM160" s="176" t="s">
        <v>217</v>
      </c>
    </row>
    <row r="161" spans="1:65" s="2" customFormat="1" ht="21.75" customHeight="1">
      <c r="A161" s="29"/>
      <c r="B161" s="163"/>
      <c r="C161" s="164" t="s">
        <v>218</v>
      </c>
      <c r="D161" s="164" t="s">
        <v>162</v>
      </c>
      <c r="E161" s="165" t="s">
        <v>289</v>
      </c>
      <c r="F161" s="166" t="s">
        <v>290</v>
      </c>
      <c r="G161" s="167" t="s">
        <v>182</v>
      </c>
      <c r="H161" s="168">
        <v>82.42</v>
      </c>
      <c r="I161" s="169"/>
      <c r="J161" s="170">
        <f t="shared" si="10"/>
        <v>0</v>
      </c>
      <c r="K161" s="171"/>
      <c r="L161" s="30"/>
      <c r="M161" s="172" t="s">
        <v>1</v>
      </c>
      <c r="N161" s="173" t="s">
        <v>39</v>
      </c>
      <c r="O161" s="55"/>
      <c r="P161" s="174">
        <f t="shared" si="11"/>
        <v>0</v>
      </c>
      <c r="Q161" s="174">
        <v>0</v>
      </c>
      <c r="R161" s="174">
        <f t="shared" si="12"/>
        <v>0</v>
      </c>
      <c r="S161" s="174">
        <v>0</v>
      </c>
      <c r="T161" s="175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6" t="s">
        <v>109</v>
      </c>
      <c r="AT161" s="176" t="s">
        <v>162</v>
      </c>
      <c r="AU161" s="176" t="s">
        <v>84</v>
      </c>
      <c r="AY161" s="14" t="s">
        <v>160</v>
      </c>
      <c r="BE161" s="177">
        <f t="shared" si="14"/>
        <v>0</v>
      </c>
      <c r="BF161" s="177">
        <f t="shared" si="15"/>
        <v>0</v>
      </c>
      <c r="BG161" s="177">
        <f t="shared" si="16"/>
        <v>0</v>
      </c>
      <c r="BH161" s="177">
        <f t="shared" si="17"/>
        <v>0</v>
      </c>
      <c r="BI161" s="177">
        <f t="shared" si="18"/>
        <v>0</v>
      </c>
      <c r="BJ161" s="14" t="s">
        <v>84</v>
      </c>
      <c r="BK161" s="177">
        <f t="shared" si="19"/>
        <v>0</v>
      </c>
      <c r="BL161" s="14" t="s">
        <v>109</v>
      </c>
      <c r="BM161" s="176" t="s">
        <v>221</v>
      </c>
    </row>
    <row r="162" spans="1:65" s="2" customFormat="1" ht="16.5" customHeight="1">
      <c r="A162" s="29"/>
      <c r="B162" s="163"/>
      <c r="C162" s="164" t="s">
        <v>191</v>
      </c>
      <c r="D162" s="164" t="s">
        <v>162</v>
      </c>
      <c r="E162" s="165" t="s">
        <v>293</v>
      </c>
      <c r="F162" s="166" t="s">
        <v>294</v>
      </c>
      <c r="G162" s="167" t="s">
        <v>182</v>
      </c>
      <c r="H162" s="168">
        <v>20.605</v>
      </c>
      <c r="I162" s="169"/>
      <c r="J162" s="170">
        <f t="shared" si="10"/>
        <v>0</v>
      </c>
      <c r="K162" s="171"/>
      <c r="L162" s="30"/>
      <c r="M162" s="172" t="s">
        <v>1</v>
      </c>
      <c r="N162" s="173" t="s">
        <v>39</v>
      </c>
      <c r="O162" s="55"/>
      <c r="P162" s="174">
        <f t="shared" si="11"/>
        <v>0</v>
      </c>
      <c r="Q162" s="174">
        <v>0</v>
      </c>
      <c r="R162" s="174">
        <f t="shared" si="12"/>
        <v>0</v>
      </c>
      <c r="S162" s="174">
        <v>0</v>
      </c>
      <c r="T162" s="175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6" t="s">
        <v>109</v>
      </c>
      <c r="AT162" s="176" t="s">
        <v>162</v>
      </c>
      <c r="AU162" s="176" t="s">
        <v>84</v>
      </c>
      <c r="AY162" s="14" t="s">
        <v>160</v>
      </c>
      <c r="BE162" s="177">
        <f t="shared" si="14"/>
        <v>0</v>
      </c>
      <c r="BF162" s="177">
        <f t="shared" si="15"/>
        <v>0</v>
      </c>
      <c r="BG162" s="177">
        <f t="shared" si="16"/>
        <v>0</v>
      </c>
      <c r="BH162" s="177">
        <f t="shared" si="17"/>
        <v>0</v>
      </c>
      <c r="BI162" s="177">
        <f t="shared" si="18"/>
        <v>0</v>
      </c>
      <c r="BJ162" s="14" t="s">
        <v>84</v>
      </c>
      <c r="BK162" s="177">
        <f t="shared" si="19"/>
        <v>0</v>
      </c>
      <c r="BL162" s="14" t="s">
        <v>109</v>
      </c>
      <c r="BM162" s="176" t="s">
        <v>224</v>
      </c>
    </row>
    <row r="163" spans="1:65" s="2" customFormat="1" ht="21.75" customHeight="1">
      <c r="A163" s="29"/>
      <c r="B163" s="163"/>
      <c r="C163" s="164" t="s">
        <v>225</v>
      </c>
      <c r="D163" s="164" t="s">
        <v>162</v>
      </c>
      <c r="E163" s="165" t="s">
        <v>296</v>
      </c>
      <c r="F163" s="166" t="s">
        <v>297</v>
      </c>
      <c r="G163" s="167" t="s">
        <v>182</v>
      </c>
      <c r="H163" s="168">
        <v>412.1</v>
      </c>
      <c r="I163" s="169"/>
      <c r="J163" s="170">
        <f t="shared" si="10"/>
        <v>0</v>
      </c>
      <c r="K163" s="171"/>
      <c r="L163" s="30"/>
      <c r="M163" s="172" t="s">
        <v>1</v>
      </c>
      <c r="N163" s="173" t="s">
        <v>39</v>
      </c>
      <c r="O163" s="55"/>
      <c r="P163" s="174">
        <f t="shared" si="11"/>
        <v>0</v>
      </c>
      <c r="Q163" s="174">
        <v>0</v>
      </c>
      <c r="R163" s="174">
        <f t="shared" si="12"/>
        <v>0</v>
      </c>
      <c r="S163" s="174">
        <v>0</v>
      </c>
      <c r="T163" s="175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6" t="s">
        <v>109</v>
      </c>
      <c r="AT163" s="176" t="s">
        <v>162</v>
      </c>
      <c r="AU163" s="176" t="s">
        <v>84</v>
      </c>
      <c r="AY163" s="14" t="s">
        <v>160</v>
      </c>
      <c r="BE163" s="177">
        <f t="shared" si="14"/>
        <v>0</v>
      </c>
      <c r="BF163" s="177">
        <f t="shared" si="15"/>
        <v>0</v>
      </c>
      <c r="BG163" s="177">
        <f t="shared" si="16"/>
        <v>0</v>
      </c>
      <c r="BH163" s="177">
        <f t="shared" si="17"/>
        <v>0</v>
      </c>
      <c r="BI163" s="177">
        <f t="shared" si="18"/>
        <v>0</v>
      </c>
      <c r="BJ163" s="14" t="s">
        <v>84</v>
      </c>
      <c r="BK163" s="177">
        <f t="shared" si="19"/>
        <v>0</v>
      </c>
      <c r="BL163" s="14" t="s">
        <v>109</v>
      </c>
      <c r="BM163" s="176" t="s">
        <v>228</v>
      </c>
    </row>
    <row r="164" spans="1:65" s="2" customFormat="1" ht="21.75" customHeight="1">
      <c r="A164" s="29"/>
      <c r="B164" s="163"/>
      <c r="C164" s="164" t="s">
        <v>7</v>
      </c>
      <c r="D164" s="164" t="s">
        <v>162</v>
      </c>
      <c r="E164" s="165" t="s">
        <v>300</v>
      </c>
      <c r="F164" s="166" t="s">
        <v>301</v>
      </c>
      <c r="G164" s="167" t="s">
        <v>182</v>
      </c>
      <c r="H164" s="168">
        <v>20.605</v>
      </c>
      <c r="I164" s="169"/>
      <c r="J164" s="170">
        <f t="shared" si="10"/>
        <v>0</v>
      </c>
      <c r="K164" s="171"/>
      <c r="L164" s="30"/>
      <c r="M164" s="172" t="s">
        <v>1</v>
      </c>
      <c r="N164" s="173" t="s">
        <v>39</v>
      </c>
      <c r="O164" s="55"/>
      <c r="P164" s="174">
        <f t="shared" si="11"/>
        <v>0</v>
      </c>
      <c r="Q164" s="174">
        <v>0</v>
      </c>
      <c r="R164" s="174">
        <f t="shared" si="12"/>
        <v>0</v>
      </c>
      <c r="S164" s="174">
        <v>0</v>
      </c>
      <c r="T164" s="175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6" t="s">
        <v>109</v>
      </c>
      <c r="AT164" s="176" t="s">
        <v>162</v>
      </c>
      <c r="AU164" s="176" t="s">
        <v>84</v>
      </c>
      <c r="AY164" s="14" t="s">
        <v>160</v>
      </c>
      <c r="BE164" s="177">
        <f t="shared" si="14"/>
        <v>0</v>
      </c>
      <c r="BF164" s="177">
        <f t="shared" si="15"/>
        <v>0</v>
      </c>
      <c r="BG164" s="177">
        <f t="shared" si="16"/>
        <v>0</v>
      </c>
      <c r="BH164" s="177">
        <f t="shared" si="17"/>
        <v>0</v>
      </c>
      <c r="BI164" s="177">
        <f t="shared" si="18"/>
        <v>0</v>
      </c>
      <c r="BJ164" s="14" t="s">
        <v>84</v>
      </c>
      <c r="BK164" s="177">
        <f t="shared" si="19"/>
        <v>0</v>
      </c>
      <c r="BL164" s="14" t="s">
        <v>109</v>
      </c>
      <c r="BM164" s="176" t="s">
        <v>231</v>
      </c>
    </row>
    <row r="165" spans="1:65" s="2" customFormat="1" ht="21.75" customHeight="1">
      <c r="A165" s="29"/>
      <c r="B165" s="163"/>
      <c r="C165" s="164" t="s">
        <v>232</v>
      </c>
      <c r="D165" s="164" t="s">
        <v>162</v>
      </c>
      <c r="E165" s="165" t="s">
        <v>303</v>
      </c>
      <c r="F165" s="166" t="s">
        <v>304</v>
      </c>
      <c r="G165" s="167" t="s">
        <v>182</v>
      </c>
      <c r="H165" s="168">
        <v>144.23500000000001</v>
      </c>
      <c r="I165" s="169"/>
      <c r="J165" s="170">
        <f t="shared" si="10"/>
        <v>0</v>
      </c>
      <c r="K165" s="171"/>
      <c r="L165" s="30"/>
      <c r="M165" s="172" t="s">
        <v>1</v>
      </c>
      <c r="N165" s="173" t="s">
        <v>39</v>
      </c>
      <c r="O165" s="55"/>
      <c r="P165" s="174">
        <f t="shared" si="11"/>
        <v>0</v>
      </c>
      <c r="Q165" s="174">
        <v>0</v>
      </c>
      <c r="R165" s="174">
        <f t="shared" si="12"/>
        <v>0</v>
      </c>
      <c r="S165" s="174">
        <v>0</v>
      </c>
      <c r="T165" s="175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6" t="s">
        <v>109</v>
      </c>
      <c r="AT165" s="176" t="s">
        <v>162</v>
      </c>
      <c r="AU165" s="176" t="s">
        <v>84</v>
      </c>
      <c r="AY165" s="14" t="s">
        <v>160</v>
      </c>
      <c r="BE165" s="177">
        <f t="shared" si="14"/>
        <v>0</v>
      </c>
      <c r="BF165" s="177">
        <f t="shared" si="15"/>
        <v>0</v>
      </c>
      <c r="BG165" s="177">
        <f t="shared" si="16"/>
        <v>0</v>
      </c>
      <c r="BH165" s="177">
        <f t="shared" si="17"/>
        <v>0</v>
      </c>
      <c r="BI165" s="177">
        <f t="shared" si="18"/>
        <v>0</v>
      </c>
      <c r="BJ165" s="14" t="s">
        <v>84</v>
      </c>
      <c r="BK165" s="177">
        <f t="shared" si="19"/>
        <v>0</v>
      </c>
      <c r="BL165" s="14" t="s">
        <v>109</v>
      </c>
      <c r="BM165" s="176" t="s">
        <v>235</v>
      </c>
    </row>
    <row r="166" spans="1:65" s="2" customFormat="1" ht="21.75" customHeight="1">
      <c r="A166" s="29"/>
      <c r="B166" s="163"/>
      <c r="C166" s="164" t="s">
        <v>199</v>
      </c>
      <c r="D166" s="164" t="s">
        <v>162</v>
      </c>
      <c r="E166" s="165" t="s">
        <v>307</v>
      </c>
      <c r="F166" s="166" t="s">
        <v>308</v>
      </c>
      <c r="G166" s="167" t="s">
        <v>182</v>
      </c>
      <c r="H166" s="168">
        <v>20.605</v>
      </c>
      <c r="I166" s="169"/>
      <c r="J166" s="170">
        <f t="shared" si="10"/>
        <v>0</v>
      </c>
      <c r="K166" s="171"/>
      <c r="L166" s="30"/>
      <c r="M166" s="172" t="s">
        <v>1</v>
      </c>
      <c r="N166" s="173" t="s">
        <v>39</v>
      </c>
      <c r="O166" s="55"/>
      <c r="P166" s="174">
        <f t="shared" si="11"/>
        <v>0</v>
      </c>
      <c r="Q166" s="174">
        <v>0</v>
      </c>
      <c r="R166" s="174">
        <f t="shared" si="12"/>
        <v>0</v>
      </c>
      <c r="S166" s="174">
        <v>0</v>
      </c>
      <c r="T166" s="175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6" t="s">
        <v>109</v>
      </c>
      <c r="AT166" s="176" t="s">
        <v>162</v>
      </c>
      <c r="AU166" s="176" t="s">
        <v>84</v>
      </c>
      <c r="AY166" s="14" t="s">
        <v>160</v>
      </c>
      <c r="BE166" s="177">
        <f t="shared" si="14"/>
        <v>0</v>
      </c>
      <c r="BF166" s="177">
        <f t="shared" si="15"/>
        <v>0</v>
      </c>
      <c r="BG166" s="177">
        <f t="shared" si="16"/>
        <v>0</v>
      </c>
      <c r="BH166" s="177">
        <f t="shared" si="17"/>
        <v>0</v>
      </c>
      <c r="BI166" s="177">
        <f t="shared" si="18"/>
        <v>0</v>
      </c>
      <c r="BJ166" s="14" t="s">
        <v>84</v>
      </c>
      <c r="BK166" s="177">
        <f t="shared" si="19"/>
        <v>0</v>
      </c>
      <c r="BL166" s="14" t="s">
        <v>109</v>
      </c>
      <c r="BM166" s="176" t="s">
        <v>238</v>
      </c>
    </row>
    <row r="167" spans="1:65" s="12" customFormat="1" ht="22.9" customHeight="1">
      <c r="B167" s="150"/>
      <c r="D167" s="151" t="s">
        <v>72</v>
      </c>
      <c r="E167" s="161" t="s">
        <v>310</v>
      </c>
      <c r="F167" s="161" t="s">
        <v>311</v>
      </c>
      <c r="I167" s="153"/>
      <c r="J167" s="162">
        <f>BK167</f>
        <v>0</v>
      </c>
      <c r="L167" s="150"/>
      <c r="M167" s="155"/>
      <c r="N167" s="156"/>
      <c r="O167" s="156"/>
      <c r="P167" s="157">
        <f>P168</f>
        <v>0</v>
      </c>
      <c r="Q167" s="156"/>
      <c r="R167" s="157">
        <f>R168</f>
        <v>0</v>
      </c>
      <c r="S167" s="156"/>
      <c r="T167" s="158">
        <f>T168</f>
        <v>0</v>
      </c>
      <c r="AR167" s="151" t="s">
        <v>80</v>
      </c>
      <c r="AT167" s="159" t="s">
        <v>72</v>
      </c>
      <c r="AU167" s="159" t="s">
        <v>80</v>
      </c>
      <c r="AY167" s="151" t="s">
        <v>160</v>
      </c>
      <c r="BK167" s="160">
        <f>BK168</f>
        <v>0</v>
      </c>
    </row>
    <row r="168" spans="1:65" s="2" customFormat="1" ht="21.75" customHeight="1">
      <c r="A168" s="29"/>
      <c r="B168" s="163"/>
      <c r="C168" s="164" t="s">
        <v>239</v>
      </c>
      <c r="D168" s="164" t="s">
        <v>162</v>
      </c>
      <c r="E168" s="165" t="s">
        <v>312</v>
      </c>
      <c r="F168" s="166" t="s">
        <v>313</v>
      </c>
      <c r="G168" s="167" t="s">
        <v>182</v>
      </c>
      <c r="H168" s="168">
        <v>18.760000000000002</v>
      </c>
      <c r="I168" s="169"/>
      <c r="J168" s="170">
        <f>ROUND(I168*H168,2)</f>
        <v>0</v>
      </c>
      <c r="K168" s="171"/>
      <c r="L168" s="30"/>
      <c r="M168" s="172" t="s">
        <v>1</v>
      </c>
      <c r="N168" s="173" t="s">
        <v>39</v>
      </c>
      <c r="O168" s="55"/>
      <c r="P168" s="174">
        <f>O168*H168</f>
        <v>0</v>
      </c>
      <c r="Q168" s="174">
        <v>0</v>
      </c>
      <c r="R168" s="174">
        <f>Q168*H168</f>
        <v>0</v>
      </c>
      <c r="S168" s="174">
        <v>0</v>
      </c>
      <c r="T168" s="175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6" t="s">
        <v>109</v>
      </c>
      <c r="AT168" s="176" t="s">
        <v>162</v>
      </c>
      <c r="AU168" s="176" t="s">
        <v>84</v>
      </c>
      <c r="AY168" s="14" t="s">
        <v>160</v>
      </c>
      <c r="BE168" s="177">
        <f>IF(N168="základná",J168,0)</f>
        <v>0</v>
      </c>
      <c r="BF168" s="177">
        <f>IF(N168="znížená",J168,0)</f>
        <v>0</v>
      </c>
      <c r="BG168" s="177">
        <f>IF(N168="zákl. prenesená",J168,0)</f>
        <v>0</v>
      </c>
      <c r="BH168" s="177">
        <f>IF(N168="zníž. prenesená",J168,0)</f>
        <v>0</v>
      </c>
      <c r="BI168" s="177">
        <f>IF(N168="nulová",J168,0)</f>
        <v>0</v>
      </c>
      <c r="BJ168" s="14" t="s">
        <v>84</v>
      </c>
      <c r="BK168" s="177">
        <f>ROUND(I168*H168,2)</f>
        <v>0</v>
      </c>
      <c r="BL168" s="14" t="s">
        <v>109</v>
      </c>
      <c r="BM168" s="176" t="s">
        <v>242</v>
      </c>
    </row>
    <row r="169" spans="1:65" s="12" customFormat="1" ht="25.9" customHeight="1">
      <c r="B169" s="150"/>
      <c r="D169" s="151" t="s">
        <v>72</v>
      </c>
      <c r="E169" s="152" t="s">
        <v>315</v>
      </c>
      <c r="F169" s="152" t="s">
        <v>316</v>
      </c>
      <c r="I169" s="153"/>
      <c r="J169" s="154">
        <f>BK169</f>
        <v>0</v>
      </c>
      <c r="L169" s="150"/>
      <c r="M169" s="155"/>
      <c r="N169" s="156"/>
      <c r="O169" s="156"/>
      <c r="P169" s="157">
        <f>P170+P176+P178+P182+P185+P191+P196+P199+P204+P207</f>
        <v>0</v>
      </c>
      <c r="Q169" s="156"/>
      <c r="R169" s="157">
        <f>R170+R176+R178+R182+R185+R191+R196+R199+R204+R207</f>
        <v>0.21982558327199997</v>
      </c>
      <c r="S169" s="156"/>
      <c r="T169" s="158">
        <f>T170+T176+T178+T182+T185+T191+T196+T199+T204+T207</f>
        <v>4.5</v>
      </c>
      <c r="AR169" s="151" t="s">
        <v>84</v>
      </c>
      <c r="AT169" s="159" t="s">
        <v>72</v>
      </c>
      <c r="AU169" s="159" t="s">
        <v>73</v>
      </c>
      <c r="AY169" s="151" t="s">
        <v>160</v>
      </c>
      <c r="BK169" s="160">
        <f>BK170+BK176+BK178+BK182+BK185+BK191+BK196+BK199+BK204+BK207</f>
        <v>0</v>
      </c>
    </row>
    <row r="170" spans="1:65" s="12" customFormat="1" ht="22.9" customHeight="1">
      <c r="B170" s="150"/>
      <c r="D170" s="151" t="s">
        <v>72</v>
      </c>
      <c r="E170" s="161" t="s">
        <v>317</v>
      </c>
      <c r="F170" s="161" t="s">
        <v>318</v>
      </c>
      <c r="I170" s="153"/>
      <c r="J170" s="162">
        <f>BK170</f>
        <v>0</v>
      </c>
      <c r="L170" s="150"/>
      <c r="M170" s="155"/>
      <c r="N170" s="156"/>
      <c r="O170" s="156"/>
      <c r="P170" s="157">
        <f>SUM(P171:P175)</f>
        <v>0</v>
      </c>
      <c r="Q170" s="156"/>
      <c r="R170" s="157">
        <f>SUM(R171:R175)</f>
        <v>3.2319000000000002E-3</v>
      </c>
      <c r="S170" s="156"/>
      <c r="T170" s="158">
        <f>SUM(T171:T175)</f>
        <v>0</v>
      </c>
      <c r="AR170" s="151" t="s">
        <v>84</v>
      </c>
      <c r="AT170" s="159" t="s">
        <v>72</v>
      </c>
      <c r="AU170" s="159" t="s">
        <v>80</v>
      </c>
      <c r="AY170" s="151" t="s">
        <v>160</v>
      </c>
      <c r="BK170" s="160">
        <f>SUM(BK171:BK175)</f>
        <v>0</v>
      </c>
    </row>
    <row r="171" spans="1:65" s="2" customFormat="1" ht="33" customHeight="1">
      <c r="A171" s="29"/>
      <c r="B171" s="163"/>
      <c r="C171" s="164" t="s">
        <v>202</v>
      </c>
      <c r="D171" s="164" t="s">
        <v>162</v>
      </c>
      <c r="E171" s="165" t="s">
        <v>631</v>
      </c>
      <c r="F171" s="166" t="s">
        <v>632</v>
      </c>
      <c r="G171" s="167" t="s">
        <v>165</v>
      </c>
      <c r="H171" s="168">
        <v>42.524999999999999</v>
      </c>
      <c r="I171" s="169"/>
      <c r="J171" s="170">
        <f>ROUND(I171*H171,2)</f>
        <v>0</v>
      </c>
      <c r="K171" s="171"/>
      <c r="L171" s="30"/>
      <c r="M171" s="172" t="s">
        <v>1</v>
      </c>
      <c r="N171" s="173" t="s">
        <v>39</v>
      </c>
      <c r="O171" s="55"/>
      <c r="P171" s="174">
        <f>O171*H171</f>
        <v>0</v>
      </c>
      <c r="Q171" s="174">
        <v>7.6000000000000004E-5</v>
      </c>
      <c r="R171" s="174">
        <f>Q171*H171</f>
        <v>3.2319000000000002E-3</v>
      </c>
      <c r="S171" s="174">
        <v>0</v>
      </c>
      <c r="T171" s="175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6" t="s">
        <v>186</v>
      </c>
      <c r="AT171" s="176" t="s">
        <v>162</v>
      </c>
      <c r="AU171" s="176" t="s">
        <v>84</v>
      </c>
      <c r="AY171" s="14" t="s">
        <v>160</v>
      </c>
      <c r="BE171" s="177">
        <f>IF(N171="základná",J171,0)</f>
        <v>0</v>
      </c>
      <c r="BF171" s="177">
        <f>IF(N171="znížená",J171,0)</f>
        <v>0</v>
      </c>
      <c r="BG171" s="177">
        <f>IF(N171="zákl. prenesená",J171,0)</f>
        <v>0</v>
      </c>
      <c r="BH171" s="177">
        <f>IF(N171="zníž. prenesená",J171,0)</f>
        <v>0</v>
      </c>
      <c r="BI171" s="177">
        <f>IF(N171="nulová",J171,0)</f>
        <v>0</v>
      </c>
      <c r="BJ171" s="14" t="s">
        <v>84</v>
      </c>
      <c r="BK171" s="177">
        <f>ROUND(I171*H171,2)</f>
        <v>0</v>
      </c>
      <c r="BL171" s="14" t="s">
        <v>186</v>
      </c>
      <c r="BM171" s="176" t="s">
        <v>245</v>
      </c>
    </row>
    <row r="172" spans="1:65" s="2" customFormat="1" ht="16.5" customHeight="1">
      <c r="A172" s="29"/>
      <c r="B172" s="163"/>
      <c r="C172" s="178" t="s">
        <v>247</v>
      </c>
      <c r="D172" s="178" t="s">
        <v>188</v>
      </c>
      <c r="E172" s="179" t="s">
        <v>633</v>
      </c>
      <c r="F172" s="180" t="s">
        <v>634</v>
      </c>
      <c r="G172" s="181" t="s">
        <v>165</v>
      </c>
      <c r="H172" s="182">
        <v>48.902999999999999</v>
      </c>
      <c r="I172" s="183"/>
      <c r="J172" s="184">
        <f>ROUND(I172*H172,2)</f>
        <v>0</v>
      </c>
      <c r="K172" s="185"/>
      <c r="L172" s="186"/>
      <c r="M172" s="187" t="s">
        <v>1</v>
      </c>
      <c r="N172" s="188" t="s">
        <v>39</v>
      </c>
      <c r="O172" s="55"/>
      <c r="P172" s="174">
        <f>O172*H172</f>
        <v>0</v>
      </c>
      <c r="Q172" s="174">
        <v>0</v>
      </c>
      <c r="R172" s="174">
        <f>Q172*H172</f>
        <v>0</v>
      </c>
      <c r="S172" s="174">
        <v>0</v>
      </c>
      <c r="T172" s="175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6" t="s">
        <v>217</v>
      </c>
      <c r="AT172" s="176" t="s">
        <v>188</v>
      </c>
      <c r="AU172" s="176" t="s">
        <v>84</v>
      </c>
      <c r="AY172" s="14" t="s">
        <v>160</v>
      </c>
      <c r="BE172" s="177">
        <f>IF(N172="základná",J172,0)</f>
        <v>0</v>
      </c>
      <c r="BF172" s="177">
        <f>IF(N172="znížená",J172,0)</f>
        <v>0</v>
      </c>
      <c r="BG172" s="177">
        <f>IF(N172="zákl. prenesená",J172,0)</f>
        <v>0</v>
      </c>
      <c r="BH172" s="177">
        <f>IF(N172="zníž. prenesená",J172,0)</f>
        <v>0</v>
      </c>
      <c r="BI172" s="177">
        <f>IF(N172="nulová",J172,0)</f>
        <v>0</v>
      </c>
      <c r="BJ172" s="14" t="s">
        <v>84</v>
      </c>
      <c r="BK172" s="177">
        <f>ROUND(I172*H172,2)</f>
        <v>0</v>
      </c>
      <c r="BL172" s="14" t="s">
        <v>186</v>
      </c>
      <c r="BM172" s="176" t="s">
        <v>251</v>
      </c>
    </row>
    <row r="173" spans="1:65" s="2" customFormat="1" ht="33" customHeight="1">
      <c r="A173" s="29"/>
      <c r="B173" s="163"/>
      <c r="C173" s="164" t="s">
        <v>207</v>
      </c>
      <c r="D173" s="164" t="s">
        <v>162</v>
      </c>
      <c r="E173" s="165" t="s">
        <v>323</v>
      </c>
      <c r="F173" s="166" t="s">
        <v>324</v>
      </c>
      <c r="G173" s="167" t="s">
        <v>165</v>
      </c>
      <c r="H173" s="168">
        <v>42.524999999999999</v>
      </c>
      <c r="I173" s="169"/>
      <c r="J173" s="170">
        <f>ROUND(I173*H173,2)</f>
        <v>0</v>
      </c>
      <c r="K173" s="171"/>
      <c r="L173" s="30"/>
      <c r="M173" s="172" t="s">
        <v>1</v>
      </c>
      <c r="N173" s="173" t="s">
        <v>39</v>
      </c>
      <c r="O173" s="55"/>
      <c r="P173" s="174">
        <f>O173*H173</f>
        <v>0</v>
      </c>
      <c r="Q173" s="174">
        <v>0</v>
      </c>
      <c r="R173" s="174">
        <f>Q173*H173</f>
        <v>0</v>
      </c>
      <c r="S173" s="174">
        <v>0</v>
      </c>
      <c r="T173" s="175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6" t="s">
        <v>186</v>
      </c>
      <c r="AT173" s="176" t="s">
        <v>162</v>
      </c>
      <c r="AU173" s="176" t="s">
        <v>84</v>
      </c>
      <c r="AY173" s="14" t="s">
        <v>160</v>
      </c>
      <c r="BE173" s="177">
        <f>IF(N173="základná",J173,0)</f>
        <v>0</v>
      </c>
      <c r="BF173" s="177">
        <f>IF(N173="znížená",J173,0)</f>
        <v>0</v>
      </c>
      <c r="BG173" s="177">
        <f>IF(N173="zákl. prenesená",J173,0)</f>
        <v>0</v>
      </c>
      <c r="BH173" s="177">
        <f>IF(N173="zníž. prenesená",J173,0)</f>
        <v>0</v>
      </c>
      <c r="BI173" s="177">
        <f>IF(N173="nulová",J173,0)</f>
        <v>0</v>
      </c>
      <c r="BJ173" s="14" t="s">
        <v>84</v>
      </c>
      <c r="BK173" s="177">
        <f>ROUND(I173*H173,2)</f>
        <v>0</v>
      </c>
      <c r="BL173" s="14" t="s">
        <v>186</v>
      </c>
      <c r="BM173" s="176" t="s">
        <v>255</v>
      </c>
    </row>
    <row r="174" spans="1:65" s="2" customFormat="1" ht="16.5" customHeight="1">
      <c r="A174" s="29"/>
      <c r="B174" s="163"/>
      <c r="C174" s="178" t="s">
        <v>256</v>
      </c>
      <c r="D174" s="178" t="s">
        <v>188</v>
      </c>
      <c r="E174" s="179" t="s">
        <v>327</v>
      </c>
      <c r="F174" s="180" t="s">
        <v>328</v>
      </c>
      <c r="G174" s="181" t="s">
        <v>165</v>
      </c>
      <c r="H174" s="182">
        <v>48.9</v>
      </c>
      <c r="I174" s="183"/>
      <c r="J174" s="184">
        <f>ROUND(I174*H174,2)</f>
        <v>0</v>
      </c>
      <c r="K174" s="185"/>
      <c r="L174" s="186"/>
      <c r="M174" s="187" t="s">
        <v>1</v>
      </c>
      <c r="N174" s="188" t="s">
        <v>39</v>
      </c>
      <c r="O174" s="55"/>
      <c r="P174" s="174">
        <f>O174*H174</f>
        <v>0</v>
      </c>
      <c r="Q174" s="174">
        <v>0</v>
      </c>
      <c r="R174" s="174">
        <f>Q174*H174</f>
        <v>0</v>
      </c>
      <c r="S174" s="174">
        <v>0</v>
      </c>
      <c r="T174" s="175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6" t="s">
        <v>217</v>
      </c>
      <c r="AT174" s="176" t="s">
        <v>188</v>
      </c>
      <c r="AU174" s="176" t="s">
        <v>84</v>
      </c>
      <c r="AY174" s="14" t="s">
        <v>160</v>
      </c>
      <c r="BE174" s="177">
        <f>IF(N174="základná",J174,0)</f>
        <v>0</v>
      </c>
      <c r="BF174" s="177">
        <f>IF(N174="znížená",J174,0)</f>
        <v>0</v>
      </c>
      <c r="BG174" s="177">
        <f>IF(N174="zákl. prenesená",J174,0)</f>
        <v>0</v>
      </c>
      <c r="BH174" s="177">
        <f>IF(N174="zníž. prenesená",J174,0)</f>
        <v>0</v>
      </c>
      <c r="BI174" s="177">
        <f>IF(N174="nulová",J174,0)</f>
        <v>0</v>
      </c>
      <c r="BJ174" s="14" t="s">
        <v>84</v>
      </c>
      <c r="BK174" s="177">
        <f>ROUND(I174*H174,2)</f>
        <v>0</v>
      </c>
      <c r="BL174" s="14" t="s">
        <v>186</v>
      </c>
      <c r="BM174" s="176" t="s">
        <v>259</v>
      </c>
    </row>
    <row r="175" spans="1:65" s="2" customFormat="1" ht="21.75" customHeight="1">
      <c r="A175" s="29"/>
      <c r="B175" s="163"/>
      <c r="C175" s="164" t="s">
        <v>210</v>
      </c>
      <c r="D175" s="164" t="s">
        <v>162</v>
      </c>
      <c r="E175" s="165" t="s">
        <v>330</v>
      </c>
      <c r="F175" s="166" t="s">
        <v>331</v>
      </c>
      <c r="G175" s="167" t="s">
        <v>332</v>
      </c>
      <c r="H175" s="189"/>
      <c r="I175" s="169"/>
      <c r="J175" s="170">
        <f>ROUND(I175*H175,2)</f>
        <v>0</v>
      </c>
      <c r="K175" s="171"/>
      <c r="L175" s="30"/>
      <c r="M175" s="172" t="s">
        <v>1</v>
      </c>
      <c r="N175" s="173" t="s">
        <v>39</v>
      </c>
      <c r="O175" s="55"/>
      <c r="P175" s="174">
        <f>O175*H175</f>
        <v>0</v>
      </c>
      <c r="Q175" s="174">
        <v>0</v>
      </c>
      <c r="R175" s="174">
        <f>Q175*H175</f>
        <v>0</v>
      </c>
      <c r="S175" s="174">
        <v>0</v>
      </c>
      <c r="T175" s="175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6" t="s">
        <v>186</v>
      </c>
      <c r="AT175" s="176" t="s">
        <v>162</v>
      </c>
      <c r="AU175" s="176" t="s">
        <v>84</v>
      </c>
      <c r="AY175" s="14" t="s">
        <v>160</v>
      </c>
      <c r="BE175" s="177">
        <f>IF(N175="základná",J175,0)</f>
        <v>0</v>
      </c>
      <c r="BF175" s="177">
        <f>IF(N175="znížená",J175,0)</f>
        <v>0</v>
      </c>
      <c r="BG175" s="177">
        <f>IF(N175="zákl. prenesená",J175,0)</f>
        <v>0</v>
      </c>
      <c r="BH175" s="177">
        <f>IF(N175="zníž. prenesená",J175,0)</f>
        <v>0</v>
      </c>
      <c r="BI175" s="177">
        <f>IF(N175="nulová",J175,0)</f>
        <v>0</v>
      </c>
      <c r="BJ175" s="14" t="s">
        <v>84</v>
      </c>
      <c r="BK175" s="177">
        <f>ROUND(I175*H175,2)</f>
        <v>0</v>
      </c>
      <c r="BL175" s="14" t="s">
        <v>186</v>
      </c>
      <c r="BM175" s="176" t="s">
        <v>262</v>
      </c>
    </row>
    <row r="176" spans="1:65" s="12" customFormat="1" ht="22.9" customHeight="1">
      <c r="B176" s="150"/>
      <c r="D176" s="151" t="s">
        <v>72</v>
      </c>
      <c r="E176" s="161" t="s">
        <v>635</v>
      </c>
      <c r="F176" s="161" t="s">
        <v>636</v>
      </c>
      <c r="I176" s="153"/>
      <c r="J176" s="162">
        <f>BK176</f>
        <v>0</v>
      </c>
      <c r="L176" s="150"/>
      <c r="M176" s="155"/>
      <c r="N176" s="156"/>
      <c r="O176" s="156"/>
      <c r="P176" s="157">
        <f>P177</f>
        <v>0</v>
      </c>
      <c r="Q176" s="156"/>
      <c r="R176" s="157">
        <f>R177</f>
        <v>0</v>
      </c>
      <c r="S176" s="156"/>
      <c r="T176" s="158">
        <f>T177</f>
        <v>0</v>
      </c>
      <c r="AR176" s="151" t="s">
        <v>84</v>
      </c>
      <c r="AT176" s="159" t="s">
        <v>72</v>
      </c>
      <c r="AU176" s="159" t="s">
        <v>80</v>
      </c>
      <c r="AY176" s="151" t="s">
        <v>160</v>
      </c>
      <c r="BK176" s="160">
        <f>BK177</f>
        <v>0</v>
      </c>
    </row>
    <row r="177" spans="1:65" s="2" customFormat="1" ht="16.5" customHeight="1">
      <c r="A177" s="29"/>
      <c r="B177" s="163"/>
      <c r="C177" s="164" t="s">
        <v>263</v>
      </c>
      <c r="D177" s="164" t="s">
        <v>162</v>
      </c>
      <c r="E177" s="165" t="s">
        <v>637</v>
      </c>
      <c r="F177" s="166" t="s">
        <v>638</v>
      </c>
      <c r="G177" s="167" t="s">
        <v>250</v>
      </c>
      <c r="H177" s="168">
        <v>25</v>
      </c>
      <c r="I177" s="169"/>
      <c r="J177" s="170">
        <f>ROUND(I177*H177,2)</f>
        <v>0</v>
      </c>
      <c r="K177" s="171"/>
      <c r="L177" s="30"/>
      <c r="M177" s="172" t="s">
        <v>1</v>
      </c>
      <c r="N177" s="173" t="s">
        <v>39</v>
      </c>
      <c r="O177" s="55"/>
      <c r="P177" s="174">
        <f>O177*H177</f>
        <v>0</v>
      </c>
      <c r="Q177" s="174">
        <v>0</v>
      </c>
      <c r="R177" s="174">
        <f>Q177*H177</f>
        <v>0</v>
      </c>
      <c r="S177" s="174">
        <v>0</v>
      </c>
      <c r="T177" s="175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6" t="s">
        <v>186</v>
      </c>
      <c r="AT177" s="176" t="s">
        <v>162</v>
      </c>
      <c r="AU177" s="176" t="s">
        <v>84</v>
      </c>
      <c r="AY177" s="14" t="s">
        <v>160</v>
      </c>
      <c r="BE177" s="177">
        <f>IF(N177="základná",J177,0)</f>
        <v>0</v>
      </c>
      <c r="BF177" s="177">
        <f>IF(N177="znížená",J177,0)</f>
        <v>0</v>
      </c>
      <c r="BG177" s="177">
        <f>IF(N177="zákl. prenesená",J177,0)</f>
        <v>0</v>
      </c>
      <c r="BH177" s="177">
        <f>IF(N177="zníž. prenesená",J177,0)</f>
        <v>0</v>
      </c>
      <c r="BI177" s="177">
        <f>IF(N177="nulová",J177,0)</f>
        <v>0</v>
      </c>
      <c r="BJ177" s="14" t="s">
        <v>84</v>
      </c>
      <c r="BK177" s="177">
        <f>ROUND(I177*H177,2)</f>
        <v>0</v>
      </c>
      <c r="BL177" s="14" t="s">
        <v>186</v>
      </c>
      <c r="BM177" s="176" t="s">
        <v>266</v>
      </c>
    </row>
    <row r="178" spans="1:65" s="12" customFormat="1" ht="22.9" customHeight="1">
      <c r="B178" s="150"/>
      <c r="D178" s="151" t="s">
        <v>72</v>
      </c>
      <c r="E178" s="161" t="s">
        <v>442</v>
      </c>
      <c r="F178" s="161" t="s">
        <v>443</v>
      </c>
      <c r="I178" s="153"/>
      <c r="J178" s="162">
        <f>BK178</f>
        <v>0</v>
      </c>
      <c r="L178" s="150"/>
      <c r="M178" s="155"/>
      <c r="N178" s="156"/>
      <c r="O178" s="156"/>
      <c r="P178" s="157">
        <f>SUM(P179:P181)</f>
        <v>0</v>
      </c>
      <c r="Q178" s="156"/>
      <c r="R178" s="157">
        <f>SUM(R179:R181)</f>
        <v>2.98339272E-4</v>
      </c>
      <c r="S178" s="156"/>
      <c r="T178" s="158">
        <f>SUM(T179:T181)</f>
        <v>0</v>
      </c>
      <c r="AR178" s="151" t="s">
        <v>84</v>
      </c>
      <c r="AT178" s="159" t="s">
        <v>72</v>
      </c>
      <c r="AU178" s="159" t="s">
        <v>80</v>
      </c>
      <c r="AY178" s="151" t="s">
        <v>160</v>
      </c>
      <c r="BK178" s="160">
        <f>SUM(BK179:BK181)</f>
        <v>0</v>
      </c>
    </row>
    <row r="179" spans="1:65" s="2" customFormat="1" ht="21.75" customHeight="1">
      <c r="A179" s="29"/>
      <c r="B179" s="163"/>
      <c r="C179" s="164" t="s">
        <v>214</v>
      </c>
      <c r="D179" s="164" t="s">
        <v>162</v>
      </c>
      <c r="E179" s="165" t="s">
        <v>639</v>
      </c>
      <c r="F179" s="166" t="s">
        <v>640</v>
      </c>
      <c r="G179" s="167" t="s">
        <v>165</v>
      </c>
      <c r="H179" s="168">
        <v>50.4</v>
      </c>
      <c r="I179" s="169"/>
      <c r="J179" s="170">
        <f>ROUND(I179*H179,2)</f>
        <v>0</v>
      </c>
      <c r="K179" s="171"/>
      <c r="L179" s="30"/>
      <c r="M179" s="172" t="s">
        <v>1</v>
      </c>
      <c r="N179" s="173" t="s">
        <v>39</v>
      </c>
      <c r="O179" s="55"/>
      <c r="P179" s="174">
        <f>O179*H179</f>
        <v>0</v>
      </c>
      <c r="Q179" s="174">
        <v>0</v>
      </c>
      <c r="R179" s="174">
        <f>Q179*H179</f>
        <v>0</v>
      </c>
      <c r="S179" s="174">
        <v>0</v>
      </c>
      <c r="T179" s="175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6" t="s">
        <v>186</v>
      </c>
      <c r="AT179" s="176" t="s">
        <v>162</v>
      </c>
      <c r="AU179" s="176" t="s">
        <v>84</v>
      </c>
      <c r="AY179" s="14" t="s">
        <v>160</v>
      </c>
      <c r="BE179" s="177">
        <f>IF(N179="základná",J179,0)</f>
        <v>0</v>
      </c>
      <c r="BF179" s="177">
        <f>IF(N179="znížená",J179,0)</f>
        <v>0</v>
      </c>
      <c r="BG179" s="177">
        <f>IF(N179="zákl. prenesená",J179,0)</f>
        <v>0</v>
      </c>
      <c r="BH179" s="177">
        <f>IF(N179="zníž. prenesená",J179,0)</f>
        <v>0</v>
      </c>
      <c r="BI179" s="177">
        <f>IF(N179="nulová",J179,0)</f>
        <v>0</v>
      </c>
      <c r="BJ179" s="14" t="s">
        <v>84</v>
      </c>
      <c r="BK179" s="177">
        <f>ROUND(I179*H179,2)</f>
        <v>0</v>
      </c>
      <c r="BL179" s="14" t="s">
        <v>186</v>
      </c>
      <c r="BM179" s="176" t="s">
        <v>269</v>
      </c>
    </row>
    <row r="180" spans="1:65" s="2" customFormat="1" ht="21.75" customHeight="1">
      <c r="A180" s="29"/>
      <c r="B180" s="163"/>
      <c r="C180" s="164" t="s">
        <v>270</v>
      </c>
      <c r="D180" s="164" t="s">
        <v>162</v>
      </c>
      <c r="E180" s="165" t="s">
        <v>641</v>
      </c>
      <c r="F180" s="166" t="s">
        <v>642</v>
      </c>
      <c r="G180" s="167" t="s">
        <v>165</v>
      </c>
      <c r="H180" s="168">
        <v>1.26</v>
      </c>
      <c r="I180" s="169"/>
      <c r="J180" s="170">
        <f>ROUND(I180*H180,2)</f>
        <v>0</v>
      </c>
      <c r="K180" s="171"/>
      <c r="L180" s="30"/>
      <c r="M180" s="172" t="s">
        <v>1</v>
      </c>
      <c r="N180" s="173" t="s">
        <v>39</v>
      </c>
      <c r="O180" s="55"/>
      <c r="P180" s="174">
        <f>O180*H180</f>
        <v>0</v>
      </c>
      <c r="Q180" s="174">
        <v>2.3677719999999999E-4</v>
      </c>
      <c r="R180" s="174">
        <f>Q180*H180</f>
        <v>2.98339272E-4</v>
      </c>
      <c r="S180" s="174">
        <v>0</v>
      </c>
      <c r="T180" s="175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6" t="s">
        <v>186</v>
      </c>
      <c r="AT180" s="176" t="s">
        <v>162</v>
      </c>
      <c r="AU180" s="176" t="s">
        <v>84</v>
      </c>
      <c r="AY180" s="14" t="s">
        <v>160</v>
      </c>
      <c r="BE180" s="177">
        <f>IF(N180="základná",J180,0)</f>
        <v>0</v>
      </c>
      <c r="BF180" s="177">
        <f>IF(N180="znížená",J180,0)</f>
        <v>0</v>
      </c>
      <c r="BG180" s="177">
        <f>IF(N180="zákl. prenesená",J180,0)</f>
        <v>0</v>
      </c>
      <c r="BH180" s="177">
        <f>IF(N180="zníž. prenesená",J180,0)</f>
        <v>0</v>
      </c>
      <c r="BI180" s="177">
        <f>IF(N180="nulová",J180,0)</f>
        <v>0</v>
      </c>
      <c r="BJ180" s="14" t="s">
        <v>84</v>
      </c>
      <c r="BK180" s="177">
        <f>ROUND(I180*H180,2)</f>
        <v>0</v>
      </c>
      <c r="BL180" s="14" t="s">
        <v>186</v>
      </c>
      <c r="BM180" s="176" t="s">
        <v>273</v>
      </c>
    </row>
    <row r="181" spans="1:65" s="2" customFormat="1" ht="21.75" customHeight="1">
      <c r="A181" s="29"/>
      <c r="B181" s="163"/>
      <c r="C181" s="164" t="s">
        <v>217</v>
      </c>
      <c r="D181" s="164" t="s">
        <v>162</v>
      </c>
      <c r="E181" s="165" t="s">
        <v>643</v>
      </c>
      <c r="F181" s="166" t="s">
        <v>644</v>
      </c>
      <c r="G181" s="167" t="s">
        <v>332</v>
      </c>
      <c r="H181" s="189"/>
      <c r="I181" s="169"/>
      <c r="J181" s="170">
        <f>ROUND(I181*H181,2)</f>
        <v>0</v>
      </c>
      <c r="K181" s="171"/>
      <c r="L181" s="30"/>
      <c r="M181" s="172" t="s">
        <v>1</v>
      </c>
      <c r="N181" s="173" t="s">
        <v>39</v>
      </c>
      <c r="O181" s="55"/>
      <c r="P181" s="174">
        <f>O181*H181</f>
        <v>0</v>
      </c>
      <c r="Q181" s="174">
        <v>0</v>
      </c>
      <c r="R181" s="174">
        <f>Q181*H181</f>
        <v>0</v>
      </c>
      <c r="S181" s="174">
        <v>0</v>
      </c>
      <c r="T181" s="175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6" t="s">
        <v>186</v>
      </c>
      <c r="AT181" s="176" t="s">
        <v>162</v>
      </c>
      <c r="AU181" s="176" t="s">
        <v>84</v>
      </c>
      <c r="AY181" s="14" t="s">
        <v>160</v>
      </c>
      <c r="BE181" s="177">
        <f>IF(N181="základná",J181,0)</f>
        <v>0</v>
      </c>
      <c r="BF181" s="177">
        <f>IF(N181="znížená",J181,0)</f>
        <v>0</v>
      </c>
      <c r="BG181" s="177">
        <f>IF(N181="zákl. prenesená",J181,0)</f>
        <v>0</v>
      </c>
      <c r="BH181" s="177">
        <f>IF(N181="zníž. prenesená",J181,0)</f>
        <v>0</v>
      </c>
      <c r="BI181" s="177">
        <f>IF(N181="nulová",J181,0)</f>
        <v>0</v>
      </c>
      <c r="BJ181" s="14" t="s">
        <v>84</v>
      </c>
      <c r="BK181" s="177">
        <f>ROUND(I181*H181,2)</f>
        <v>0</v>
      </c>
      <c r="BL181" s="14" t="s">
        <v>186</v>
      </c>
      <c r="BM181" s="176" t="s">
        <v>276</v>
      </c>
    </row>
    <row r="182" spans="1:65" s="12" customFormat="1" ht="22.9" customHeight="1">
      <c r="B182" s="150"/>
      <c r="D182" s="151" t="s">
        <v>72</v>
      </c>
      <c r="E182" s="161" t="s">
        <v>354</v>
      </c>
      <c r="F182" s="161" t="s">
        <v>355</v>
      </c>
      <c r="I182" s="153"/>
      <c r="J182" s="162">
        <f>BK182</f>
        <v>0</v>
      </c>
      <c r="L182" s="150"/>
      <c r="M182" s="155"/>
      <c r="N182" s="156"/>
      <c r="O182" s="156"/>
      <c r="P182" s="157">
        <f>SUM(P183:P184)</f>
        <v>0</v>
      </c>
      <c r="Q182" s="156"/>
      <c r="R182" s="157">
        <f>SUM(R183:R184)</f>
        <v>0</v>
      </c>
      <c r="S182" s="156"/>
      <c r="T182" s="158">
        <f>SUM(T183:T184)</f>
        <v>0</v>
      </c>
      <c r="AR182" s="151" t="s">
        <v>84</v>
      </c>
      <c r="AT182" s="159" t="s">
        <v>72</v>
      </c>
      <c r="AU182" s="159" t="s">
        <v>80</v>
      </c>
      <c r="AY182" s="151" t="s">
        <v>160</v>
      </c>
      <c r="BK182" s="160">
        <f>SUM(BK183:BK184)</f>
        <v>0</v>
      </c>
    </row>
    <row r="183" spans="1:65" s="2" customFormat="1" ht="21.75" customHeight="1">
      <c r="A183" s="29"/>
      <c r="B183" s="163"/>
      <c r="C183" s="164" t="s">
        <v>277</v>
      </c>
      <c r="D183" s="164" t="s">
        <v>162</v>
      </c>
      <c r="E183" s="165" t="s">
        <v>645</v>
      </c>
      <c r="F183" s="166" t="s">
        <v>646</v>
      </c>
      <c r="G183" s="167" t="s">
        <v>165</v>
      </c>
      <c r="H183" s="168">
        <v>50.4</v>
      </c>
      <c r="I183" s="169"/>
      <c r="J183" s="170">
        <f>ROUND(I183*H183,2)</f>
        <v>0</v>
      </c>
      <c r="K183" s="171"/>
      <c r="L183" s="30"/>
      <c r="M183" s="172" t="s">
        <v>1</v>
      </c>
      <c r="N183" s="173" t="s">
        <v>39</v>
      </c>
      <c r="O183" s="55"/>
      <c r="P183" s="174">
        <f>O183*H183</f>
        <v>0</v>
      </c>
      <c r="Q183" s="174">
        <v>0</v>
      </c>
      <c r="R183" s="174">
        <f>Q183*H183</f>
        <v>0</v>
      </c>
      <c r="S183" s="174">
        <v>0</v>
      </c>
      <c r="T183" s="175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6" t="s">
        <v>186</v>
      </c>
      <c r="AT183" s="176" t="s">
        <v>162</v>
      </c>
      <c r="AU183" s="176" t="s">
        <v>84</v>
      </c>
      <c r="AY183" s="14" t="s">
        <v>160</v>
      </c>
      <c r="BE183" s="177">
        <f>IF(N183="základná",J183,0)</f>
        <v>0</v>
      </c>
      <c r="BF183" s="177">
        <f>IF(N183="znížená",J183,0)</f>
        <v>0</v>
      </c>
      <c r="BG183" s="177">
        <f>IF(N183="zákl. prenesená",J183,0)</f>
        <v>0</v>
      </c>
      <c r="BH183" s="177">
        <f>IF(N183="zníž. prenesená",J183,0)</f>
        <v>0</v>
      </c>
      <c r="BI183" s="177">
        <f>IF(N183="nulová",J183,0)</f>
        <v>0</v>
      </c>
      <c r="BJ183" s="14" t="s">
        <v>84</v>
      </c>
      <c r="BK183" s="177">
        <f>ROUND(I183*H183,2)</f>
        <v>0</v>
      </c>
      <c r="BL183" s="14" t="s">
        <v>186</v>
      </c>
      <c r="BM183" s="176" t="s">
        <v>280</v>
      </c>
    </row>
    <row r="184" spans="1:65" s="2" customFormat="1" ht="21.75" customHeight="1">
      <c r="A184" s="29"/>
      <c r="B184" s="163"/>
      <c r="C184" s="164" t="s">
        <v>221</v>
      </c>
      <c r="D184" s="164" t="s">
        <v>162</v>
      </c>
      <c r="E184" s="165" t="s">
        <v>374</v>
      </c>
      <c r="F184" s="166" t="s">
        <v>375</v>
      </c>
      <c r="G184" s="167" t="s">
        <v>332</v>
      </c>
      <c r="H184" s="189"/>
      <c r="I184" s="169"/>
      <c r="J184" s="170">
        <f>ROUND(I184*H184,2)</f>
        <v>0</v>
      </c>
      <c r="K184" s="171"/>
      <c r="L184" s="30"/>
      <c r="M184" s="172" t="s">
        <v>1</v>
      </c>
      <c r="N184" s="173" t="s">
        <v>39</v>
      </c>
      <c r="O184" s="55"/>
      <c r="P184" s="174">
        <f>O184*H184</f>
        <v>0</v>
      </c>
      <c r="Q184" s="174">
        <v>0</v>
      </c>
      <c r="R184" s="174">
        <f>Q184*H184</f>
        <v>0</v>
      </c>
      <c r="S184" s="174">
        <v>0</v>
      </c>
      <c r="T184" s="175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6" t="s">
        <v>186</v>
      </c>
      <c r="AT184" s="176" t="s">
        <v>162</v>
      </c>
      <c r="AU184" s="176" t="s">
        <v>84</v>
      </c>
      <c r="AY184" s="14" t="s">
        <v>160</v>
      </c>
      <c r="BE184" s="177">
        <f>IF(N184="základná",J184,0)</f>
        <v>0</v>
      </c>
      <c r="BF184" s="177">
        <f>IF(N184="znížená",J184,0)</f>
        <v>0</v>
      </c>
      <c r="BG184" s="177">
        <f>IF(N184="zákl. prenesená",J184,0)</f>
        <v>0</v>
      </c>
      <c r="BH184" s="177">
        <f>IF(N184="zníž. prenesená",J184,0)</f>
        <v>0</v>
      </c>
      <c r="BI184" s="177">
        <f>IF(N184="nulová",J184,0)</f>
        <v>0</v>
      </c>
      <c r="BJ184" s="14" t="s">
        <v>84</v>
      </c>
      <c r="BK184" s="177">
        <f>ROUND(I184*H184,2)</f>
        <v>0</v>
      </c>
      <c r="BL184" s="14" t="s">
        <v>186</v>
      </c>
      <c r="BM184" s="176" t="s">
        <v>284</v>
      </c>
    </row>
    <row r="185" spans="1:65" s="12" customFormat="1" ht="22.9" customHeight="1">
      <c r="B185" s="150"/>
      <c r="D185" s="151" t="s">
        <v>72</v>
      </c>
      <c r="E185" s="161" t="s">
        <v>377</v>
      </c>
      <c r="F185" s="161" t="s">
        <v>378</v>
      </c>
      <c r="I185" s="153"/>
      <c r="J185" s="162">
        <f>BK185</f>
        <v>0</v>
      </c>
      <c r="L185" s="150"/>
      <c r="M185" s="155"/>
      <c r="N185" s="156"/>
      <c r="O185" s="156"/>
      <c r="P185" s="157">
        <f>SUM(P186:P190)</f>
        <v>0</v>
      </c>
      <c r="Q185" s="156"/>
      <c r="R185" s="157">
        <f>SUM(R186:R190)</f>
        <v>0.20654999999999998</v>
      </c>
      <c r="S185" s="156"/>
      <c r="T185" s="158">
        <f>SUM(T186:T190)</f>
        <v>4.5</v>
      </c>
      <c r="AR185" s="151" t="s">
        <v>84</v>
      </c>
      <c r="AT185" s="159" t="s">
        <v>72</v>
      </c>
      <c r="AU185" s="159" t="s">
        <v>80</v>
      </c>
      <c r="AY185" s="151" t="s">
        <v>160</v>
      </c>
      <c r="BK185" s="160">
        <f>SUM(BK186:BK190)</f>
        <v>0</v>
      </c>
    </row>
    <row r="186" spans="1:65" s="2" customFormat="1" ht="33" customHeight="1">
      <c r="A186" s="29"/>
      <c r="B186" s="163"/>
      <c r="C186" s="178" t="s">
        <v>285</v>
      </c>
      <c r="D186" s="178" t="s">
        <v>188</v>
      </c>
      <c r="E186" s="179" t="s">
        <v>647</v>
      </c>
      <c r="F186" s="180" t="s">
        <v>648</v>
      </c>
      <c r="G186" s="181" t="s">
        <v>254</v>
      </c>
      <c r="H186" s="182">
        <v>1</v>
      </c>
      <c r="I186" s="183"/>
      <c r="J186" s="184">
        <f>ROUND(I186*H186,2)</f>
        <v>0</v>
      </c>
      <c r="K186" s="185"/>
      <c r="L186" s="186"/>
      <c r="M186" s="187" t="s">
        <v>1</v>
      </c>
      <c r="N186" s="188" t="s">
        <v>39</v>
      </c>
      <c r="O186" s="55"/>
      <c r="P186" s="174">
        <f>O186*H186</f>
        <v>0</v>
      </c>
      <c r="Q186" s="174">
        <v>0</v>
      </c>
      <c r="R186" s="174">
        <f>Q186*H186</f>
        <v>0</v>
      </c>
      <c r="S186" s="174">
        <v>0</v>
      </c>
      <c r="T186" s="175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6" t="s">
        <v>217</v>
      </c>
      <c r="AT186" s="176" t="s">
        <v>188</v>
      </c>
      <c r="AU186" s="176" t="s">
        <v>84</v>
      </c>
      <c r="AY186" s="14" t="s">
        <v>160</v>
      </c>
      <c r="BE186" s="177">
        <f>IF(N186="základná",J186,0)</f>
        <v>0</v>
      </c>
      <c r="BF186" s="177">
        <f>IF(N186="znížená",J186,0)</f>
        <v>0</v>
      </c>
      <c r="BG186" s="177">
        <f>IF(N186="zákl. prenesená",J186,0)</f>
        <v>0</v>
      </c>
      <c r="BH186" s="177">
        <f>IF(N186="zníž. prenesená",J186,0)</f>
        <v>0</v>
      </c>
      <c r="BI186" s="177">
        <f>IF(N186="nulová",J186,0)</f>
        <v>0</v>
      </c>
      <c r="BJ186" s="14" t="s">
        <v>84</v>
      </c>
      <c r="BK186" s="177">
        <f>ROUND(I186*H186,2)</f>
        <v>0</v>
      </c>
      <c r="BL186" s="14" t="s">
        <v>186</v>
      </c>
      <c r="BM186" s="176" t="s">
        <v>288</v>
      </c>
    </row>
    <row r="187" spans="1:65" s="2" customFormat="1" ht="21.75" customHeight="1">
      <c r="A187" s="29"/>
      <c r="B187" s="163"/>
      <c r="C187" s="164" t="s">
        <v>224</v>
      </c>
      <c r="D187" s="164" t="s">
        <v>162</v>
      </c>
      <c r="E187" s="165" t="s">
        <v>649</v>
      </c>
      <c r="F187" s="166" t="s">
        <v>650</v>
      </c>
      <c r="G187" s="167" t="s">
        <v>165</v>
      </c>
      <c r="H187" s="168">
        <v>162.56</v>
      </c>
      <c r="I187" s="169"/>
      <c r="J187" s="170">
        <f>ROUND(I187*H187,2)</f>
        <v>0</v>
      </c>
      <c r="K187" s="171"/>
      <c r="L187" s="30"/>
      <c r="M187" s="172" t="s">
        <v>1</v>
      </c>
      <c r="N187" s="173" t="s">
        <v>39</v>
      </c>
      <c r="O187" s="55"/>
      <c r="P187" s="174">
        <f>O187*H187</f>
        <v>0</v>
      </c>
      <c r="Q187" s="174">
        <v>0</v>
      </c>
      <c r="R187" s="174">
        <f>Q187*H187</f>
        <v>0</v>
      </c>
      <c r="S187" s="174">
        <v>0</v>
      </c>
      <c r="T187" s="175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6" t="s">
        <v>186</v>
      </c>
      <c r="AT187" s="176" t="s">
        <v>162</v>
      </c>
      <c r="AU187" s="176" t="s">
        <v>84</v>
      </c>
      <c r="AY187" s="14" t="s">
        <v>160</v>
      </c>
      <c r="BE187" s="177">
        <f>IF(N187="základná",J187,0)</f>
        <v>0</v>
      </c>
      <c r="BF187" s="177">
        <f>IF(N187="znížená",J187,0)</f>
        <v>0</v>
      </c>
      <c r="BG187" s="177">
        <f>IF(N187="zákl. prenesená",J187,0)</f>
        <v>0</v>
      </c>
      <c r="BH187" s="177">
        <f>IF(N187="zníž. prenesená",J187,0)</f>
        <v>0</v>
      </c>
      <c r="BI187" s="177">
        <f>IF(N187="nulová",J187,0)</f>
        <v>0</v>
      </c>
      <c r="BJ187" s="14" t="s">
        <v>84</v>
      </c>
      <c r="BK187" s="177">
        <f>ROUND(I187*H187,2)</f>
        <v>0</v>
      </c>
      <c r="BL187" s="14" t="s">
        <v>186</v>
      </c>
      <c r="BM187" s="176" t="s">
        <v>291</v>
      </c>
    </row>
    <row r="188" spans="1:65" s="2" customFormat="1" ht="21.75" customHeight="1">
      <c r="A188" s="29"/>
      <c r="B188" s="163"/>
      <c r="C188" s="164" t="s">
        <v>292</v>
      </c>
      <c r="D188" s="164" t="s">
        <v>162</v>
      </c>
      <c r="E188" s="165" t="s">
        <v>651</v>
      </c>
      <c r="F188" s="166" t="s">
        <v>652</v>
      </c>
      <c r="G188" s="167" t="s">
        <v>653</v>
      </c>
      <c r="H188" s="168">
        <v>4500</v>
      </c>
      <c r="I188" s="169"/>
      <c r="J188" s="170">
        <f>ROUND(I188*H188,2)</f>
        <v>0</v>
      </c>
      <c r="K188" s="171"/>
      <c r="L188" s="30"/>
      <c r="M188" s="172" t="s">
        <v>1</v>
      </c>
      <c r="N188" s="173" t="s">
        <v>39</v>
      </c>
      <c r="O188" s="55"/>
      <c r="P188" s="174">
        <f>O188*H188</f>
        <v>0</v>
      </c>
      <c r="Q188" s="174">
        <v>4.5899999999999998E-5</v>
      </c>
      <c r="R188" s="174">
        <f>Q188*H188</f>
        <v>0.20654999999999998</v>
      </c>
      <c r="S188" s="174">
        <v>1E-3</v>
      </c>
      <c r="T188" s="175">
        <f>S188*H188</f>
        <v>4.5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6" t="s">
        <v>186</v>
      </c>
      <c r="AT188" s="176" t="s">
        <v>162</v>
      </c>
      <c r="AU188" s="176" t="s">
        <v>84</v>
      </c>
      <c r="AY188" s="14" t="s">
        <v>160</v>
      </c>
      <c r="BE188" s="177">
        <f>IF(N188="základná",J188,0)</f>
        <v>0</v>
      </c>
      <c r="BF188" s="177">
        <f>IF(N188="znížená",J188,0)</f>
        <v>0</v>
      </c>
      <c r="BG188" s="177">
        <f>IF(N188="zákl. prenesená",J188,0)</f>
        <v>0</v>
      </c>
      <c r="BH188" s="177">
        <f>IF(N188="zníž. prenesená",J188,0)</f>
        <v>0</v>
      </c>
      <c r="BI188" s="177">
        <f>IF(N188="nulová",J188,0)</f>
        <v>0</v>
      </c>
      <c r="BJ188" s="14" t="s">
        <v>84</v>
      </c>
      <c r="BK188" s="177">
        <f>ROUND(I188*H188,2)</f>
        <v>0</v>
      </c>
      <c r="BL188" s="14" t="s">
        <v>186</v>
      </c>
      <c r="BM188" s="176" t="s">
        <v>295</v>
      </c>
    </row>
    <row r="189" spans="1:65" s="2" customFormat="1" ht="21.75" customHeight="1">
      <c r="A189" s="29"/>
      <c r="B189" s="163"/>
      <c r="C189" s="178" t="s">
        <v>228</v>
      </c>
      <c r="D189" s="178" t="s">
        <v>188</v>
      </c>
      <c r="E189" s="179" t="s">
        <v>654</v>
      </c>
      <c r="F189" s="180" t="s">
        <v>655</v>
      </c>
      <c r="G189" s="181" t="s">
        <v>254</v>
      </c>
      <c r="H189" s="182">
        <v>2</v>
      </c>
      <c r="I189" s="183"/>
      <c r="J189" s="184">
        <f>ROUND(I189*H189,2)</f>
        <v>0</v>
      </c>
      <c r="K189" s="185"/>
      <c r="L189" s="186"/>
      <c r="M189" s="187" t="s">
        <v>1</v>
      </c>
      <c r="N189" s="188" t="s">
        <v>39</v>
      </c>
      <c r="O189" s="55"/>
      <c r="P189" s="174">
        <f>O189*H189</f>
        <v>0</v>
      </c>
      <c r="Q189" s="174">
        <v>0</v>
      </c>
      <c r="R189" s="174">
        <f>Q189*H189</f>
        <v>0</v>
      </c>
      <c r="S189" s="174">
        <v>0</v>
      </c>
      <c r="T189" s="175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6" t="s">
        <v>217</v>
      </c>
      <c r="AT189" s="176" t="s">
        <v>188</v>
      </c>
      <c r="AU189" s="176" t="s">
        <v>84</v>
      </c>
      <c r="AY189" s="14" t="s">
        <v>160</v>
      </c>
      <c r="BE189" s="177">
        <f>IF(N189="základná",J189,0)</f>
        <v>0</v>
      </c>
      <c r="BF189" s="177">
        <f>IF(N189="znížená",J189,0)</f>
        <v>0</v>
      </c>
      <c r="BG189" s="177">
        <f>IF(N189="zákl. prenesená",J189,0)</f>
        <v>0</v>
      </c>
      <c r="BH189" s="177">
        <f>IF(N189="zníž. prenesená",J189,0)</f>
        <v>0</v>
      </c>
      <c r="BI189" s="177">
        <f>IF(N189="nulová",J189,0)</f>
        <v>0</v>
      </c>
      <c r="BJ189" s="14" t="s">
        <v>84</v>
      </c>
      <c r="BK189" s="177">
        <f>ROUND(I189*H189,2)</f>
        <v>0</v>
      </c>
      <c r="BL189" s="14" t="s">
        <v>186</v>
      </c>
      <c r="BM189" s="176" t="s">
        <v>298</v>
      </c>
    </row>
    <row r="190" spans="1:65" s="2" customFormat="1" ht="21.75" customHeight="1">
      <c r="A190" s="29"/>
      <c r="B190" s="163"/>
      <c r="C190" s="164" t="s">
        <v>299</v>
      </c>
      <c r="D190" s="164" t="s">
        <v>162</v>
      </c>
      <c r="E190" s="165" t="s">
        <v>591</v>
      </c>
      <c r="F190" s="166" t="s">
        <v>592</v>
      </c>
      <c r="G190" s="167" t="s">
        <v>332</v>
      </c>
      <c r="H190" s="189"/>
      <c r="I190" s="169"/>
      <c r="J190" s="170">
        <f>ROUND(I190*H190,2)</f>
        <v>0</v>
      </c>
      <c r="K190" s="171"/>
      <c r="L190" s="30"/>
      <c r="M190" s="172" t="s">
        <v>1</v>
      </c>
      <c r="N190" s="173" t="s">
        <v>39</v>
      </c>
      <c r="O190" s="55"/>
      <c r="P190" s="174">
        <f>O190*H190</f>
        <v>0</v>
      </c>
      <c r="Q190" s="174">
        <v>0</v>
      </c>
      <c r="R190" s="174">
        <f>Q190*H190</f>
        <v>0</v>
      </c>
      <c r="S190" s="174">
        <v>0</v>
      </c>
      <c r="T190" s="175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6" t="s">
        <v>186</v>
      </c>
      <c r="AT190" s="176" t="s">
        <v>162</v>
      </c>
      <c r="AU190" s="176" t="s">
        <v>84</v>
      </c>
      <c r="AY190" s="14" t="s">
        <v>160</v>
      </c>
      <c r="BE190" s="177">
        <f>IF(N190="základná",J190,0)</f>
        <v>0</v>
      </c>
      <c r="BF190" s="177">
        <f>IF(N190="znížená",J190,0)</f>
        <v>0</v>
      </c>
      <c r="BG190" s="177">
        <f>IF(N190="zákl. prenesená",J190,0)</f>
        <v>0</v>
      </c>
      <c r="BH190" s="177">
        <f>IF(N190="zníž. prenesená",J190,0)</f>
        <v>0</v>
      </c>
      <c r="BI190" s="177">
        <f>IF(N190="nulová",J190,0)</f>
        <v>0</v>
      </c>
      <c r="BJ190" s="14" t="s">
        <v>84</v>
      </c>
      <c r="BK190" s="177">
        <f>ROUND(I190*H190,2)</f>
        <v>0</v>
      </c>
      <c r="BL190" s="14" t="s">
        <v>186</v>
      </c>
      <c r="BM190" s="176" t="s">
        <v>302</v>
      </c>
    </row>
    <row r="191" spans="1:65" s="12" customFormat="1" ht="22.9" customHeight="1">
      <c r="B191" s="150"/>
      <c r="D191" s="151" t="s">
        <v>72</v>
      </c>
      <c r="E191" s="161" t="s">
        <v>656</v>
      </c>
      <c r="F191" s="161" t="s">
        <v>657</v>
      </c>
      <c r="I191" s="153"/>
      <c r="J191" s="162">
        <f>BK191</f>
        <v>0</v>
      </c>
      <c r="L191" s="150"/>
      <c r="M191" s="155"/>
      <c r="N191" s="156"/>
      <c r="O191" s="156"/>
      <c r="P191" s="157">
        <f>SUM(P192:P195)</f>
        <v>0</v>
      </c>
      <c r="Q191" s="156"/>
      <c r="R191" s="157">
        <f>SUM(R192:R195)</f>
        <v>0</v>
      </c>
      <c r="S191" s="156"/>
      <c r="T191" s="158">
        <f>SUM(T192:T195)</f>
        <v>0</v>
      </c>
      <c r="AR191" s="151" t="s">
        <v>84</v>
      </c>
      <c r="AT191" s="159" t="s">
        <v>72</v>
      </c>
      <c r="AU191" s="159" t="s">
        <v>80</v>
      </c>
      <c r="AY191" s="151" t="s">
        <v>160</v>
      </c>
      <c r="BK191" s="160">
        <f>SUM(BK192:BK195)</f>
        <v>0</v>
      </c>
    </row>
    <row r="192" spans="1:65" s="2" customFormat="1" ht="21.75" customHeight="1">
      <c r="A192" s="29"/>
      <c r="B192" s="163"/>
      <c r="C192" s="164" t="s">
        <v>231</v>
      </c>
      <c r="D192" s="164" t="s">
        <v>162</v>
      </c>
      <c r="E192" s="165" t="s">
        <v>658</v>
      </c>
      <c r="F192" s="166" t="s">
        <v>659</v>
      </c>
      <c r="G192" s="167" t="s">
        <v>165</v>
      </c>
      <c r="H192" s="168">
        <v>46.2</v>
      </c>
      <c r="I192" s="169"/>
      <c r="J192" s="170">
        <f>ROUND(I192*H192,2)</f>
        <v>0</v>
      </c>
      <c r="K192" s="171"/>
      <c r="L192" s="30"/>
      <c r="M192" s="172" t="s">
        <v>1</v>
      </c>
      <c r="N192" s="173" t="s">
        <v>39</v>
      </c>
      <c r="O192" s="55"/>
      <c r="P192" s="174">
        <f>O192*H192</f>
        <v>0</v>
      </c>
      <c r="Q192" s="174">
        <v>0</v>
      </c>
      <c r="R192" s="174">
        <f>Q192*H192</f>
        <v>0</v>
      </c>
      <c r="S192" s="174">
        <v>0</v>
      </c>
      <c r="T192" s="175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6" t="s">
        <v>186</v>
      </c>
      <c r="AT192" s="176" t="s">
        <v>162</v>
      </c>
      <c r="AU192" s="176" t="s">
        <v>84</v>
      </c>
      <c r="AY192" s="14" t="s">
        <v>160</v>
      </c>
      <c r="BE192" s="177">
        <f>IF(N192="základná",J192,0)</f>
        <v>0</v>
      </c>
      <c r="BF192" s="177">
        <f>IF(N192="znížená",J192,0)</f>
        <v>0</v>
      </c>
      <c r="BG192" s="177">
        <f>IF(N192="zákl. prenesená",J192,0)</f>
        <v>0</v>
      </c>
      <c r="BH192" s="177">
        <f>IF(N192="zníž. prenesená",J192,0)</f>
        <v>0</v>
      </c>
      <c r="BI192" s="177">
        <f>IF(N192="nulová",J192,0)</f>
        <v>0</v>
      </c>
      <c r="BJ192" s="14" t="s">
        <v>84</v>
      </c>
      <c r="BK192" s="177">
        <f>ROUND(I192*H192,2)</f>
        <v>0</v>
      </c>
      <c r="BL192" s="14" t="s">
        <v>186</v>
      </c>
      <c r="BM192" s="176" t="s">
        <v>305</v>
      </c>
    </row>
    <row r="193" spans="1:65" s="2" customFormat="1" ht="16.5" customHeight="1">
      <c r="A193" s="29"/>
      <c r="B193" s="163"/>
      <c r="C193" s="164" t="s">
        <v>306</v>
      </c>
      <c r="D193" s="164" t="s">
        <v>162</v>
      </c>
      <c r="E193" s="165" t="s">
        <v>660</v>
      </c>
      <c r="F193" s="166" t="s">
        <v>661</v>
      </c>
      <c r="G193" s="167" t="s">
        <v>165</v>
      </c>
      <c r="H193" s="168">
        <v>46.2</v>
      </c>
      <c r="I193" s="169"/>
      <c r="J193" s="170">
        <f>ROUND(I193*H193,2)</f>
        <v>0</v>
      </c>
      <c r="K193" s="171"/>
      <c r="L193" s="30"/>
      <c r="M193" s="172" t="s">
        <v>1</v>
      </c>
      <c r="N193" s="173" t="s">
        <v>39</v>
      </c>
      <c r="O193" s="55"/>
      <c r="P193" s="174">
        <f>O193*H193</f>
        <v>0</v>
      </c>
      <c r="Q193" s="174">
        <v>0</v>
      </c>
      <c r="R193" s="174">
        <f>Q193*H193</f>
        <v>0</v>
      </c>
      <c r="S193" s="174">
        <v>0</v>
      </c>
      <c r="T193" s="175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6" t="s">
        <v>186</v>
      </c>
      <c r="AT193" s="176" t="s">
        <v>162</v>
      </c>
      <c r="AU193" s="176" t="s">
        <v>84</v>
      </c>
      <c r="AY193" s="14" t="s">
        <v>160</v>
      </c>
      <c r="BE193" s="177">
        <f>IF(N193="základná",J193,0)</f>
        <v>0</v>
      </c>
      <c r="BF193" s="177">
        <f>IF(N193="znížená",J193,0)</f>
        <v>0</v>
      </c>
      <c r="BG193" s="177">
        <f>IF(N193="zákl. prenesená",J193,0)</f>
        <v>0</v>
      </c>
      <c r="BH193" s="177">
        <f>IF(N193="zníž. prenesená",J193,0)</f>
        <v>0</v>
      </c>
      <c r="BI193" s="177">
        <f>IF(N193="nulová",J193,0)</f>
        <v>0</v>
      </c>
      <c r="BJ193" s="14" t="s">
        <v>84</v>
      </c>
      <c r="BK193" s="177">
        <f>ROUND(I193*H193,2)</f>
        <v>0</v>
      </c>
      <c r="BL193" s="14" t="s">
        <v>186</v>
      </c>
      <c r="BM193" s="176" t="s">
        <v>309</v>
      </c>
    </row>
    <row r="194" spans="1:65" s="2" customFormat="1" ht="16.5" customHeight="1">
      <c r="A194" s="29"/>
      <c r="B194" s="163"/>
      <c r="C194" s="178" t="s">
        <v>235</v>
      </c>
      <c r="D194" s="178" t="s">
        <v>188</v>
      </c>
      <c r="E194" s="179" t="s">
        <v>662</v>
      </c>
      <c r="F194" s="180" t="s">
        <v>663</v>
      </c>
      <c r="G194" s="181" t="s">
        <v>165</v>
      </c>
      <c r="H194" s="182">
        <v>48.51</v>
      </c>
      <c r="I194" s="183"/>
      <c r="J194" s="184">
        <f>ROUND(I194*H194,2)</f>
        <v>0</v>
      </c>
      <c r="K194" s="185"/>
      <c r="L194" s="186"/>
      <c r="M194" s="187" t="s">
        <v>1</v>
      </c>
      <c r="N194" s="188" t="s">
        <v>39</v>
      </c>
      <c r="O194" s="55"/>
      <c r="P194" s="174">
        <f>O194*H194</f>
        <v>0</v>
      </c>
      <c r="Q194" s="174">
        <v>0</v>
      </c>
      <c r="R194" s="174">
        <f>Q194*H194</f>
        <v>0</v>
      </c>
      <c r="S194" s="174">
        <v>0</v>
      </c>
      <c r="T194" s="175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6" t="s">
        <v>217</v>
      </c>
      <c r="AT194" s="176" t="s">
        <v>188</v>
      </c>
      <c r="AU194" s="176" t="s">
        <v>84</v>
      </c>
      <c r="AY194" s="14" t="s">
        <v>160</v>
      </c>
      <c r="BE194" s="177">
        <f>IF(N194="základná",J194,0)</f>
        <v>0</v>
      </c>
      <c r="BF194" s="177">
        <f>IF(N194="znížená",J194,0)</f>
        <v>0</v>
      </c>
      <c r="BG194" s="177">
        <f>IF(N194="zákl. prenesená",J194,0)</f>
        <v>0</v>
      </c>
      <c r="BH194" s="177">
        <f>IF(N194="zníž. prenesená",J194,0)</f>
        <v>0</v>
      </c>
      <c r="BI194" s="177">
        <f>IF(N194="nulová",J194,0)</f>
        <v>0</v>
      </c>
      <c r="BJ194" s="14" t="s">
        <v>84</v>
      </c>
      <c r="BK194" s="177">
        <f>ROUND(I194*H194,2)</f>
        <v>0</v>
      </c>
      <c r="BL194" s="14" t="s">
        <v>186</v>
      </c>
      <c r="BM194" s="176" t="s">
        <v>314</v>
      </c>
    </row>
    <row r="195" spans="1:65" s="2" customFormat="1" ht="21.75" customHeight="1">
      <c r="A195" s="29"/>
      <c r="B195" s="163"/>
      <c r="C195" s="164" t="s">
        <v>319</v>
      </c>
      <c r="D195" s="164" t="s">
        <v>162</v>
      </c>
      <c r="E195" s="165" t="s">
        <v>664</v>
      </c>
      <c r="F195" s="166" t="s">
        <v>665</v>
      </c>
      <c r="G195" s="167" t="s">
        <v>332</v>
      </c>
      <c r="H195" s="189"/>
      <c r="I195" s="169"/>
      <c r="J195" s="170">
        <f>ROUND(I195*H195,2)</f>
        <v>0</v>
      </c>
      <c r="K195" s="171"/>
      <c r="L195" s="30"/>
      <c r="M195" s="172" t="s">
        <v>1</v>
      </c>
      <c r="N195" s="173" t="s">
        <v>39</v>
      </c>
      <c r="O195" s="55"/>
      <c r="P195" s="174">
        <f>O195*H195</f>
        <v>0</v>
      </c>
      <c r="Q195" s="174">
        <v>0</v>
      </c>
      <c r="R195" s="174">
        <f>Q195*H195</f>
        <v>0</v>
      </c>
      <c r="S195" s="174">
        <v>0</v>
      </c>
      <c r="T195" s="175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6" t="s">
        <v>186</v>
      </c>
      <c r="AT195" s="176" t="s">
        <v>162</v>
      </c>
      <c r="AU195" s="176" t="s">
        <v>84</v>
      </c>
      <c r="AY195" s="14" t="s">
        <v>160</v>
      </c>
      <c r="BE195" s="177">
        <f>IF(N195="základná",J195,0)</f>
        <v>0</v>
      </c>
      <c r="BF195" s="177">
        <f>IF(N195="znížená",J195,0)</f>
        <v>0</v>
      </c>
      <c r="BG195" s="177">
        <f>IF(N195="zákl. prenesená",J195,0)</f>
        <v>0</v>
      </c>
      <c r="BH195" s="177">
        <f>IF(N195="zníž. prenesená",J195,0)</f>
        <v>0</v>
      </c>
      <c r="BI195" s="177">
        <f>IF(N195="nulová",J195,0)</f>
        <v>0</v>
      </c>
      <c r="BJ195" s="14" t="s">
        <v>84</v>
      </c>
      <c r="BK195" s="177">
        <f>ROUND(I195*H195,2)</f>
        <v>0</v>
      </c>
      <c r="BL195" s="14" t="s">
        <v>186</v>
      </c>
      <c r="BM195" s="176" t="s">
        <v>322</v>
      </c>
    </row>
    <row r="196" spans="1:65" s="12" customFormat="1" ht="22.9" customHeight="1">
      <c r="B196" s="150"/>
      <c r="D196" s="151" t="s">
        <v>72</v>
      </c>
      <c r="E196" s="161" t="s">
        <v>666</v>
      </c>
      <c r="F196" s="161" t="s">
        <v>667</v>
      </c>
      <c r="I196" s="153"/>
      <c r="J196" s="162">
        <f>BK196</f>
        <v>0</v>
      </c>
      <c r="L196" s="150"/>
      <c r="M196" s="155"/>
      <c r="N196" s="156"/>
      <c r="O196" s="156"/>
      <c r="P196" s="157">
        <f>SUM(P197:P198)</f>
        <v>0</v>
      </c>
      <c r="Q196" s="156"/>
      <c r="R196" s="157">
        <f>SUM(R197:R198)</f>
        <v>0</v>
      </c>
      <c r="S196" s="156"/>
      <c r="T196" s="158">
        <f>SUM(T197:T198)</f>
        <v>0</v>
      </c>
      <c r="AR196" s="151" t="s">
        <v>84</v>
      </c>
      <c r="AT196" s="159" t="s">
        <v>72</v>
      </c>
      <c r="AU196" s="159" t="s">
        <v>80</v>
      </c>
      <c r="AY196" s="151" t="s">
        <v>160</v>
      </c>
      <c r="BK196" s="160">
        <f>SUM(BK197:BK198)</f>
        <v>0</v>
      </c>
    </row>
    <row r="197" spans="1:65" s="2" customFormat="1" ht="16.5" customHeight="1">
      <c r="A197" s="29"/>
      <c r="B197" s="163"/>
      <c r="C197" s="164" t="s">
        <v>238</v>
      </c>
      <c r="D197" s="164" t="s">
        <v>162</v>
      </c>
      <c r="E197" s="165" t="s">
        <v>668</v>
      </c>
      <c r="F197" s="166" t="s">
        <v>669</v>
      </c>
      <c r="G197" s="167" t="s">
        <v>165</v>
      </c>
      <c r="H197" s="168">
        <v>68.25</v>
      </c>
      <c r="I197" s="169"/>
      <c r="J197" s="170">
        <f>ROUND(I197*H197,2)</f>
        <v>0</v>
      </c>
      <c r="K197" s="171"/>
      <c r="L197" s="30"/>
      <c r="M197" s="172" t="s">
        <v>1</v>
      </c>
      <c r="N197" s="173" t="s">
        <v>39</v>
      </c>
      <c r="O197" s="55"/>
      <c r="P197" s="174">
        <f>O197*H197</f>
        <v>0</v>
      </c>
      <c r="Q197" s="174">
        <v>0</v>
      </c>
      <c r="R197" s="174">
        <f>Q197*H197</f>
        <v>0</v>
      </c>
      <c r="S197" s="174">
        <v>0</v>
      </c>
      <c r="T197" s="175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6" t="s">
        <v>186</v>
      </c>
      <c r="AT197" s="176" t="s">
        <v>162</v>
      </c>
      <c r="AU197" s="176" t="s">
        <v>84</v>
      </c>
      <c r="AY197" s="14" t="s">
        <v>160</v>
      </c>
      <c r="BE197" s="177">
        <f>IF(N197="základná",J197,0)</f>
        <v>0</v>
      </c>
      <c r="BF197" s="177">
        <f>IF(N197="znížená",J197,0)</f>
        <v>0</v>
      </c>
      <c r="BG197" s="177">
        <f>IF(N197="zákl. prenesená",J197,0)</f>
        <v>0</v>
      </c>
      <c r="BH197" s="177">
        <f>IF(N197="zníž. prenesená",J197,0)</f>
        <v>0</v>
      </c>
      <c r="BI197" s="177">
        <f>IF(N197="nulová",J197,0)</f>
        <v>0</v>
      </c>
      <c r="BJ197" s="14" t="s">
        <v>84</v>
      </c>
      <c r="BK197" s="177">
        <f>ROUND(I197*H197,2)</f>
        <v>0</v>
      </c>
      <c r="BL197" s="14" t="s">
        <v>186</v>
      </c>
      <c r="BM197" s="176" t="s">
        <v>325</v>
      </c>
    </row>
    <row r="198" spans="1:65" s="2" customFormat="1" ht="21.75" customHeight="1">
      <c r="A198" s="29"/>
      <c r="B198" s="163"/>
      <c r="C198" s="164" t="s">
        <v>326</v>
      </c>
      <c r="D198" s="164" t="s">
        <v>162</v>
      </c>
      <c r="E198" s="165" t="s">
        <v>670</v>
      </c>
      <c r="F198" s="166" t="s">
        <v>671</v>
      </c>
      <c r="G198" s="167" t="s">
        <v>332</v>
      </c>
      <c r="H198" s="189"/>
      <c r="I198" s="169"/>
      <c r="J198" s="170">
        <f>ROUND(I198*H198,2)</f>
        <v>0</v>
      </c>
      <c r="K198" s="171"/>
      <c r="L198" s="30"/>
      <c r="M198" s="172" t="s">
        <v>1</v>
      </c>
      <c r="N198" s="173" t="s">
        <v>39</v>
      </c>
      <c r="O198" s="55"/>
      <c r="P198" s="174">
        <f>O198*H198</f>
        <v>0</v>
      </c>
      <c r="Q198" s="174">
        <v>0</v>
      </c>
      <c r="R198" s="174">
        <f>Q198*H198</f>
        <v>0</v>
      </c>
      <c r="S198" s="174">
        <v>0</v>
      </c>
      <c r="T198" s="175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6" t="s">
        <v>186</v>
      </c>
      <c r="AT198" s="176" t="s">
        <v>162</v>
      </c>
      <c r="AU198" s="176" t="s">
        <v>84</v>
      </c>
      <c r="AY198" s="14" t="s">
        <v>160</v>
      </c>
      <c r="BE198" s="177">
        <f>IF(N198="základná",J198,0)</f>
        <v>0</v>
      </c>
      <c r="BF198" s="177">
        <f>IF(N198="znížená",J198,0)</f>
        <v>0</v>
      </c>
      <c r="BG198" s="177">
        <f>IF(N198="zákl. prenesená",J198,0)</f>
        <v>0</v>
      </c>
      <c r="BH198" s="177">
        <f>IF(N198="zníž. prenesená",J198,0)</f>
        <v>0</v>
      </c>
      <c r="BI198" s="177">
        <f>IF(N198="nulová",J198,0)</f>
        <v>0</v>
      </c>
      <c r="BJ198" s="14" t="s">
        <v>84</v>
      </c>
      <c r="BK198" s="177">
        <f>ROUND(I198*H198,2)</f>
        <v>0</v>
      </c>
      <c r="BL198" s="14" t="s">
        <v>186</v>
      </c>
      <c r="BM198" s="176" t="s">
        <v>329</v>
      </c>
    </row>
    <row r="199" spans="1:65" s="12" customFormat="1" ht="22.9" customHeight="1">
      <c r="B199" s="150"/>
      <c r="D199" s="151" t="s">
        <v>72</v>
      </c>
      <c r="E199" s="161" t="s">
        <v>511</v>
      </c>
      <c r="F199" s="161" t="s">
        <v>512</v>
      </c>
      <c r="I199" s="153"/>
      <c r="J199" s="162">
        <f>BK199</f>
        <v>0</v>
      </c>
      <c r="L199" s="150"/>
      <c r="M199" s="155"/>
      <c r="N199" s="156"/>
      <c r="O199" s="156"/>
      <c r="P199" s="157">
        <f>SUM(P200:P203)</f>
        <v>0</v>
      </c>
      <c r="Q199" s="156"/>
      <c r="R199" s="157">
        <f>SUM(R200:R203)</f>
        <v>9.7453439999999995E-3</v>
      </c>
      <c r="S199" s="156"/>
      <c r="T199" s="158">
        <f>SUM(T200:T203)</f>
        <v>0</v>
      </c>
      <c r="AR199" s="151" t="s">
        <v>84</v>
      </c>
      <c r="AT199" s="159" t="s">
        <v>72</v>
      </c>
      <c r="AU199" s="159" t="s">
        <v>80</v>
      </c>
      <c r="AY199" s="151" t="s">
        <v>160</v>
      </c>
      <c r="BK199" s="160">
        <f>SUM(BK200:BK203)</f>
        <v>0</v>
      </c>
    </row>
    <row r="200" spans="1:65" s="2" customFormat="1" ht="21.75" customHeight="1">
      <c r="A200" s="29"/>
      <c r="B200" s="163"/>
      <c r="C200" s="164" t="s">
        <v>242</v>
      </c>
      <c r="D200" s="164" t="s">
        <v>162</v>
      </c>
      <c r="E200" s="165" t="s">
        <v>672</v>
      </c>
      <c r="F200" s="166" t="s">
        <v>673</v>
      </c>
      <c r="G200" s="167" t="s">
        <v>165</v>
      </c>
      <c r="H200" s="168">
        <v>100.8</v>
      </c>
      <c r="I200" s="169"/>
      <c r="J200" s="170">
        <f>ROUND(I200*H200,2)</f>
        <v>0</v>
      </c>
      <c r="K200" s="171"/>
      <c r="L200" s="30"/>
      <c r="M200" s="172" t="s">
        <v>1</v>
      </c>
      <c r="N200" s="173" t="s">
        <v>39</v>
      </c>
      <c r="O200" s="55"/>
      <c r="P200" s="174">
        <f>O200*H200</f>
        <v>0</v>
      </c>
      <c r="Q200" s="174">
        <v>1.68E-6</v>
      </c>
      <c r="R200" s="174">
        <f>Q200*H200</f>
        <v>1.6934399999999998E-4</v>
      </c>
      <c r="S200" s="174">
        <v>0</v>
      </c>
      <c r="T200" s="175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6" t="s">
        <v>186</v>
      </c>
      <c r="AT200" s="176" t="s">
        <v>162</v>
      </c>
      <c r="AU200" s="176" t="s">
        <v>84</v>
      </c>
      <c r="AY200" s="14" t="s">
        <v>160</v>
      </c>
      <c r="BE200" s="177">
        <f>IF(N200="základná",J200,0)</f>
        <v>0</v>
      </c>
      <c r="BF200" s="177">
        <f>IF(N200="znížená",J200,0)</f>
        <v>0</v>
      </c>
      <c r="BG200" s="177">
        <f>IF(N200="zákl. prenesená",J200,0)</f>
        <v>0</v>
      </c>
      <c r="BH200" s="177">
        <f>IF(N200="zníž. prenesená",J200,0)</f>
        <v>0</v>
      </c>
      <c r="BI200" s="177">
        <f>IF(N200="nulová",J200,0)</f>
        <v>0</v>
      </c>
      <c r="BJ200" s="14" t="s">
        <v>84</v>
      </c>
      <c r="BK200" s="177">
        <f>ROUND(I200*H200,2)</f>
        <v>0</v>
      </c>
      <c r="BL200" s="14" t="s">
        <v>186</v>
      </c>
      <c r="BM200" s="176" t="s">
        <v>333</v>
      </c>
    </row>
    <row r="201" spans="1:65" s="2" customFormat="1" ht="21.75" customHeight="1">
      <c r="A201" s="29"/>
      <c r="B201" s="163"/>
      <c r="C201" s="164" t="s">
        <v>336</v>
      </c>
      <c r="D201" s="164" t="s">
        <v>162</v>
      </c>
      <c r="E201" s="165" t="s">
        <v>674</v>
      </c>
      <c r="F201" s="166" t="s">
        <v>675</v>
      </c>
      <c r="G201" s="167" t="s">
        <v>165</v>
      </c>
      <c r="H201" s="168">
        <v>100.8</v>
      </c>
      <c r="I201" s="169"/>
      <c r="J201" s="170">
        <f>ROUND(I201*H201,2)</f>
        <v>0</v>
      </c>
      <c r="K201" s="171"/>
      <c r="L201" s="30"/>
      <c r="M201" s="172" t="s">
        <v>1</v>
      </c>
      <c r="N201" s="173" t="s">
        <v>39</v>
      </c>
      <c r="O201" s="55"/>
      <c r="P201" s="174">
        <f>O201*H201</f>
        <v>0</v>
      </c>
      <c r="Q201" s="174">
        <v>0</v>
      </c>
      <c r="R201" s="174">
        <f>Q201*H201</f>
        <v>0</v>
      </c>
      <c r="S201" s="174">
        <v>0</v>
      </c>
      <c r="T201" s="175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6" t="s">
        <v>186</v>
      </c>
      <c r="AT201" s="176" t="s">
        <v>162</v>
      </c>
      <c r="AU201" s="176" t="s">
        <v>84</v>
      </c>
      <c r="AY201" s="14" t="s">
        <v>160</v>
      </c>
      <c r="BE201" s="177">
        <f>IF(N201="základná",J201,0)</f>
        <v>0</v>
      </c>
      <c r="BF201" s="177">
        <f>IF(N201="znížená",J201,0)</f>
        <v>0</v>
      </c>
      <c r="BG201" s="177">
        <f>IF(N201="zákl. prenesená",J201,0)</f>
        <v>0</v>
      </c>
      <c r="BH201" s="177">
        <f>IF(N201="zníž. prenesená",J201,0)</f>
        <v>0</v>
      </c>
      <c r="BI201" s="177">
        <f>IF(N201="nulová",J201,0)</f>
        <v>0</v>
      </c>
      <c r="BJ201" s="14" t="s">
        <v>84</v>
      </c>
      <c r="BK201" s="177">
        <f>ROUND(I201*H201,2)</f>
        <v>0</v>
      </c>
      <c r="BL201" s="14" t="s">
        <v>186</v>
      </c>
      <c r="BM201" s="176" t="s">
        <v>339</v>
      </c>
    </row>
    <row r="202" spans="1:65" s="2" customFormat="1" ht="21.75" customHeight="1">
      <c r="A202" s="29"/>
      <c r="B202" s="163"/>
      <c r="C202" s="164" t="s">
        <v>245</v>
      </c>
      <c r="D202" s="164" t="s">
        <v>162</v>
      </c>
      <c r="E202" s="165" t="s">
        <v>676</v>
      </c>
      <c r="F202" s="166" t="s">
        <v>677</v>
      </c>
      <c r="G202" s="167" t="s">
        <v>165</v>
      </c>
      <c r="H202" s="168">
        <v>100.8</v>
      </c>
      <c r="I202" s="169"/>
      <c r="J202" s="170">
        <f>ROUND(I202*H202,2)</f>
        <v>0</v>
      </c>
      <c r="K202" s="171"/>
      <c r="L202" s="30"/>
      <c r="M202" s="172" t="s">
        <v>1</v>
      </c>
      <c r="N202" s="173" t="s">
        <v>39</v>
      </c>
      <c r="O202" s="55"/>
      <c r="P202" s="174">
        <f>O202*H202</f>
        <v>0</v>
      </c>
      <c r="Q202" s="174">
        <v>0</v>
      </c>
      <c r="R202" s="174">
        <f>Q202*H202</f>
        <v>0</v>
      </c>
      <c r="S202" s="174">
        <v>0</v>
      </c>
      <c r="T202" s="175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6" t="s">
        <v>186</v>
      </c>
      <c r="AT202" s="176" t="s">
        <v>162</v>
      </c>
      <c r="AU202" s="176" t="s">
        <v>84</v>
      </c>
      <c r="AY202" s="14" t="s">
        <v>160</v>
      </c>
      <c r="BE202" s="177">
        <f>IF(N202="základná",J202,0)</f>
        <v>0</v>
      </c>
      <c r="BF202" s="177">
        <f>IF(N202="znížená",J202,0)</f>
        <v>0</v>
      </c>
      <c r="BG202" s="177">
        <f>IF(N202="zákl. prenesená",J202,0)</f>
        <v>0</v>
      </c>
      <c r="BH202" s="177">
        <f>IF(N202="zníž. prenesená",J202,0)</f>
        <v>0</v>
      </c>
      <c r="BI202" s="177">
        <f>IF(N202="nulová",J202,0)</f>
        <v>0</v>
      </c>
      <c r="BJ202" s="14" t="s">
        <v>84</v>
      </c>
      <c r="BK202" s="177">
        <f>ROUND(I202*H202,2)</f>
        <v>0</v>
      </c>
      <c r="BL202" s="14" t="s">
        <v>186</v>
      </c>
      <c r="BM202" s="176" t="s">
        <v>342</v>
      </c>
    </row>
    <row r="203" spans="1:65" s="2" customFormat="1" ht="16.5" customHeight="1">
      <c r="A203" s="29"/>
      <c r="B203" s="163"/>
      <c r="C203" s="164" t="s">
        <v>343</v>
      </c>
      <c r="D203" s="164" t="s">
        <v>162</v>
      </c>
      <c r="E203" s="165" t="s">
        <v>678</v>
      </c>
      <c r="F203" s="166" t="s">
        <v>679</v>
      </c>
      <c r="G203" s="167" t="s">
        <v>165</v>
      </c>
      <c r="H203" s="168">
        <v>100.8</v>
      </c>
      <c r="I203" s="169"/>
      <c r="J203" s="170">
        <f>ROUND(I203*H203,2)</f>
        <v>0</v>
      </c>
      <c r="K203" s="171"/>
      <c r="L203" s="30"/>
      <c r="M203" s="172" t="s">
        <v>1</v>
      </c>
      <c r="N203" s="173" t="s">
        <v>39</v>
      </c>
      <c r="O203" s="55"/>
      <c r="P203" s="174">
        <f>O203*H203</f>
        <v>0</v>
      </c>
      <c r="Q203" s="174">
        <v>9.5000000000000005E-5</v>
      </c>
      <c r="R203" s="174">
        <f>Q203*H203</f>
        <v>9.5759999999999994E-3</v>
      </c>
      <c r="S203" s="174">
        <v>0</v>
      </c>
      <c r="T203" s="175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6" t="s">
        <v>186</v>
      </c>
      <c r="AT203" s="176" t="s">
        <v>162</v>
      </c>
      <c r="AU203" s="176" t="s">
        <v>84</v>
      </c>
      <c r="AY203" s="14" t="s">
        <v>160</v>
      </c>
      <c r="BE203" s="177">
        <f>IF(N203="základná",J203,0)</f>
        <v>0</v>
      </c>
      <c r="BF203" s="177">
        <f>IF(N203="znížená",J203,0)</f>
        <v>0</v>
      </c>
      <c r="BG203" s="177">
        <f>IF(N203="zákl. prenesená",J203,0)</f>
        <v>0</v>
      </c>
      <c r="BH203" s="177">
        <f>IF(N203="zníž. prenesená",J203,0)</f>
        <v>0</v>
      </c>
      <c r="BI203" s="177">
        <f>IF(N203="nulová",J203,0)</f>
        <v>0</v>
      </c>
      <c r="BJ203" s="14" t="s">
        <v>84</v>
      </c>
      <c r="BK203" s="177">
        <f>ROUND(I203*H203,2)</f>
        <v>0</v>
      </c>
      <c r="BL203" s="14" t="s">
        <v>186</v>
      </c>
      <c r="BM203" s="176" t="s">
        <v>346</v>
      </c>
    </row>
    <row r="204" spans="1:65" s="12" customFormat="1" ht="22.9" customHeight="1">
      <c r="B204" s="150"/>
      <c r="D204" s="151" t="s">
        <v>72</v>
      </c>
      <c r="E204" s="161" t="s">
        <v>389</v>
      </c>
      <c r="F204" s="161" t="s">
        <v>390</v>
      </c>
      <c r="I204" s="153"/>
      <c r="J204" s="162">
        <f>BK204</f>
        <v>0</v>
      </c>
      <c r="L204" s="150"/>
      <c r="M204" s="155"/>
      <c r="N204" s="156"/>
      <c r="O204" s="156"/>
      <c r="P204" s="157">
        <f>SUM(P205:P206)</f>
        <v>0</v>
      </c>
      <c r="Q204" s="156"/>
      <c r="R204" s="157">
        <f>SUM(R205:R206)</f>
        <v>0</v>
      </c>
      <c r="S204" s="156"/>
      <c r="T204" s="158">
        <f>SUM(T205:T206)</f>
        <v>0</v>
      </c>
      <c r="AR204" s="151" t="s">
        <v>84</v>
      </c>
      <c r="AT204" s="159" t="s">
        <v>72</v>
      </c>
      <c r="AU204" s="159" t="s">
        <v>80</v>
      </c>
      <c r="AY204" s="151" t="s">
        <v>160</v>
      </c>
      <c r="BK204" s="160">
        <f>SUM(BK205:BK206)</f>
        <v>0</v>
      </c>
    </row>
    <row r="205" spans="1:65" s="2" customFormat="1" ht="16.5" customHeight="1">
      <c r="A205" s="29"/>
      <c r="B205" s="163"/>
      <c r="C205" s="164" t="s">
        <v>251</v>
      </c>
      <c r="D205" s="164" t="s">
        <v>162</v>
      </c>
      <c r="E205" s="165" t="s">
        <v>595</v>
      </c>
      <c r="F205" s="166" t="s">
        <v>596</v>
      </c>
      <c r="G205" s="167" t="s">
        <v>165</v>
      </c>
      <c r="H205" s="168">
        <v>1.1200000000000001</v>
      </c>
      <c r="I205" s="169"/>
      <c r="J205" s="170">
        <f>ROUND(I205*H205,2)</f>
        <v>0</v>
      </c>
      <c r="K205" s="171"/>
      <c r="L205" s="30"/>
      <c r="M205" s="172" t="s">
        <v>1</v>
      </c>
      <c r="N205" s="173" t="s">
        <v>39</v>
      </c>
      <c r="O205" s="55"/>
      <c r="P205" s="174">
        <f>O205*H205</f>
        <v>0</v>
      </c>
      <c r="Q205" s="174">
        <v>0</v>
      </c>
      <c r="R205" s="174">
        <f>Q205*H205</f>
        <v>0</v>
      </c>
      <c r="S205" s="174">
        <v>0</v>
      </c>
      <c r="T205" s="175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6" t="s">
        <v>186</v>
      </c>
      <c r="AT205" s="176" t="s">
        <v>162</v>
      </c>
      <c r="AU205" s="176" t="s">
        <v>84</v>
      </c>
      <c r="AY205" s="14" t="s">
        <v>160</v>
      </c>
      <c r="BE205" s="177">
        <f>IF(N205="základná",J205,0)</f>
        <v>0</v>
      </c>
      <c r="BF205" s="177">
        <f>IF(N205="znížená",J205,0)</f>
        <v>0</v>
      </c>
      <c r="BG205" s="177">
        <f>IF(N205="zákl. prenesená",J205,0)</f>
        <v>0</v>
      </c>
      <c r="BH205" s="177">
        <f>IF(N205="zníž. prenesená",J205,0)</f>
        <v>0</v>
      </c>
      <c r="BI205" s="177">
        <f>IF(N205="nulová",J205,0)</f>
        <v>0</v>
      </c>
      <c r="BJ205" s="14" t="s">
        <v>84</v>
      </c>
      <c r="BK205" s="177">
        <f>ROUND(I205*H205,2)</f>
        <v>0</v>
      </c>
      <c r="BL205" s="14" t="s">
        <v>186</v>
      </c>
      <c r="BM205" s="176" t="s">
        <v>349</v>
      </c>
    </row>
    <row r="206" spans="1:65" s="2" customFormat="1" ht="16.5" customHeight="1">
      <c r="A206" s="29"/>
      <c r="B206" s="163"/>
      <c r="C206" s="164" t="s">
        <v>350</v>
      </c>
      <c r="D206" s="164" t="s">
        <v>162</v>
      </c>
      <c r="E206" s="165" t="s">
        <v>597</v>
      </c>
      <c r="F206" s="166" t="s">
        <v>598</v>
      </c>
      <c r="G206" s="167" t="s">
        <v>165</v>
      </c>
      <c r="H206" s="168">
        <v>1.1200000000000001</v>
      </c>
      <c r="I206" s="169"/>
      <c r="J206" s="170">
        <f>ROUND(I206*H206,2)</f>
        <v>0</v>
      </c>
      <c r="K206" s="171"/>
      <c r="L206" s="30"/>
      <c r="M206" s="172" t="s">
        <v>1</v>
      </c>
      <c r="N206" s="173" t="s">
        <v>39</v>
      </c>
      <c r="O206" s="55"/>
      <c r="P206" s="174">
        <f>O206*H206</f>
        <v>0</v>
      </c>
      <c r="Q206" s="174">
        <v>0</v>
      </c>
      <c r="R206" s="174">
        <f>Q206*H206</f>
        <v>0</v>
      </c>
      <c r="S206" s="174">
        <v>0</v>
      </c>
      <c r="T206" s="175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6" t="s">
        <v>186</v>
      </c>
      <c r="AT206" s="176" t="s">
        <v>162</v>
      </c>
      <c r="AU206" s="176" t="s">
        <v>84</v>
      </c>
      <c r="AY206" s="14" t="s">
        <v>160</v>
      </c>
      <c r="BE206" s="177">
        <f>IF(N206="základná",J206,0)</f>
        <v>0</v>
      </c>
      <c r="BF206" s="177">
        <f>IF(N206="znížená",J206,0)</f>
        <v>0</v>
      </c>
      <c r="BG206" s="177">
        <f>IF(N206="zákl. prenesená",J206,0)</f>
        <v>0</v>
      </c>
      <c r="BH206" s="177">
        <f>IF(N206="zníž. prenesená",J206,0)</f>
        <v>0</v>
      </c>
      <c r="BI206" s="177">
        <f>IF(N206="nulová",J206,0)</f>
        <v>0</v>
      </c>
      <c r="BJ206" s="14" t="s">
        <v>84</v>
      </c>
      <c r="BK206" s="177">
        <f>ROUND(I206*H206,2)</f>
        <v>0</v>
      </c>
      <c r="BL206" s="14" t="s">
        <v>186</v>
      </c>
      <c r="BM206" s="176" t="s">
        <v>353</v>
      </c>
    </row>
    <row r="207" spans="1:65" s="12" customFormat="1" ht="22.9" customHeight="1">
      <c r="B207" s="150"/>
      <c r="D207" s="151" t="s">
        <v>72</v>
      </c>
      <c r="E207" s="161" t="s">
        <v>680</v>
      </c>
      <c r="F207" s="161" t="s">
        <v>681</v>
      </c>
      <c r="I207" s="153"/>
      <c r="J207" s="162">
        <f>BK207</f>
        <v>0</v>
      </c>
      <c r="L207" s="150"/>
      <c r="M207" s="155"/>
      <c r="N207" s="156"/>
      <c r="O207" s="156"/>
      <c r="P207" s="157">
        <f>P208</f>
        <v>0</v>
      </c>
      <c r="Q207" s="156"/>
      <c r="R207" s="157">
        <f>R208</f>
        <v>0</v>
      </c>
      <c r="S207" s="156"/>
      <c r="T207" s="158">
        <f>T208</f>
        <v>0</v>
      </c>
      <c r="AR207" s="151" t="s">
        <v>84</v>
      </c>
      <c r="AT207" s="159" t="s">
        <v>72</v>
      </c>
      <c r="AU207" s="159" t="s">
        <v>80</v>
      </c>
      <c r="AY207" s="151" t="s">
        <v>160</v>
      </c>
      <c r="BK207" s="160">
        <f>BK208</f>
        <v>0</v>
      </c>
    </row>
    <row r="208" spans="1:65" s="2" customFormat="1" ht="21.75" customHeight="1">
      <c r="A208" s="29"/>
      <c r="B208" s="163"/>
      <c r="C208" s="164" t="s">
        <v>255</v>
      </c>
      <c r="D208" s="164" t="s">
        <v>162</v>
      </c>
      <c r="E208" s="165" t="s">
        <v>682</v>
      </c>
      <c r="F208" s="166" t="s">
        <v>683</v>
      </c>
      <c r="G208" s="167" t="s">
        <v>165</v>
      </c>
      <c r="H208" s="168">
        <v>45</v>
      </c>
      <c r="I208" s="169"/>
      <c r="J208" s="170">
        <f>ROUND(I208*H208,2)</f>
        <v>0</v>
      </c>
      <c r="K208" s="171"/>
      <c r="L208" s="30"/>
      <c r="M208" s="190" t="s">
        <v>1</v>
      </c>
      <c r="N208" s="191" t="s">
        <v>39</v>
      </c>
      <c r="O208" s="192"/>
      <c r="P208" s="193">
        <f>O208*H208</f>
        <v>0</v>
      </c>
      <c r="Q208" s="193">
        <v>0</v>
      </c>
      <c r="R208" s="193">
        <f>Q208*H208</f>
        <v>0</v>
      </c>
      <c r="S208" s="193">
        <v>0</v>
      </c>
      <c r="T208" s="194">
        <f>S208*H208</f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6" t="s">
        <v>186</v>
      </c>
      <c r="AT208" s="176" t="s">
        <v>162</v>
      </c>
      <c r="AU208" s="176" t="s">
        <v>84</v>
      </c>
      <c r="AY208" s="14" t="s">
        <v>160</v>
      </c>
      <c r="BE208" s="177">
        <f>IF(N208="základná",J208,0)</f>
        <v>0</v>
      </c>
      <c r="BF208" s="177">
        <f>IF(N208="znížená",J208,0)</f>
        <v>0</v>
      </c>
      <c r="BG208" s="177">
        <f>IF(N208="zákl. prenesená",J208,0)</f>
        <v>0</v>
      </c>
      <c r="BH208" s="177">
        <f>IF(N208="zníž. prenesená",J208,0)</f>
        <v>0</v>
      </c>
      <c r="BI208" s="177">
        <f>IF(N208="nulová",J208,0)</f>
        <v>0</v>
      </c>
      <c r="BJ208" s="14" t="s">
        <v>84</v>
      </c>
      <c r="BK208" s="177">
        <f>ROUND(I208*H208,2)</f>
        <v>0</v>
      </c>
      <c r="BL208" s="14" t="s">
        <v>186</v>
      </c>
      <c r="BM208" s="176" t="s">
        <v>358</v>
      </c>
    </row>
    <row r="209" spans="1:31" s="2" customFormat="1" ht="6.95" customHeight="1">
      <c r="A209" s="29"/>
      <c r="B209" s="44"/>
      <c r="C209" s="45"/>
      <c r="D209" s="45"/>
      <c r="E209" s="45"/>
      <c r="F209" s="45"/>
      <c r="G209" s="45"/>
      <c r="H209" s="45"/>
      <c r="I209" s="122"/>
      <c r="J209" s="45"/>
      <c r="K209" s="45"/>
      <c r="L209" s="30"/>
      <c r="M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</row>
  </sheetData>
  <autoFilter ref="C139:K208" xr:uid="{00000000-0009-0000-0000-000004000000}"/>
  <mergeCells count="15">
    <mergeCell ref="E126:H126"/>
    <mergeCell ref="E130:H130"/>
    <mergeCell ref="E128:H128"/>
    <mergeCell ref="E132:H13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01"/>
  <sheetViews>
    <sheetView showGridLines="0" workbookViewId="0">
      <selection activeCell="E22" sqref="E22:H2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5"/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102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121</v>
      </c>
      <c r="I4" s="95"/>
      <c r="L4" s="17"/>
      <c r="M4" s="97" t="s">
        <v>9</v>
      </c>
      <c r="AT4" s="14" t="s">
        <v>3</v>
      </c>
    </row>
    <row r="5" spans="1:46" s="1" customFormat="1" ht="6.95" customHeight="1">
      <c r="B5" s="17"/>
      <c r="I5" s="95"/>
      <c r="L5" s="17"/>
    </row>
    <row r="6" spans="1:46" s="1" customFormat="1" ht="12" customHeight="1">
      <c r="B6" s="17"/>
      <c r="D6" s="24" t="s">
        <v>15</v>
      </c>
      <c r="I6" s="95"/>
      <c r="L6" s="17"/>
    </row>
    <row r="7" spans="1:46" s="1" customFormat="1" ht="23.25" customHeight="1">
      <c r="B7" s="17"/>
      <c r="E7" s="256" t="str">
        <f>'Rekapitulácia stavby'!K6</f>
        <v>MSÚ JARKOVÁ 24, PREŠOV - ZNÍŽENIE ENERGETICKEJ NÁROČNOSTI OBJEKTU</v>
      </c>
      <c r="F7" s="257"/>
      <c r="G7" s="257"/>
      <c r="H7" s="257"/>
      <c r="I7" s="95"/>
      <c r="L7" s="17"/>
    </row>
    <row r="8" spans="1:46" ht="12.75">
      <c r="B8" s="17"/>
      <c r="D8" s="24" t="s">
        <v>122</v>
      </c>
      <c r="L8" s="17"/>
    </row>
    <row r="9" spans="1:46" s="1" customFormat="1" ht="16.5" customHeight="1">
      <c r="B9" s="17"/>
      <c r="E9" s="256" t="s">
        <v>123</v>
      </c>
      <c r="F9" s="227"/>
      <c r="G9" s="227"/>
      <c r="H9" s="227"/>
      <c r="I9" s="95"/>
      <c r="L9" s="17"/>
    </row>
    <row r="10" spans="1:46" s="1" customFormat="1" ht="12" customHeight="1">
      <c r="B10" s="17"/>
      <c r="D10" s="24" t="s">
        <v>124</v>
      </c>
      <c r="I10" s="95"/>
      <c r="L10" s="17"/>
    </row>
    <row r="11" spans="1:46" s="2" customFormat="1" ht="16.5" customHeight="1">
      <c r="A11" s="29"/>
      <c r="B11" s="30"/>
      <c r="C11" s="29"/>
      <c r="D11" s="29"/>
      <c r="E11" s="258" t="s">
        <v>684</v>
      </c>
      <c r="F11" s="259"/>
      <c r="G11" s="259"/>
      <c r="H11" s="259"/>
      <c r="I11" s="9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126</v>
      </c>
      <c r="E12" s="29"/>
      <c r="F12" s="29"/>
      <c r="G12" s="29"/>
      <c r="H12" s="29"/>
      <c r="I12" s="9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6.5" customHeight="1">
      <c r="A13" s="29"/>
      <c r="B13" s="30"/>
      <c r="C13" s="29"/>
      <c r="D13" s="29"/>
      <c r="E13" s="249" t="s">
        <v>127</v>
      </c>
      <c r="F13" s="259"/>
      <c r="G13" s="259"/>
      <c r="H13" s="259"/>
      <c r="I13" s="9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>
      <c r="A14" s="29"/>
      <c r="B14" s="30"/>
      <c r="C14" s="29"/>
      <c r="D14" s="29"/>
      <c r="E14" s="29"/>
      <c r="F14" s="29"/>
      <c r="G14" s="29"/>
      <c r="H14" s="29"/>
      <c r="I14" s="99"/>
      <c r="J14" s="29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>
      <c r="A15" s="29"/>
      <c r="B15" s="30"/>
      <c r="C15" s="29"/>
      <c r="D15" s="24" t="s">
        <v>17</v>
      </c>
      <c r="E15" s="29"/>
      <c r="F15" s="22" t="s">
        <v>1</v>
      </c>
      <c r="G15" s="29"/>
      <c r="H15" s="29"/>
      <c r="I15" s="100" t="s">
        <v>18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19</v>
      </c>
      <c r="E16" s="29"/>
      <c r="F16" s="22" t="s">
        <v>20</v>
      </c>
      <c r="G16" s="29"/>
      <c r="H16" s="29"/>
      <c r="I16" s="100" t="s">
        <v>21</v>
      </c>
      <c r="J16" s="52" t="str">
        <f>'Rekapitulácia stavby'!AN8</f>
        <v>11_2019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0.9" customHeight="1">
      <c r="A17" s="29"/>
      <c r="B17" s="30"/>
      <c r="C17" s="29"/>
      <c r="D17" s="29"/>
      <c r="E17" s="29"/>
      <c r="F17" s="29"/>
      <c r="G17" s="29"/>
      <c r="H17" s="29"/>
      <c r="I17" s="99"/>
      <c r="J17" s="29"/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>
      <c r="A18" s="29"/>
      <c r="B18" s="30"/>
      <c r="C18" s="29"/>
      <c r="D18" s="24" t="s">
        <v>22</v>
      </c>
      <c r="E18" s="29"/>
      <c r="F18" s="29"/>
      <c r="G18" s="29"/>
      <c r="H18" s="29"/>
      <c r="I18" s="100" t="s">
        <v>23</v>
      </c>
      <c r="J18" s="22" t="s">
        <v>1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>
      <c r="A19" s="29"/>
      <c r="B19" s="30"/>
      <c r="C19" s="29"/>
      <c r="D19" s="29"/>
      <c r="E19" s="22" t="s">
        <v>24</v>
      </c>
      <c r="F19" s="29"/>
      <c r="G19" s="29"/>
      <c r="H19" s="29"/>
      <c r="I19" s="100" t="s">
        <v>25</v>
      </c>
      <c r="J19" s="22" t="s">
        <v>1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>
      <c r="A20" s="29"/>
      <c r="B20" s="30"/>
      <c r="C20" s="29"/>
      <c r="D20" s="29"/>
      <c r="E20" s="29"/>
      <c r="F20" s="29"/>
      <c r="G20" s="29"/>
      <c r="H20" s="29"/>
      <c r="I20" s="99"/>
      <c r="J20" s="29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>
      <c r="A21" s="29"/>
      <c r="B21" s="30"/>
      <c r="C21" s="29"/>
      <c r="D21" s="24" t="s">
        <v>26</v>
      </c>
      <c r="E21" s="29"/>
      <c r="F21" s="29"/>
      <c r="G21" s="29"/>
      <c r="H21" s="29"/>
      <c r="I21" s="100" t="s">
        <v>23</v>
      </c>
      <c r="J21" s="25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>
      <c r="A22" s="29"/>
      <c r="B22" s="30"/>
      <c r="C22" s="29"/>
      <c r="D22" s="29"/>
      <c r="E22" s="260"/>
      <c r="F22" s="241"/>
      <c r="G22" s="241"/>
      <c r="H22" s="241"/>
      <c r="I22" s="100" t="s">
        <v>25</v>
      </c>
      <c r="J22" s="25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>
      <c r="A23" s="29"/>
      <c r="B23" s="30"/>
      <c r="C23" s="29"/>
      <c r="D23" s="29"/>
      <c r="E23" s="29"/>
      <c r="F23" s="29"/>
      <c r="G23" s="29"/>
      <c r="H23" s="29"/>
      <c r="I23" s="99"/>
      <c r="J23" s="29"/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>
      <c r="A24" s="29"/>
      <c r="B24" s="30"/>
      <c r="C24" s="29"/>
      <c r="D24" s="24" t="s">
        <v>27</v>
      </c>
      <c r="E24" s="29"/>
      <c r="F24" s="29"/>
      <c r="G24" s="29"/>
      <c r="H24" s="29"/>
      <c r="I24" s="100" t="s">
        <v>23</v>
      </c>
      <c r="J24" s="22" t="s">
        <v>1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8" customHeight="1">
      <c r="A25" s="29"/>
      <c r="B25" s="30"/>
      <c r="C25" s="29"/>
      <c r="D25" s="29"/>
      <c r="E25" s="22" t="s">
        <v>28</v>
      </c>
      <c r="F25" s="29"/>
      <c r="G25" s="29"/>
      <c r="H25" s="29"/>
      <c r="I25" s="100" t="s">
        <v>25</v>
      </c>
      <c r="J25" s="22" t="s">
        <v>1</v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6.95" customHeight="1">
      <c r="A26" s="29"/>
      <c r="B26" s="30"/>
      <c r="C26" s="29"/>
      <c r="D26" s="29"/>
      <c r="E26" s="29"/>
      <c r="F26" s="29"/>
      <c r="G26" s="29"/>
      <c r="H26" s="29"/>
      <c r="I26" s="9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12" customHeight="1">
      <c r="A27" s="29"/>
      <c r="B27" s="30"/>
      <c r="C27" s="29"/>
      <c r="D27" s="24" t="s">
        <v>30</v>
      </c>
      <c r="E27" s="29"/>
      <c r="F27" s="29"/>
      <c r="G27" s="29"/>
      <c r="H27" s="29"/>
      <c r="I27" s="100" t="s">
        <v>23</v>
      </c>
      <c r="J27" s="22" t="str">
        <f>IF('Rekapitulácia stavby'!AN19="","",'Rekapitulácia stavby'!AN19)</f>
        <v/>
      </c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8" customHeight="1">
      <c r="A28" s="29"/>
      <c r="B28" s="30"/>
      <c r="C28" s="29"/>
      <c r="D28" s="29"/>
      <c r="E28" s="22" t="str">
        <f>IF('Rekapitulácia stavby'!E20="","",'Rekapitulácia stavby'!E20)</f>
        <v xml:space="preserve"> </v>
      </c>
      <c r="F28" s="29"/>
      <c r="G28" s="29"/>
      <c r="H28" s="29"/>
      <c r="I28" s="100" t="s">
        <v>25</v>
      </c>
      <c r="J28" s="22" t="str">
        <f>IF('Rekapitulácia stavby'!AN20="","",'Rekapitulácia stavby'!AN20)</f>
        <v/>
      </c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29"/>
      <c r="E29" s="29"/>
      <c r="F29" s="29"/>
      <c r="G29" s="29"/>
      <c r="H29" s="29"/>
      <c r="I29" s="99"/>
      <c r="J29" s="29"/>
      <c r="K29" s="29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" customHeight="1">
      <c r="A30" s="29"/>
      <c r="B30" s="30"/>
      <c r="C30" s="29"/>
      <c r="D30" s="24" t="s">
        <v>32</v>
      </c>
      <c r="E30" s="29"/>
      <c r="F30" s="29"/>
      <c r="G30" s="29"/>
      <c r="H30" s="29"/>
      <c r="I30" s="9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8" customFormat="1" ht="16.5" customHeight="1">
      <c r="A31" s="101"/>
      <c r="B31" s="102"/>
      <c r="C31" s="101"/>
      <c r="D31" s="101"/>
      <c r="E31" s="245" t="s">
        <v>1</v>
      </c>
      <c r="F31" s="245"/>
      <c r="G31" s="245"/>
      <c r="H31" s="245"/>
      <c r="I31" s="103"/>
      <c r="J31" s="101"/>
      <c r="K31" s="101"/>
      <c r="L31" s="104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29"/>
      <c r="B32" s="30"/>
      <c r="C32" s="29"/>
      <c r="D32" s="29"/>
      <c r="E32" s="29"/>
      <c r="F32" s="29"/>
      <c r="G32" s="29"/>
      <c r="H32" s="29"/>
      <c r="I32" s="99"/>
      <c r="J32" s="29"/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105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>
      <c r="A34" s="29"/>
      <c r="B34" s="30"/>
      <c r="C34" s="29"/>
      <c r="D34" s="106" t="s">
        <v>33</v>
      </c>
      <c r="E34" s="29"/>
      <c r="F34" s="29"/>
      <c r="G34" s="29"/>
      <c r="H34" s="29"/>
      <c r="I34" s="99"/>
      <c r="J34" s="68">
        <f>ROUND(J136,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6.95" customHeight="1">
      <c r="A35" s="29"/>
      <c r="B35" s="30"/>
      <c r="C35" s="29"/>
      <c r="D35" s="63"/>
      <c r="E35" s="63"/>
      <c r="F35" s="63"/>
      <c r="G35" s="63"/>
      <c r="H35" s="63"/>
      <c r="I35" s="105"/>
      <c r="J35" s="63"/>
      <c r="K35" s="63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9"/>
      <c r="F36" s="33" t="s">
        <v>35</v>
      </c>
      <c r="G36" s="29"/>
      <c r="H36" s="29"/>
      <c r="I36" s="107" t="s">
        <v>34</v>
      </c>
      <c r="J36" s="33" t="s">
        <v>36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customHeight="1">
      <c r="A37" s="29"/>
      <c r="B37" s="30"/>
      <c r="C37" s="29"/>
      <c r="D37" s="98" t="s">
        <v>37</v>
      </c>
      <c r="E37" s="24" t="s">
        <v>38</v>
      </c>
      <c r="F37" s="108">
        <f>ROUND((SUM(BE136:BE200)),  2)</f>
        <v>0</v>
      </c>
      <c r="G37" s="29"/>
      <c r="H37" s="29"/>
      <c r="I37" s="109">
        <v>0.2</v>
      </c>
      <c r="J37" s="108">
        <f>ROUND(((SUM(BE136:BE200))*I37),  2)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>
      <c r="A38" s="29"/>
      <c r="B38" s="30"/>
      <c r="C38" s="29"/>
      <c r="D38" s="29"/>
      <c r="E38" s="24" t="s">
        <v>39</v>
      </c>
      <c r="F38" s="108">
        <f>ROUND((SUM(BF136:BF200)),  2)</f>
        <v>0</v>
      </c>
      <c r="G38" s="29"/>
      <c r="H38" s="29"/>
      <c r="I38" s="109">
        <v>0.2</v>
      </c>
      <c r="J38" s="108">
        <f>ROUND(((SUM(BF136:BF200))*I38),  2)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40</v>
      </c>
      <c r="F39" s="108">
        <f>ROUND((SUM(BG136:BG200)),  2)</f>
        <v>0</v>
      </c>
      <c r="G39" s="29"/>
      <c r="H39" s="29"/>
      <c r="I39" s="109">
        <v>0.2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4" t="s">
        <v>41</v>
      </c>
      <c r="F40" s="108">
        <f>ROUND((SUM(BH136:BH200)),  2)</f>
        <v>0</v>
      </c>
      <c r="G40" s="29"/>
      <c r="H40" s="29"/>
      <c r="I40" s="109">
        <v>0.2</v>
      </c>
      <c r="J40" s="108">
        <f>0</f>
        <v>0</v>
      </c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5" hidden="1" customHeight="1">
      <c r="A41" s="29"/>
      <c r="B41" s="30"/>
      <c r="C41" s="29"/>
      <c r="D41" s="29"/>
      <c r="E41" s="24" t="s">
        <v>42</v>
      </c>
      <c r="F41" s="108">
        <f>ROUND((SUM(BI136:BI200)),  2)</f>
        <v>0</v>
      </c>
      <c r="G41" s="29"/>
      <c r="H41" s="29"/>
      <c r="I41" s="109">
        <v>0</v>
      </c>
      <c r="J41" s="108">
        <f>0</f>
        <v>0</v>
      </c>
      <c r="K41" s="29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6.95" customHeight="1">
      <c r="A42" s="29"/>
      <c r="B42" s="30"/>
      <c r="C42" s="29"/>
      <c r="D42" s="29"/>
      <c r="E42" s="29"/>
      <c r="F42" s="29"/>
      <c r="G42" s="29"/>
      <c r="H42" s="29"/>
      <c r="I42" s="9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>
      <c r="A43" s="29"/>
      <c r="B43" s="30"/>
      <c r="C43" s="110"/>
      <c r="D43" s="111" t="s">
        <v>43</v>
      </c>
      <c r="E43" s="57"/>
      <c r="F43" s="57"/>
      <c r="G43" s="112" t="s">
        <v>44</v>
      </c>
      <c r="H43" s="113" t="s">
        <v>45</v>
      </c>
      <c r="I43" s="114"/>
      <c r="J43" s="115">
        <f>SUM(J34:J41)</f>
        <v>0</v>
      </c>
      <c r="K43" s="116"/>
      <c r="L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5" customHeight="1">
      <c r="A44" s="29"/>
      <c r="B44" s="30"/>
      <c r="C44" s="29"/>
      <c r="D44" s="29"/>
      <c r="E44" s="29"/>
      <c r="F44" s="29"/>
      <c r="G44" s="29"/>
      <c r="H44" s="29"/>
      <c r="I44" s="99"/>
      <c r="J44" s="29"/>
      <c r="K44" s="29"/>
      <c r="L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5" customHeight="1">
      <c r="B45" s="17"/>
      <c r="I45" s="95"/>
      <c r="L45" s="17"/>
    </row>
    <row r="46" spans="1:31" s="1" customFormat="1" ht="14.45" customHeight="1">
      <c r="B46" s="17"/>
      <c r="I46" s="95"/>
      <c r="L46" s="17"/>
    </row>
    <row r="47" spans="1:31" s="1" customFormat="1" ht="14.45" customHeight="1">
      <c r="B47" s="17"/>
      <c r="I47" s="95"/>
      <c r="L47" s="17"/>
    </row>
    <row r="48" spans="1:31" s="1" customFormat="1" ht="14.45" customHeight="1">
      <c r="B48" s="17"/>
      <c r="I48" s="95"/>
      <c r="L48" s="17"/>
    </row>
    <row r="49" spans="1:31" s="1" customFormat="1" ht="14.45" customHeight="1">
      <c r="B49" s="17"/>
      <c r="I49" s="95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128</v>
      </c>
      <c r="D82" s="29"/>
      <c r="E82" s="29"/>
      <c r="F82" s="29"/>
      <c r="G82" s="29"/>
      <c r="H82" s="29"/>
      <c r="I82" s="9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3.25" customHeight="1">
      <c r="A85" s="29"/>
      <c r="B85" s="30"/>
      <c r="C85" s="29"/>
      <c r="D85" s="29"/>
      <c r="E85" s="256" t="str">
        <f>E7</f>
        <v>MSÚ JARKOVÁ 24, PREŠOV - ZNÍŽENIE ENERGETICKEJ NÁROČNOSTI OBJEKTU</v>
      </c>
      <c r="F85" s="257"/>
      <c r="G85" s="257"/>
      <c r="H85" s="257"/>
      <c r="I85" s="9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122</v>
      </c>
      <c r="I86" s="95"/>
      <c r="L86" s="17"/>
    </row>
    <row r="87" spans="1:31" s="1" customFormat="1" ht="16.5" customHeight="1">
      <c r="B87" s="17"/>
      <c r="E87" s="256" t="s">
        <v>123</v>
      </c>
      <c r="F87" s="227"/>
      <c r="G87" s="227"/>
      <c r="H87" s="227"/>
      <c r="I87" s="95"/>
      <c r="L87" s="17"/>
    </row>
    <row r="88" spans="1:31" s="1" customFormat="1" ht="12" customHeight="1">
      <c r="B88" s="17"/>
      <c r="C88" s="24" t="s">
        <v>124</v>
      </c>
      <c r="I88" s="95"/>
      <c r="L88" s="17"/>
    </row>
    <row r="89" spans="1:31" s="2" customFormat="1" ht="16.5" customHeight="1">
      <c r="A89" s="29"/>
      <c r="B89" s="30"/>
      <c r="C89" s="29"/>
      <c r="D89" s="29"/>
      <c r="E89" s="258" t="s">
        <v>684</v>
      </c>
      <c r="F89" s="259"/>
      <c r="G89" s="259"/>
      <c r="H89" s="259"/>
      <c r="I89" s="9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12" customHeight="1">
      <c r="A90" s="29"/>
      <c r="B90" s="30"/>
      <c r="C90" s="24" t="s">
        <v>126</v>
      </c>
      <c r="D90" s="29"/>
      <c r="E90" s="29"/>
      <c r="F90" s="29"/>
      <c r="G90" s="29"/>
      <c r="H90" s="29"/>
      <c r="I90" s="9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6.5" customHeight="1">
      <c r="A91" s="29"/>
      <c r="B91" s="30"/>
      <c r="C91" s="29"/>
      <c r="D91" s="29"/>
      <c r="E91" s="249" t="str">
        <f>E13</f>
        <v>01 - OP - Obvodový plášť</v>
      </c>
      <c r="F91" s="259"/>
      <c r="G91" s="259"/>
      <c r="H91" s="259"/>
      <c r="I91" s="99"/>
      <c r="J91" s="29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9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2" customHeight="1">
      <c r="A93" s="29"/>
      <c r="B93" s="30"/>
      <c r="C93" s="24" t="s">
        <v>19</v>
      </c>
      <c r="D93" s="29"/>
      <c r="E93" s="29"/>
      <c r="F93" s="22" t="str">
        <f>F16</f>
        <v>Jarková 24, Prešov</v>
      </c>
      <c r="G93" s="29"/>
      <c r="H93" s="29"/>
      <c r="I93" s="100" t="s">
        <v>21</v>
      </c>
      <c r="J93" s="52" t="str">
        <f>IF(J16="","",J16)</f>
        <v>11_2019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6.95" customHeight="1">
      <c r="A94" s="29"/>
      <c r="B94" s="30"/>
      <c r="C94" s="29"/>
      <c r="D94" s="29"/>
      <c r="E94" s="29"/>
      <c r="F94" s="29"/>
      <c r="G94" s="29"/>
      <c r="H94" s="29"/>
      <c r="I94" s="99"/>
      <c r="J94" s="29"/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5.2" customHeight="1">
      <c r="A95" s="29"/>
      <c r="B95" s="30"/>
      <c r="C95" s="24" t="s">
        <v>22</v>
      </c>
      <c r="D95" s="29"/>
      <c r="E95" s="29"/>
      <c r="F95" s="22" t="str">
        <f>E19</f>
        <v>Mesto Prešov, Hlavná 73, Prešov</v>
      </c>
      <c r="G95" s="29"/>
      <c r="H95" s="29"/>
      <c r="I95" s="100" t="s">
        <v>27</v>
      </c>
      <c r="J95" s="27" t="str">
        <f>E25</f>
        <v>AIP projekt s.r.o.</v>
      </c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15.2" customHeight="1">
      <c r="A96" s="29"/>
      <c r="B96" s="30"/>
      <c r="C96" s="24" t="s">
        <v>26</v>
      </c>
      <c r="D96" s="29"/>
      <c r="E96" s="29"/>
      <c r="F96" s="22" t="str">
        <f>IF(E22="","",E22)</f>
        <v/>
      </c>
      <c r="G96" s="29"/>
      <c r="H96" s="29"/>
      <c r="I96" s="100" t="s">
        <v>30</v>
      </c>
      <c r="J96" s="27" t="str">
        <f>E28</f>
        <v xml:space="preserve"> 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9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9.25" customHeight="1">
      <c r="A98" s="29"/>
      <c r="B98" s="30"/>
      <c r="C98" s="124" t="s">
        <v>129</v>
      </c>
      <c r="D98" s="110"/>
      <c r="E98" s="110"/>
      <c r="F98" s="110"/>
      <c r="G98" s="110"/>
      <c r="H98" s="110"/>
      <c r="I98" s="125"/>
      <c r="J98" s="126" t="s">
        <v>130</v>
      </c>
      <c r="K98" s="110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47" s="2" customFormat="1" ht="10.35" customHeight="1">
      <c r="A99" s="29"/>
      <c r="B99" s="30"/>
      <c r="C99" s="29"/>
      <c r="D99" s="29"/>
      <c r="E99" s="29"/>
      <c r="F99" s="29"/>
      <c r="G99" s="29"/>
      <c r="H99" s="29"/>
      <c r="I99" s="99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22.9" customHeight="1">
      <c r="A100" s="29"/>
      <c r="B100" s="30"/>
      <c r="C100" s="127" t="s">
        <v>131</v>
      </c>
      <c r="D100" s="29"/>
      <c r="E100" s="29"/>
      <c r="F100" s="29"/>
      <c r="G100" s="29"/>
      <c r="H100" s="29"/>
      <c r="I100" s="99"/>
      <c r="J100" s="68">
        <f>J136</f>
        <v>0</v>
      </c>
      <c r="K100" s="29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U100" s="14" t="s">
        <v>132</v>
      </c>
    </row>
    <row r="101" spans="1:47" s="9" customFormat="1" ht="24.95" customHeight="1">
      <c r="B101" s="128"/>
      <c r="D101" s="129" t="s">
        <v>133</v>
      </c>
      <c r="E101" s="130"/>
      <c r="F101" s="130"/>
      <c r="G101" s="130"/>
      <c r="H101" s="130"/>
      <c r="I101" s="131"/>
      <c r="J101" s="132">
        <f>J137</f>
        <v>0</v>
      </c>
      <c r="L101" s="128"/>
    </row>
    <row r="102" spans="1:47" s="10" customFormat="1" ht="19.899999999999999" customHeight="1">
      <c r="B102" s="133"/>
      <c r="D102" s="134" t="s">
        <v>134</v>
      </c>
      <c r="E102" s="135"/>
      <c r="F102" s="135"/>
      <c r="G102" s="135"/>
      <c r="H102" s="135"/>
      <c r="I102" s="136"/>
      <c r="J102" s="137">
        <f>J138</f>
        <v>0</v>
      </c>
      <c r="L102" s="133"/>
    </row>
    <row r="103" spans="1:47" s="10" customFormat="1" ht="19.899999999999999" customHeight="1">
      <c r="B103" s="133"/>
      <c r="D103" s="134" t="s">
        <v>135</v>
      </c>
      <c r="E103" s="135"/>
      <c r="F103" s="135"/>
      <c r="G103" s="135"/>
      <c r="H103" s="135"/>
      <c r="I103" s="136"/>
      <c r="J103" s="137">
        <f>J148</f>
        <v>0</v>
      </c>
      <c r="L103" s="133"/>
    </row>
    <row r="104" spans="1:47" s="10" customFormat="1" ht="19.899999999999999" customHeight="1">
      <c r="B104" s="133"/>
      <c r="D104" s="134" t="s">
        <v>136</v>
      </c>
      <c r="E104" s="135"/>
      <c r="F104" s="135"/>
      <c r="G104" s="135"/>
      <c r="H104" s="135"/>
      <c r="I104" s="136"/>
      <c r="J104" s="137">
        <f>J150</f>
        <v>0</v>
      </c>
      <c r="L104" s="133"/>
    </row>
    <row r="105" spans="1:47" s="10" customFormat="1" ht="19.899999999999999" customHeight="1">
      <c r="B105" s="133"/>
      <c r="D105" s="134" t="s">
        <v>137</v>
      </c>
      <c r="E105" s="135"/>
      <c r="F105" s="135"/>
      <c r="G105" s="135"/>
      <c r="H105" s="135"/>
      <c r="I105" s="136"/>
      <c r="J105" s="137">
        <f>J152</f>
        <v>0</v>
      </c>
      <c r="L105" s="133"/>
    </row>
    <row r="106" spans="1:47" s="10" customFormat="1" ht="19.899999999999999" customHeight="1">
      <c r="B106" s="133"/>
      <c r="D106" s="134" t="s">
        <v>138</v>
      </c>
      <c r="E106" s="135"/>
      <c r="F106" s="135"/>
      <c r="G106" s="135"/>
      <c r="H106" s="135"/>
      <c r="I106" s="136"/>
      <c r="J106" s="137">
        <f>J162</f>
        <v>0</v>
      </c>
      <c r="L106" s="133"/>
    </row>
    <row r="107" spans="1:47" s="10" customFormat="1" ht="19.899999999999999" customHeight="1">
      <c r="B107" s="133"/>
      <c r="D107" s="134" t="s">
        <v>139</v>
      </c>
      <c r="E107" s="135"/>
      <c r="F107" s="135"/>
      <c r="G107" s="135"/>
      <c r="H107" s="135"/>
      <c r="I107" s="136"/>
      <c r="J107" s="137">
        <f>J182</f>
        <v>0</v>
      </c>
      <c r="L107" s="133"/>
    </row>
    <row r="108" spans="1:47" s="9" customFormat="1" ht="24.95" customHeight="1">
      <c r="B108" s="128"/>
      <c r="D108" s="129" t="s">
        <v>140</v>
      </c>
      <c r="E108" s="130"/>
      <c r="F108" s="130"/>
      <c r="G108" s="130"/>
      <c r="H108" s="130"/>
      <c r="I108" s="131"/>
      <c r="J108" s="132">
        <f>J184</f>
        <v>0</v>
      </c>
      <c r="L108" s="128"/>
    </row>
    <row r="109" spans="1:47" s="10" customFormat="1" ht="19.899999999999999" customHeight="1">
      <c r="B109" s="133"/>
      <c r="D109" s="134" t="s">
        <v>141</v>
      </c>
      <c r="E109" s="135"/>
      <c r="F109" s="135"/>
      <c r="G109" s="135"/>
      <c r="H109" s="135"/>
      <c r="I109" s="136"/>
      <c r="J109" s="137">
        <f>J185</f>
        <v>0</v>
      </c>
      <c r="L109" s="133"/>
    </row>
    <row r="110" spans="1:47" s="10" customFormat="1" ht="19.899999999999999" customHeight="1">
      <c r="B110" s="133"/>
      <c r="D110" s="134" t="s">
        <v>142</v>
      </c>
      <c r="E110" s="135"/>
      <c r="F110" s="135"/>
      <c r="G110" s="135"/>
      <c r="H110" s="135"/>
      <c r="I110" s="136"/>
      <c r="J110" s="137">
        <f>J190</f>
        <v>0</v>
      </c>
      <c r="L110" s="133"/>
    </row>
    <row r="111" spans="1:47" s="10" customFormat="1" ht="19.899999999999999" customHeight="1">
      <c r="B111" s="133"/>
      <c r="D111" s="134" t="s">
        <v>144</v>
      </c>
      <c r="E111" s="135"/>
      <c r="F111" s="135"/>
      <c r="G111" s="135"/>
      <c r="H111" s="135"/>
      <c r="I111" s="136"/>
      <c r="J111" s="137">
        <f>J195</f>
        <v>0</v>
      </c>
      <c r="L111" s="133"/>
    </row>
    <row r="112" spans="1:47" s="10" customFormat="1" ht="19.899999999999999" customHeight="1">
      <c r="B112" s="133"/>
      <c r="D112" s="134" t="s">
        <v>145</v>
      </c>
      <c r="E112" s="135"/>
      <c r="F112" s="135"/>
      <c r="G112" s="135"/>
      <c r="H112" s="135"/>
      <c r="I112" s="136"/>
      <c r="J112" s="137">
        <f>J199</f>
        <v>0</v>
      </c>
      <c r="L112" s="133"/>
    </row>
    <row r="113" spans="1:31" s="2" customFormat="1" ht="21.75" customHeight="1">
      <c r="A113" s="29"/>
      <c r="B113" s="30"/>
      <c r="C113" s="29"/>
      <c r="D113" s="29"/>
      <c r="E113" s="29"/>
      <c r="F113" s="29"/>
      <c r="G113" s="29"/>
      <c r="H113" s="29"/>
      <c r="I113" s="9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customHeight="1">
      <c r="A114" s="29"/>
      <c r="B114" s="44"/>
      <c r="C114" s="45"/>
      <c r="D114" s="45"/>
      <c r="E114" s="45"/>
      <c r="F114" s="45"/>
      <c r="G114" s="45"/>
      <c r="H114" s="45"/>
      <c r="I114" s="122"/>
      <c r="J114" s="45"/>
      <c r="K114" s="45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8" spans="1:31" s="2" customFormat="1" ht="6.95" customHeight="1">
      <c r="A118" s="29"/>
      <c r="B118" s="46"/>
      <c r="C118" s="47"/>
      <c r="D118" s="47"/>
      <c r="E118" s="47"/>
      <c r="F118" s="47"/>
      <c r="G118" s="47"/>
      <c r="H118" s="47"/>
      <c r="I118" s="123"/>
      <c r="J118" s="47"/>
      <c r="K118" s="47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>
      <c r="A119" s="29"/>
      <c r="B119" s="30"/>
      <c r="C119" s="18" t="s">
        <v>146</v>
      </c>
      <c r="D119" s="29"/>
      <c r="E119" s="29"/>
      <c r="F119" s="29"/>
      <c r="G119" s="29"/>
      <c r="H119" s="29"/>
      <c r="I119" s="9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9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15</v>
      </c>
      <c r="D121" s="29"/>
      <c r="E121" s="29"/>
      <c r="F121" s="29"/>
      <c r="G121" s="29"/>
      <c r="H121" s="29"/>
      <c r="I121" s="9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23.25" customHeight="1">
      <c r="A122" s="29"/>
      <c r="B122" s="30"/>
      <c r="C122" s="29"/>
      <c r="D122" s="29"/>
      <c r="E122" s="256" t="str">
        <f>E7</f>
        <v>MSÚ JARKOVÁ 24, PREŠOV - ZNÍŽENIE ENERGETICKEJ NÁROČNOSTI OBJEKTU</v>
      </c>
      <c r="F122" s="257"/>
      <c r="G122" s="257"/>
      <c r="H122" s="257"/>
      <c r="I122" s="9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1" customFormat="1" ht="12" customHeight="1">
      <c r="B123" s="17"/>
      <c r="C123" s="24" t="s">
        <v>122</v>
      </c>
      <c r="I123" s="95"/>
      <c r="L123" s="17"/>
    </row>
    <row r="124" spans="1:31" s="1" customFormat="1" ht="16.5" customHeight="1">
      <c r="B124" s="17"/>
      <c r="E124" s="256" t="s">
        <v>123</v>
      </c>
      <c r="F124" s="227"/>
      <c r="G124" s="227"/>
      <c r="H124" s="227"/>
      <c r="I124" s="95"/>
      <c r="L124" s="17"/>
    </row>
    <row r="125" spans="1:31" s="1" customFormat="1" ht="12" customHeight="1">
      <c r="B125" s="17"/>
      <c r="C125" s="24" t="s">
        <v>124</v>
      </c>
      <c r="I125" s="95"/>
      <c r="L125" s="17"/>
    </row>
    <row r="126" spans="1:31" s="2" customFormat="1" ht="16.5" customHeight="1">
      <c r="A126" s="29"/>
      <c r="B126" s="30"/>
      <c r="C126" s="29"/>
      <c r="D126" s="29"/>
      <c r="E126" s="258" t="s">
        <v>684</v>
      </c>
      <c r="F126" s="259"/>
      <c r="G126" s="259"/>
      <c r="H126" s="259"/>
      <c r="I126" s="99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126</v>
      </c>
      <c r="D127" s="29"/>
      <c r="E127" s="29"/>
      <c r="F127" s="29"/>
      <c r="G127" s="29"/>
      <c r="H127" s="29"/>
      <c r="I127" s="99"/>
      <c r="J127" s="29"/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6.5" customHeight="1">
      <c r="A128" s="29"/>
      <c r="B128" s="30"/>
      <c r="C128" s="29"/>
      <c r="D128" s="29"/>
      <c r="E128" s="249" t="str">
        <f>E13</f>
        <v>01 - OP - Obvodový plášť</v>
      </c>
      <c r="F128" s="259"/>
      <c r="G128" s="259"/>
      <c r="H128" s="259"/>
      <c r="I128" s="99"/>
      <c r="J128" s="29"/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99"/>
      <c r="J129" s="29"/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>
      <c r="A130" s="29"/>
      <c r="B130" s="30"/>
      <c r="C130" s="24" t="s">
        <v>19</v>
      </c>
      <c r="D130" s="29"/>
      <c r="E130" s="29"/>
      <c r="F130" s="22" t="str">
        <f>F16</f>
        <v>Jarková 24, Prešov</v>
      </c>
      <c r="G130" s="29"/>
      <c r="H130" s="29"/>
      <c r="I130" s="100" t="s">
        <v>21</v>
      </c>
      <c r="J130" s="52" t="str">
        <f>IF(J16="","",J16)</f>
        <v>11_2019</v>
      </c>
      <c r="K130" s="29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99"/>
      <c r="J131" s="29"/>
      <c r="K131" s="29"/>
      <c r="L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22</v>
      </c>
      <c r="D132" s="29"/>
      <c r="E132" s="29"/>
      <c r="F132" s="22" t="str">
        <f>E19</f>
        <v>Mesto Prešov, Hlavná 73, Prešov</v>
      </c>
      <c r="G132" s="29"/>
      <c r="H132" s="29"/>
      <c r="I132" s="100" t="s">
        <v>27</v>
      </c>
      <c r="J132" s="27" t="str">
        <f>E25</f>
        <v>AIP projekt s.r.o.</v>
      </c>
      <c r="K132" s="29"/>
      <c r="L132" s="3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5.2" customHeight="1">
      <c r="A133" s="29"/>
      <c r="B133" s="30"/>
      <c r="C133" s="24" t="s">
        <v>26</v>
      </c>
      <c r="D133" s="29"/>
      <c r="E133" s="29"/>
      <c r="F133" s="22" t="str">
        <f>IF(E22="","",E22)</f>
        <v/>
      </c>
      <c r="G133" s="29"/>
      <c r="H133" s="29"/>
      <c r="I133" s="100" t="s">
        <v>30</v>
      </c>
      <c r="J133" s="27" t="str">
        <f>E28</f>
        <v xml:space="preserve"> </v>
      </c>
      <c r="K133" s="29"/>
      <c r="L133" s="3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0.35" customHeight="1">
      <c r="A134" s="29"/>
      <c r="B134" s="30"/>
      <c r="C134" s="29"/>
      <c r="D134" s="29"/>
      <c r="E134" s="29"/>
      <c r="F134" s="29"/>
      <c r="G134" s="29"/>
      <c r="H134" s="29"/>
      <c r="I134" s="99"/>
      <c r="J134" s="29"/>
      <c r="K134" s="29"/>
      <c r="L134" s="3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11" customFormat="1" ht="29.25" customHeight="1">
      <c r="A135" s="138"/>
      <c r="B135" s="139"/>
      <c r="C135" s="140" t="s">
        <v>147</v>
      </c>
      <c r="D135" s="141" t="s">
        <v>58</v>
      </c>
      <c r="E135" s="141" t="s">
        <v>54</v>
      </c>
      <c r="F135" s="141" t="s">
        <v>55</v>
      </c>
      <c r="G135" s="141" t="s">
        <v>148</v>
      </c>
      <c r="H135" s="141" t="s">
        <v>149</v>
      </c>
      <c r="I135" s="142" t="s">
        <v>150</v>
      </c>
      <c r="J135" s="143" t="s">
        <v>130</v>
      </c>
      <c r="K135" s="144" t="s">
        <v>151</v>
      </c>
      <c r="L135" s="145"/>
      <c r="M135" s="59" t="s">
        <v>1</v>
      </c>
      <c r="N135" s="60" t="s">
        <v>37</v>
      </c>
      <c r="O135" s="60" t="s">
        <v>152</v>
      </c>
      <c r="P135" s="60" t="s">
        <v>153</v>
      </c>
      <c r="Q135" s="60" t="s">
        <v>154</v>
      </c>
      <c r="R135" s="60" t="s">
        <v>155</v>
      </c>
      <c r="S135" s="60" t="s">
        <v>156</v>
      </c>
      <c r="T135" s="61" t="s">
        <v>157</v>
      </c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</row>
    <row r="136" spans="1:65" s="2" customFormat="1" ht="22.9" customHeight="1">
      <c r="A136" s="29"/>
      <c r="B136" s="30"/>
      <c r="C136" s="66" t="s">
        <v>131</v>
      </c>
      <c r="D136" s="29"/>
      <c r="E136" s="29"/>
      <c r="F136" s="29"/>
      <c r="G136" s="29"/>
      <c r="H136" s="29"/>
      <c r="I136" s="99"/>
      <c r="J136" s="146">
        <f>BK136</f>
        <v>0</v>
      </c>
      <c r="K136" s="29"/>
      <c r="L136" s="30"/>
      <c r="M136" s="62"/>
      <c r="N136" s="53"/>
      <c r="O136" s="63"/>
      <c r="P136" s="147">
        <f>P137+P184</f>
        <v>0</v>
      </c>
      <c r="Q136" s="63"/>
      <c r="R136" s="147">
        <f>R137+R184</f>
        <v>65.561162943829999</v>
      </c>
      <c r="S136" s="63"/>
      <c r="T136" s="148">
        <f>T137+T184</f>
        <v>17.4468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4" t="s">
        <v>72</v>
      </c>
      <c r="AU136" s="14" t="s">
        <v>132</v>
      </c>
      <c r="BK136" s="149">
        <f>BK137+BK184</f>
        <v>0</v>
      </c>
    </row>
    <row r="137" spans="1:65" s="12" customFormat="1" ht="25.9" customHeight="1">
      <c r="B137" s="150"/>
      <c r="D137" s="151" t="s">
        <v>72</v>
      </c>
      <c r="E137" s="152" t="s">
        <v>158</v>
      </c>
      <c r="F137" s="152" t="s">
        <v>159</v>
      </c>
      <c r="I137" s="153"/>
      <c r="J137" s="154">
        <f>BK137</f>
        <v>0</v>
      </c>
      <c r="L137" s="150"/>
      <c r="M137" s="155"/>
      <c r="N137" s="156"/>
      <c r="O137" s="156"/>
      <c r="P137" s="157">
        <f>P138+P148+P150+P152+P162+P182</f>
        <v>0</v>
      </c>
      <c r="Q137" s="156"/>
      <c r="R137" s="157">
        <f>R138+R148+R150+R152+R162+R182</f>
        <v>64.976894853830004</v>
      </c>
      <c r="S137" s="156"/>
      <c r="T137" s="158">
        <f>T138+T148+T150+T152+T162+T182</f>
        <v>17.117799999999999</v>
      </c>
      <c r="AR137" s="151" t="s">
        <v>80</v>
      </c>
      <c r="AT137" s="159" t="s">
        <v>72</v>
      </c>
      <c r="AU137" s="159" t="s">
        <v>73</v>
      </c>
      <c r="AY137" s="151" t="s">
        <v>160</v>
      </c>
      <c r="BK137" s="160">
        <f>BK138+BK148+BK150+BK152+BK162+BK182</f>
        <v>0</v>
      </c>
    </row>
    <row r="138" spans="1:65" s="12" customFormat="1" ht="22.9" customHeight="1">
      <c r="B138" s="150"/>
      <c r="D138" s="151" t="s">
        <v>72</v>
      </c>
      <c r="E138" s="161" t="s">
        <v>80</v>
      </c>
      <c r="F138" s="161" t="s">
        <v>161</v>
      </c>
      <c r="I138" s="153"/>
      <c r="J138" s="162">
        <f>BK138</f>
        <v>0</v>
      </c>
      <c r="L138" s="150"/>
      <c r="M138" s="155"/>
      <c r="N138" s="156"/>
      <c r="O138" s="156"/>
      <c r="P138" s="157">
        <f>SUM(P139:P147)</f>
        <v>0</v>
      </c>
      <c r="Q138" s="156"/>
      <c r="R138" s="157">
        <f>SUM(R139:R147)</f>
        <v>0</v>
      </c>
      <c r="S138" s="156"/>
      <c r="T138" s="158">
        <f>SUM(T139:T147)</f>
        <v>4.4850000000000003</v>
      </c>
      <c r="AR138" s="151" t="s">
        <v>80</v>
      </c>
      <c r="AT138" s="159" t="s">
        <v>72</v>
      </c>
      <c r="AU138" s="159" t="s">
        <v>80</v>
      </c>
      <c r="AY138" s="151" t="s">
        <v>160</v>
      </c>
      <c r="BK138" s="160">
        <f>SUM(BK139:BK147)</f>
        <v>0</v>
      </c>
    </row>
    <row r="139" spans="1:65" s="2" customFormat="1" ht="21.75" customHeight="1">
      <c r="A139" s="29"/>
      <c r="B139" s="163"/>
      <c r="C139" s="164" t="s">
        <v>80</v>
      </c>
      <c r="D139" s="164" t="s">
        <v>162</v>
      </c>
      <c r="E139" s="165" t="s">
        <v>163</v>
      </c>
      <c r="F139" s="166" t="s">
        <v>164</v>
      </c>
      <c r="G139" s="167" t="s">
        <v>165</v>
      </c>
      <c r="H139" s="168">
        <v>32.5</v>
      </c>
      <c r="I139" s="169"/>
      <c r="J139" s="170">
        <f t="shared" ref="J139:J147" si="0">ROUND(I139*H139,2)</f>
        <v>0</v>
      </c>
      <c r="K139" s="171"/>
      <c r="L139" s="30"/>
      <c r="M139" s="172" t="s">
        <v>1</v>
      </c>
      <c r="N139" s="173" t="s">
        <v>39</v>
      </c>
      <c r="O139" s="55"/>
      <c r="P139" s="174">
        <f t="shared" ref="P139:P147" si="1">O139*H139</f>
        <v>0</v>
      </c>
      <c r="Q139" s="174">
        <v>0</v>
      </c>
      <c r="R139" s="174">
        <f t="shared" ref="R139:R147" si="2">Q139*H139</f>
        <v>0</v>
      </c>
      <c r="S139" s="174">
        <v>0.13800000000000001</v>
      </c>
      <c r="T139" s="175">
        <f t="shared" ref="T139:T147" si="3">S139*H139</f>
        <v>4.4850000000000003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6" t="s">
        <v>109</v>
      </c>
      <c r="AT139" s="176" t="s">
        <v>162</v>
      </c>
      <c r="AU139" s="176" t="s">
        <v>84</v>
      </c>
      <c r="AY139" s="14" t="s">
        <v>160</v>
      </c>
      <c r="BE139" s="177">
        <f t="shared" ref="BE139:BE147" si="4">IF(N139="základná",J139,0)</f>
        <v>0</v>
      </c>
      <c r="BF139" s="177">
        <f t="shared" ref="BF139:BF147" si="5">IF(N139="znížená",J139,0)</f>
        <v>0</v>
      </c>
      <c r="BG139" s="177">
        <f t="shared" ref="BG139:BG147" si="6">IF(N139="zákl. prenesená",J139,0)</f>
        <v>0</v>
      </c>
      <c r="BH139" s="177">
        <f t="shared" ref="BH139:BH147" si="7">IF(N139="zníž. prenesená",J139,0)</f>
        <v>0</v>
      </c>
      <c r="BI139" s="177">
        <f t="shared" ref="BI139:BI147" si="8">IF(N139="nulová",J139,0)</f>
        <v>0</v>
      </c>
      <c r="BJ139" s="14" t="s">
        <v>84</v>
      </c>
      <c r="BK139" s="177">
        <f t="shared" ref="BK139:BK147" si="9">ROUND(I139*H139,2)</f>
        <v>0</v>
      </c>
      <c r="BL139" s="14" t="s">
        <v>109</v>
      </c>
      <c r="BM139" s="176" t="s">
        <v>84</v>
      </c>
    </row>
    <row r="140" spans="1:65" s="2" customFormat="1" ht="21.75" customHeight="1">
      <c r="A140" s="29"/>
      <c r="B140" s="163"/>
      <c r="C140" s="164" t="s">
        <v>84</v>
      </c>
      <c r="D140" s="164" t="s">
        <v>162</v>
      </c>
      <c r="E140" s="165" t="s">
        <v>166</v>
      </c>
      <c r="F140" s="166" t="s">
        <v>167</v>
      </c>
      <c r="G140" s="167" t="s">
        <v>168</v>
      </c>
      <c r="H140" s="168">
        <v>16.25</v>
      </c>
      <c r="I140" s="169"/>
      <c r="J140" s="170">
        <f t="shared" si="0"/>
        <v>0</v>
      </c>
      <c r="K140" s="171"/>
      <c r="L140" s="30"/>
      <c r="M140" s="172" t="s">
        <v>1</v>
      </c>
      <c r="N140" s="173" t="s">
        <v>39</v>
      </c>
      <c r="O140" s="55"/>
      <c r="P140" s="174">
        <f t="shared" si="1"/>
        <v>0</v>
      </c>
      <c r="Q140" s="174">
        <v>0</v>
      </c>
      <c r="R140" s="174">
        <f t="shared" si="2"/>
        <v>0</v>
      </c>
      <c r="S140" s="174">
        <v>0</v>
      </c>
      <c r="T140" s="175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6" t="s">
        <v>109</v>
      </c>
      <c r="AT140" s="176" t="s">
        <v>162</v>
      </c>
      <c r="AU140" s="176" t="s">
        <v>84</v>
      </c>
      <c r="AY140" s="14" t="s">
        <v>160</v>
      </c>
      <c r="BE140" s="177">
        <f t="shared" si="4"/>
        <v>0</v>
      </c>
      <c r="BF140" s="177">
        <f t="shared" si="5"/>
        <v>0</v>
      </c>
      <c r="BG140" s="177">
        <f t="shared" si="6"/>
        <v>0</v>
      </c>
      <c r="BH140" s="177">
        <f t="shared" si="7"/>
        <v>0</v>
      </c>
      <c r="BI140" s="177">
        <f t="shared" si="8"/>
        <v>0</v>
      </c>
      <c r="BJ140" s="14" t="s">
        <v>84</v>
      </c>
      <c r="BK140" s="177">
        <f t="shared" si="9"/>
        <v>0</v>
      </c>
      <c r="BL140" s="14" t="s">
        <v>109</v>
      </c>
      <c r="BM140" s="176" t="s">
        <v>109</v>
      </c>
    </row>
    <row r="141" spans="1:65" s="2" customFormat="1" ht="21.75" customHeight="1">
      <c r="A141" s="29"/>
      <c r="B141" s="163"/>
      <c r="C141" s="164" t="s">
        <v>89</v>
      </c>
      <c r="D141" s="164" t="s">
        <v>162</v>
      </c>
      <c r="E141" s="165" t="s">
        <v>169</v>
      </c>
      <c r="F141" s="166" t="s">
        <v>170</v>
      </c>
      <c r="G141" s="167" t="s">
        <v>168</v>
      </c>
      <c r="H141" s="168">
        <v>5.41</v>
      </c>
      <c r="I141" s="169"/>
      <c r="J141" s="170">
        <f t="shared" si="0"/>
        <v>0</v>
      </c>
      <c r="K141" s="171"/>
      <c r="L141" s="30"/>
      <c r="M141" s="172" t="s">
        <v>1</v>
      </c>
      <c r="N141" s="173" t="s">
        <v>39</v>
      </c>
      <c r="O141" s="55"/>
      <c r="P141" s="174">
        <f t="shared" si="1"/>
        <v>0</v>
      </c>
      <c r="Q141" s="174">
        <v>0</v>
      </c>
      <c r="R141" s="174">
        <f t="shared" si="2"/>
        <v>0</v>
      </c>
      <c r="S141" s="174">
        <v>0</v>
      </c>
      <c r="T141" s="175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6" t="s">
        <v>109</v>
      </c>
      <c r="AT141" s="176" t="s">
        <v>162</v>
      </c>
      <c r="AU141" s="176" t="s">
        <v>84</v>
      </c>
      <c r="AY141" s="14" t="s">
        <v>160</v>
      </c>
      <c r="BE141" s="177">
        <f t="shared" si="4"/>
        <v>0</v>
      </c>
      <c r="BF141" s="177">
        <f t="shared" si="5"/>
        <v>0</v>
      </c>
      <c r="BG141" s="177">
        <f t="shared" si="6"/>
        <v>0</v>
      </c>
      <c r="BH141" s="177">
        <f t="shared" si="7"/>
        <v>0</v>
      </c>
      <c r="BI141" s="177">
        <f t="shared" si="8"/>
        <v>0</v>
      </c>
      <c r="BJ141" s="14" t="s">
        <v>84</v>
      </c>
      <c r="BK141" s="177">
        <f t="shared" si="9"/>
        <v>0</v>
      </c>
      <c r="BL141" s="14" t="s">
        <v>109</v>
      </c>
      <c r="BM141" s="176" t="s">
        <v>115</v>
      </c>
    </row>
    <row r="142" spans="1:65" s="2" customFormat="1" ht="21.75" customHeight="1">
      <c r="A142" s="29"/>
      <c r="B142" s="163"/>
      <c r="C142" s="164" t="s">
        <v>109</v>
      </c>
      <c r="D142" s="164" t="s">
        <v>162</v>
      </c>
      <c r="E142" s="165" t="s">
        <v>171</v>
      </c>
      <c r="F142" s="166" t="s">
        <v>172</v>
      </c>
      <c r="G142" s="167" t="s">
        <v>168</v>
      </c>
      <c r="H142" s="168">
        <v>16.25</v>
      </c>
      <c r="I142" s="169"/>
      <c r="J142" s="170">
        <f t="shared" si="0"/>
        <v>0</v>
      </c>
      <c r="K142" s="171"/>
      <c r="L142" s="30"/>
      <c r="M142" s="172" t="s">
        <v>1</v>
      </c>
      <c r="N142" s="173" t="s">
        <v>39</v>
      </c>
      <c r="O142" s="55"/>
      <c r="P142" s="174">
        <f t="shared" si="1"/>
        <v>0</v>
      </c>
      <c r="Q142" s="174">
        <v>0</v>
      </c>
      <c r="R142" s="174">
        <f t="shared" si="2"/>
        <v>0</v>
      </c>
      <c r="S142" s="174">
        <v>0</v>
      </c>
      <c r="T142" s="175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6" t="s">
        <v>109</v>
      </c>
      <c r="AT142" s="176" t="s">
        <v>162</v>
      </c>
      <c r="AU142" s="176" t="s">
        <v>84</v>
      </c>
      <c r="AY142" s="14" t="s">
        <v>160</v>
      </c>
      <c r="BE142" s="177">
        <f t="shared" si="4"/>
        <v>0</v>
      </c>
      <c r="BF142" s="177">
        <f t="shared" si="5"/>
        <v>0</v>
      </c>
      <c r="BG142" s="177">
        <f t="shared" si="6"/>
        <v>0</v>
      </c>
      <c r="BH142" s="177">
        <f t="shared" si="7"/>
        <v>0</v>
      </c>
      <c r="BI142" s="177">
        <f t="shared" si="8"/>
        <v>0</v>
      </c>
      <c r="BJ142" s="14" t="s">
        <v>84</v>
      </c>
      <c r="BK142" s="177">
        <f t="shared" si="9"/>
        <v>0</v>
      </c>
      <c r="BL142" s="14" t="s">
        <v>109</v>
      </c>
      <c r="BM142" s="176" t="s">
        <v>173</v>
      </c>
    </row>
    <row r="143" spans="1:65" s="2" customFormat="1" ht="21.75" customHeight="1">
      <c r="A143" s="29"/>
      <c r="B143" s="163"/>
      <c r="C143" s="164" t="s">
        <v>112</v>
      </c>
      <c r="D143" s="164" t="s">
        <v>162</v>
      </c>
      <c r="E143" s="165" t="s">
        <v>174</v>
      </c>
      <c r="F143" s="166" t="s">
        <v>175</v>
      </c>
      <c r="G143" s="167" t="s">
        <v>168</v>
      </c>
      <c r="H143" s="168">
        <v>16.25</v>
      </c>
      <c r="I143" s="169"/>
      <c r="J143" s="170">
        <f t="shared" si="0"/>
        <v>0</v>
      </c>
      <c r="K143" s="171"/>
      <c r="L143" s="30"/>
      <c r="M143" s="172" t="s">
        <v>1</v>
      </c>
      <c r="N143" s="173" t="s">
        <v>39</v>
      </c>
      <c r="O143" s="55"/>
      <c r="P143" s="174">
        <f t="shared" si="1"/>
        <v>0</v>
      </c>
      <c r="Q143" s="174">
        <v>0</v>
      </c>
      <c r="R143" s="174">
        <f t="shared" si="2"/>
        <v>0</v>
      </c>
      <c r="S143" s="174">
        <v>0</v>
      </c>
      <c r="T143" s="175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6" t="s">
        <v>109</v>
      </c>
      <c r="AT143" s="176" t="s">
        <v>162</v>
      </c>
      <c r="AU143" s="176" t="s">
        <v>84</v>
      </c>
      <c r="AY143" s="14" t="s">
        <v>160</v>
      </c>
      <c r="BE143" s="177">
        <f t="shared" si="4"/>
        <v>0</v>
      </c>
      <c r="BF143" s="177">
        <f t="shared" si="5"/>
        <v>0</v>
      </c>
      <c r="BG143" s="177">
        <f t="shared" si="6"/>
        <v>0</v>
      </c>
      <c r="BH143" s="177">
        <f t="shared" si="7"/>
        <v>0</v>
      </c>
      <c r="BI143" s="177">
        <f t="shared" si="8"/>
        <v>0</v>
      </c>
      <c r="BJ143" s="14" t="s">
        <v>84</v>
      </c>
      <c r="BK143" s="177">
        <f t="shared" si="9"/>
        <v>0</v>
      </c>
      <c r="BL143" s="14" t="s">
        <v>109</v>
      </c>
      <c r="BM143" s="176" t="s">
        <v>176</v>
      </c>
    </row>
    <row r="144" spans="1:65" s="2" customFormat="1" ht="16.5" customHeight="1">
      <c r="A144" s="29"/>
      <c r="B144" s="163"/>
      <c r="C144" s="164" t="s">
        <v>115</v>
      </c>
      <c r="D144" s="164" t="s">
        <v>162</v>
      </c>
      <c r="E144" s="165" t="s">
        <v>177</v>
      </c>
      <c r="F144" s="166" t="s">
        <v>178</v>
      </c>
      <c r="G144" s="167" t="s">
        <v>168</v>
      </c>
      <c r="H144" s="168">
        <v>16.25</v>
      </c>
      <c r="I144" s="169"/>
      <c r="J144" s="170">
        <f t="shared" si="0"/>
        <v>0</v>
      </c>
      <c r="K144" s="171"/>
      <c r="L144" s="30"/>
      <c r="M144" s="172" t="s">
        <v>1</v>
      </c>
      <c r="N144" s="173" t="s">
        <v>39</v>
      </c>
      <c r="O144" s="55"/>
      <c r="P144" s="174">
        <f t="shared" si="1"/>
        <v>0</v>
      </c>
      <c r="Q144" s="174">
        <v>0</v>
      </c>
      <c r="R144" s="174">
        <f t="shared" si="2"/>
        <v>0</v>
      </c>
      <c r="S144" s="174">
        <v>0</v>
      </c>
      <c r="T144" s="175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6" t="s">
        <v>109</v>
      </c>
      <c r="AT144" s="176" t="s">
        <v>162</v>
      </c>
      <c r="AU144" s="176" t="s">
        <v>84</v>
      </c>
      <c r="AY144" s="14" t="s">
        <v>160</v>
      </c>
      <c r="BE144" s="177">
        <f t="shared" si="4"/>
        <v>0</v>
      </c>
      <c r="BF144" s="177">
        <f t="shared" si="5"/>
        <v>0</v>
      </c>
      <c r="BG144" s="177">
        <f t="shared" si="6"/>
        <v>0</v>
      </c>
      <c r="BH144" s="177">
        <f t="shared" si="7"/>
        <v>0</v>
      </c>
      <c r="BI144" s="177">
        <f t="shared" si="8"/>
        <v>0</v>
      </c>
      <c r="BJ144" s="14" t="s">
        <v>84</v>
      </c>
      <c r="BK144" s="177">
        <f t="shared" si="9"/>
        <v>0</v>
      </c>
      <c r="BL144" s="14" t="s">
        <v>109</v>
      </c>
      <c r="BM144" s="176" t="s">
        <v>179</v>
      </c>
    </row>
    <row r="145" spans="1:65" s="2" customFormat="1" ht="21.75" customHeight="1">
      <c r="A145" s="29"/>
      <c r="B145" s="163"/>
      <c r="C145" s="164" t="s">
        <v>118</v>
      </c>
      <c r="D145" s="164" t="s">
        <v>162</v>
      </c>
      <c r="E145" s="165" t="s">
        <v>180</v>
      </c>
      <c r="F145" s="166" t="s">
        <v>181</v>
      </c>
      <c r="G145" s="167" t="s">
        <v>182</v>
      </c>
      <c r="H145" s="168">
        <v>29.25</v>
      </c>
      <c r="I145" s="169"/>
      <c r="J145" s="170">
        <f t="shared" si="0"/>
        <v>0</v>
      </c>
      <c r="K145" s="171"/>
      <c r="L145" s="30"/>
      <c r="M145" s="172" t="s">
        <v>1</v>
      </c>
      <c r="N145" s="173" t="s">
        <v>39</v>
      </c>
      <c r="O145" s="55"/>
      <c r="P145" s="174">
        <f t="shared" si="1"/>
        <v>0</v>
      </c>
      <c r="Q145" s="174">
        <v>0</v>
      </c>
      <c r="R145" s="174">
        <f t="shared" si="2"/>
        <v>0</v>
      </c>
      <c r="S145" s="174">
        <v>0</v>
      </c>
      <c r="T145" s="175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6" t="s">
        <v>109</v>
      </c>
      <c r="AT145" s="176" t="s">
        <v>162</v>
      </c>
      <c r="AU145" s="176" t="s">
        <v>84</v>
      </c>
      <c r="AY145" s="14" t="s">
        <v>160</v>
      </c>
      <c r="BE145" s="177">
        <f t="shared" si="4"/>
        <v>0</v>
      </c>
      <c r="BF145" s="177">
        <f t="shared" si="5"/>
        <v>0</v>
      </c>
      <c r="BG145" s="177">
        <f t="shared" si="6"/>
        <v>0</v>
      </c>
      <c r="BH145" s="177">
        <f t="shared" si="7"/>
        <v>0</v>
      </c>
      <c r="BI145" s="177">
        <f t="shared" si="8"/>
        <v>0</v>
      </c>
      <c r="BJ145" s="14" t="s">
        <v>84</v>
      </c>
      <c r="BK145" s="177">
        <f t="shared" si="9"/>
        <v>0</v>
      </c>
      <c r="BL145" s="14" t="s">
        <v>109</v>
      </c>
      <c r="BM145" s="176" t="s">
        <v>183</v>
      </c>
    </row>
    <row r="146" spans="1:65" s="2" customFormat="1" ht="21.75" customHeight="1">
      <c r="A146" s="29"/>
      <c r="B146" s="163"/>
      <c r="C146" s="164" t="s">
        <v>173</v>
      </c>
      <c r="D146" s="164" t="s">
        <v>162</v>
      </c>
      <c r="E146" s="165" t="s">
        <v>184</v>
      </c>
      <c r="F146" s="166" t="s">
        <v>185</v>
      </c>
      <c r="G146" s="167" t="s">
        <v>168</v>
      </c>
      <c r="H146" s="168">
        <v>16.25</v>
      </c>
      <c r="I146" s="169"/>
      <c r="J146" s="170">
        <f t="shared" si="0"/>
        <v>0</v>
      </c>
      <c r="K146" s="171"/>
      <c r="L146" s="30"/>
      <c r="M146" s="172" t="s">
        <v>1</v>
      </c>
      <c r="N146" s="173" t="s">
        <v>39</v>
      </c>
      <c r="O146" s="55"/>
      <c r="P146" s="174">
        <f t="shared" si="1"/>
        <v>0</v>
      </c>
      <c r="Q146" s="174">
        <v>0</v>
      </c>
      <c r="R146" s="174">
        <f t="shared" si="2"/>
        <v>0</v>
      </c>
      <c r="S146" s="174">
        <v>0</v>
      </c>
      <c r="T146" s="175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6" t="s">
        <v>109</v>
      </c>
      <c r="AT146" s="176" t="s">
        <v>162</v>
      </c>
      <c r="AU146" s="176" t="s">
        <v>84</v>
      </c>
      <c r="AY146" s="14" t="s">
        <v>160</v>
      </c>
      <c r="BE146" s="177">
        <f t="shared" si="4"/>
        <v>0</v>
      </c>
      <c r="BF146" s="177">
        <f t="shared" si="5"/>
        <v>0</v>
      </c>
      <c r="BG146" s="177">
        <f t="shared" si="6"/>
        <v>0</v>
      </c>
      <c r="BH146" s="177">
        <f t="shared" si="7"/>
        <v>0</v>
      </c>
      <c r="BI146" s="177">
        <f t="shared" si="8"/>
        <v>0</v>
      </c>
      <c r="BJ146" s="14" t="s">
        <v>84</v>
      </c>
      <c r="BK146" s="177">
        <f t="shared" si="9"/>
        <v>0</v>
      </c>
      <c r="BL146" s="14" t="s">
        <v>109</v>
      </c>
      <c r="BM146" s="176" t="s">
        <v>186</v>
      </c>
    </row>
    <row r="147" spans="1:65" s="2" customFormat="1" ht="16.5" customHeight="1">
      <c r="A147" s="29"/>
      <c r="B147" s="163"/>
      <c r="C147" s="178" t="s">
        <v>187</v>
      </c>
      <c r="D147" s="178" t="s">
        <v>188</v>
      </c>
      <c r="E147" s="179" t="s">
        <v>189</v>
      </c>
      <c r="F147" s="180" t="s">
        <v>190</v>
      </c>
      <c r="G147" s="181" t="s">
        <v>182</v>
      </c>
      <c r="H147" s="182">
        <v>30.875</v>
      </c>
      <c r="I147" s="183"/>
      <c r="J147" s="184">
        <f t="shared" si="0"/>
        <v>0</v>
      </c>
      <c r="K147" s="185"/>
      <c r="L147" s="186"/>
      <c r="M147" s="187" t="s">
        <v>1</v>
      </c>
      <c r="N147" s="188" t="s">
        <v>39</v>
      </c>
      <c r="O147" s="55"/>
      <c r="P147" s="174">
        <f t="shared" si="1"/>
        <v>0</v>
      </c>
      <c r="Q147" s="174">
        <v>0</v>
      </c>
      <c r="R147" s="174">
        <f t="shared" si="2"/>
        <v>0</v>
      </c>
      <c r="S147" s="174">
        <v>0</v>
      </c>
      <c r="T147" s="175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6" t="s">
        <v>173</v>
      </c>
      <c r="AT147" s="176" t="s">
        <v>188</v>
      </c>
      <c r="AU147" s="176" t="s">
        <v>84</v>
      </c>
      <c r="AY147" s="14" t="s">
        <v>160</v>
      </c>
      <c r="BE147" s="177">
        <f t="shared" si="4"/>
        <v>0</v>
      </c>
      <c r="BF147" s="177">
        <f t="shared" si="5"/>
        <v>0</v>
      </c>
      <c r="BG147" s="177">
        <f t="shared" si="6"/>
        <v>0</v>
      </c>
      <c r="BH147" s="177">
        <f t="shared" si="7"/>
        <v>0</v>
      </c>
      <c r="BI147" s="177">
        <f t="shared" si="8"/>
        <v>0</v>
      </c>
      <c r="BJ147" s="14" t="s">
        <v>84</v>
      </c>
      <c r="BK147" s="177">
        <f t="shared" si="9"/>
        <v>0</v>
      </c>
      <c r="BL147" s="14" t="s">
        <v>109</v>
      </c>
      <c r="BM147" s="176" t="s">
        <v>191</v>
      </c>
    </row>
    <row r="148" spans="1:65" s="12" customFormat="1" ht="22.9" customHeight="1">
      <c r="B148" s="150"/>
      <c r="D148" s="151" t="s">
        <v>72</v>
      </c>
      <c r="E148" s="161" t="s">
        <v>84</v>
      </c>
      <c r="F148" s="161" t="s">
        <v>192</v>
      </c>
      <c r="I148" s="153"/>
      <c r="J148" s="162">
        <f>BK148</f>
        <v>0</v>
      </c>
      <c r="L148" s="150"/>
      <c r="M148" s="155"/>
      <c r="N148" s="156"/>
      <c r="O148" s="156"/>
      <c r="P148" s="157">
        <f>P149</f>
        <v>0</v>
      </c>
      <c r="Q148" s="156"/>
      <c r="R148" s="157">
        <f>R149</f>
        <v>0</v>
      </c>
      <c r="S148" s="156"/>
      <c r="T148" s="158">
        <f>T149</f>
        <v>0</v>
      </c>
      <c r="AR148" s="151" t="s">
        <v>80</v>
      </c>
      <c r="AT148" s="159" t="s">
        <v>72</v>
      </c>
      <c r="AU148" s="159" t="s">
        <v>80</v>
      </c>
      <c r="AY148" s="151" t="s">
        <v>160</v>
      </c>
      <c r="BK148" s="160">
        <f>BK149</f>
        <v>0</v>
      </c>
    </row>
    <row r="149" spans="1:65" s="2" customFormat="1" ht="21.75" customHeight="1">
      <c r="A149" s="29"/>
      <c r="B149" s="163"/>
      <c r="C149" s="164" t="s">
        <v>176</v>
      </c>
      <c r="D149" s="164" t="s">
        <v>162</v>
      </c>
      <c r="E149" s="165" t="s">
        <v>193</v>
      </c>
      <c r="F149" s="166" t="s">
        <v>685</v>
      </c>
      <c r="G149" s="167" t="s">
        <v>165</v>
      </c>
      <c r="H149" s="168">
        <v>714</v>
      </c>
      <c r="I149" s="169"/>
      <c r="J149" s="170">
        <f>ROUND(I149*H149,2)</f>
        <v>0</v>
      </c>
      <c r="K149" s="171"/>
      <c r="L149" s="30"/>
      <c r="M149" s="172" t="s">
        <v>1</v>
      </c>
      <c r="N149" s="173" t="s">
        <v>39</v>
      </c>
      <c r="O149" s="55"/>
      <c r="P149" s="174">
        <f>O149*H149</f>
        <v>0</v>
      </c>
      <c r="Q149" s="174">
        <v>0</v>
      </c>
      <c r="R149" s="174">
        <f>Q149*H149</f>
        <v>0</v>
      </c>
      <c r="S149" s="174">
        <v>0</v>
      </c>
      <c r="T149" s="175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6" t="s">
        <v>109</v>
      </c>
      <c r="AT149" s="176" t="s">
        <v>162</v>
      </c>
      <c r="AU149" s="176" t="s">
        <v>84</v>
      </c>
      <c r="AY149" s="14" t="s">
        <v>160</v>
      </c>
      <c r="BE149" s="177">
        <f>IF(N149="základná",J149,0)</f>
        <v>0</v>
      </c>
      <c r="BF149" s="177">
        <f>IF(N149="znížená",J149,0)</f>
        <v>0</v>
      </c>
      <c r="BG149" s="177">
        <f>IF(N149="zákl. prenesená",J149,0)</f>
        <v>0</v>
      </c>
      <c r="BH149" s="177">
        <f>IF(N149="zníž. prenesená",J149,0)</f>
        <v>0</v>
      </c>
      <c r="BI149" s="177">
        <f>IF(N149="nulová",J149,0)</f>
        <v>0</v>
      </c>
      <c r="BJ149" s="14" t="s">
        <v>84</v>
      </c>
      <c r="BK149" s="177">
        <f>ROUND(I149*H149,2)</f>
        <v>0</v>
      </c>
      <c r="BL149" s="14" t="s">
        <v>109</v>
      </c>
      <c r="BM149" s="176" t="s">
        <v>7</v>
      </c>
    </row>
    <row r="150" spans="1:65" s="12" customFormat="1" ht="22.9" customHeight="1">
      <c r="B150" s="150"/>
      <c r="D150" s="151" t="s">
        <v>72</v>
      </c>
      <c r="E150" s="161" t="s">
        <v>89</v>
      </c>
      <c r="F150" s="161" t="s">
        <v>195</v>
      </c>
      <c r="I150" s="153"/>
      <c r="J150" s="162">
        <f>BK150</f>
        <v>0</v>
      </c>
      <c r="L150" s="150"/>
      <c r="M150" s="155"/>
      <c r="N150" s="156"/>
      <c r="O150" s="156"/>
      <c r="P150" s="157">
        <f>P151</f>
        <v>0</v>
      </c>
      <c r="Q150" s="156"/>
      <c r="R150" s="157">
        <f>R151</f>
        <v>0</v>
      </c>
      <c r="S150" s="156"/>
      <c r="T150" s="158">
        <f>T151</f>
        <v>0</v>
      </c>
      <c r="AR150" s="151" t="s">
        <v>80</v>
      </c>
      <c r="AT150" s="159" t="s">
        <v>72</v>
      </c>
      <c r="AU150" s="159" t="s">
        <v>80</v>
      </c>
      <c r="AY150" s="151" t="s">
        <v>160</v>
      </c>
      <c r="BK150" s="160">
        <f>BK151</f>
        <v>0</v>
      </c>
    </row>
    <row r="151" spans="1:65" s="2" customFormat="1" ht="16.5" customHeight="1">
      <c r="A151" s="29"/>
      <c r="B151" s="163"/>
      <c r="C151" s="164" t="s">
        <v>196</v>
      </c>
      <c r="D151" s="164" t="s">
        <v>162</v>
      </c>
      <c r="E151" s="165" t="s">
        <v>200</v>
      </c>
      <c r="F151" s="166" t="s">
        <v>201</v>
      </c>
      <c r="G151" s="167" t="s">
        <v>165</v>
      </c>
      <c r="H151" s="168">
        <v>394.77499999999998</v>
      </c>
      <c r="I151" s="169"/>
      <c r="J151" s="170">
        <f>ROUND(I151*H151,2)</f>
        <v>0</v>
      </c>
      <c r="K151" s="171"/>
      <c r="L151" s="30"/>
      <c r="M151" s="172" t="s">
        <v>1</v>
      </c>
      <c r="N151" s="173" t="s">
        <v>39</v>
      </c>
      <c r="O151" s="55"/>
      <c r="P151" s="174">
        <f>O151*H151</f>
        <v>0</v>
      </c>
      <c r="Q151" s="174">
        <v>0</v>
      </c>
      <c r="R151" s="174">
        <f>Q151*H151</f>
        <v>0</v>
      </c>
      <c r="S151" s="174">
        <v>0</v>
      </c>
      <c r="T151" s="175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6" t="s">
        <v>109</v>
      </c>
      <c r="AT151" s="176" t="s">
        <v>162</v>
      </c>
      <c r="AU151" s="176" t="s">
        <v>84</v>
      </c>
      <c r="AY151" s="14" t="s">
        <v>160</v>
      </c>
      <c r="BE151" s="177">
        <f>IF(N151="základná",J151,0)</f>
        <v>0</v>
      </c>
      <c r="BF151" s="177">
        <f>IF(N151="znížená",J151,0)</f>
        <v>0</v>
      </c>
      <c r="BG151" s="177">
        <f>IF(N151="zákl. prenesená",J151,0)</f>
        <v>0</v>
      </c>
      <c r="BH151" s="177">
        <f>IF(N151="zníž. prenesená",J151,0)</f>
        <v>0</v>
      </c>
      <c r="BI151" s="177">
        <f>IF(N151="nulová",J151,0)</f>
        <v>0</v>
      </c>
      <c r="BJ151" s="14" t="s">
        <v>84</v>
      </c>
      <c r="BK151" s="177">
        <f>ROUND(I151*H151,2)</f>
        <v>0</v>
      </c>
      <c r="BL151" s="14" t="s">
        <v>109</v>
      </c>
      <c r="BM151" s="176" t="s">
        <v>199</v>
      </c>
    </row>
    <row r="152" spans="1:65" s="12" customFormat="1" ht="22.9" customHeight="1">
      <c r="B152" s="150"/>
      <c r="D152" s="151" t="s">
        <v>72</v>
      </c>
      <c r="E152" s="161" t="s">
        <v>115</v>
      </c>
      <c r="F152" s="161" t="s">
        <v>203</v>
      </c>
      <c r="I152" s="153"/>
      <c r="J152" s="162">
        <f>BK152</f>
        <v>0</v>
      </c>
      <c r="L152" s="150"/>
      <c r="M152" s="155"/>
      <c r="N152" s="156"/>
      <c r="O152" s="156"/>
      <c r="P152" s="157">
        <f>SUM(P153:P161)</f>
        <v>0</v>
      </c>
      <c r="Q152" s="156"/>
      <c r="R152" s="157">
        <f>SUM(R153:R161)</f>
        <v>11.8893054</v>
      </c>
      <c r="S152" s="156"/>
      <c r="T152" s="158">
        <f>SUM(T153:T161)</f>
        <v>0</v>
      </c>
      <c r="AR152" s="151" t="s">
        <v>80</v>
      </c>
      <c r="AT152" s="159" t="s">
        <v>72</v>
      </c>
      <c r="AU152" s="159" t="s">
        <v>80</v>
      </c>
      <c r="AY152" s="151" t="s">
        <v>160</v>
      </c>
      <c r="BK152" s="160">
        <f>SUM(BK153:BK161)</f>
        <v>0</v>
      </c>
    </row>
    <row r="153" spans="1:65" s="2" customFormat="1" ht="44.25" customHeight="1">
      <c r="A153" s="29"/>
      <c r="B153" s="163"/>
      <c r="C153" s="164" t="s">
        <v>179</v>
      </c>
      <c r="D153" s="164" t="s">
        <v>162</v>
      </c>
      <c r="E153" s="165" t="s">
        <v>205</v>
      </c>
      <c r="F153" s="166" t="s">
        <v>206</v>
      </c>
      <c r="G153" s="167" t="s">
        <v>165</v>
      </c>
      <c r="H153" s="168">
        <v>49.35</v>
      </c>
      <c r="I153" s="169"/>
      <c r="J153" s="170">
        <f t="shared" ref="J153:J161" si="10">ROUND(I153*H153,2)</f>
        <v>0</v>
      </c>
      <c r="K153" s="171"/>
      <c r="L153" s="30"/>
      <c r="M153" s="172" t="s">
        <v>1</v>
      </c>
      <c r="N153" s="173" t="s">
        <v>39</v>
      </c>
      <c r="O153" s="55"/>
      <c r="P153" s="174">
        <f t="shared" ref="P153:P161" si="11">O153*H153</f>
        <v>0</v>
      </c>
      <c r="Q153" s="174">
        <v>0</v>
      </c>
      <c r="R153" s="174">
        <f t="shared" ref="R153:R161" si="12">Q153*H153</f>
        <v>0</v>
      </c>
      <c r="S153" s="174">
        <v>0</v>
      </c>
      <c r="T153" s="175">
        <f t="shared" ref="T153:T161" si="13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6" t="s">
        <v>109</v>
      </c>
      <c r="AT153" s="176" t="s">
        <v>162</v>
      </c>
      <c r="AU153" s="176" t="s">
        <v>84</v>
      </c>
      <c r="AY153" s="14" t="s">
        <v>160</v>
      </c>
      <c r="BE153" s="177">
        <f t="shared" ref="BE153:BE161" si="14">IF(N153="základná",J153,0)</f>
        <v>0</v>
      </c>
      <c r="BF153" s="177">
        <f t="shared" ref="BF153:BF161" si="15">IF(N153="znížená",J153,0)</f>
        <v>0</v>
      </c>
      <c r="BG153" s="177">
        <f t="shared" ref="BG153:BG161" si="16">IF(N153="zákl. prenesená",J153,0)</f>
        <v>0</v>
      </c>
      <c r="BH153" s="177">
        <f t="shared" ref="BH153:BH161" si="17">IF(N153="zníž. prenesená",J153,0)</f>
        <v>0</v>
      </c>
      <c r="BI153" s="177">
        <f t="shared" ref="BI153:BI161" si="18">IF(N153="nulová",J153,0)</f>
        <v>0</v>
      </c>
      <c r="BJ153" s="14" t="s">
        <v>84</v>
      </c>
      <c r="BK153" s="177">
        <f t="shared" ref="BK153:BK161" si="19">ROUND(I153*H153,2)</f>
        <v>0</v>
      </c>
      <c r="BL153" s="14" t="s">
        <v>109</v>
      </c>
      <c r="BM153" s="176" t="s">
        <v>202</v>
      </c>
    </row>
    <row r="154" spans="1:65" s="2" customFormat="1" ht="33" customHeight="1">
      <c r="A154" s="29"/>
      <c r="B154" s="163"/>
      <c r="C154" s="164" t="s">
        <v>204</v>
      </c>
      <c r="D154" s="164" t="s">
        <v>162</v>
      </c>
      <c r="E154" s="165" t="s">
        <v>208</v>
      </c>
      <c r="F154" s="166" t="s">
        <v>209</v>
      </c>
      <c r="G154" s="167" t="s">
        <v>165</v>
      </c>
      <c r="H154" s="168">
        <v>49.35</v>
      </c>
      <c r="I154" s="169"/>
      <c r="J154" s="170">
        <f t="shared" si="10"/>
        <v>0</v>
      </c>
      <c r="K154" s="171"/>
      <c r="L154" s="30"/>
      <c r="M154" s="172" t="s">
        <v>1</v>
      </c>
      <c r="N154" s="173" t="s">
        <v>39</v>
      </c>
      <c r="O154" s="55"/>
      <c r="P154" s="174">
        <f t="shared" si="11"/>
        <v>0</v>
      </c>
      <c r="Q154" s="174">
        <v>1.146E-2</v>
      </c>
      <c r="R154" s="174">
        <f t="shared" si="12"/>
        <v>0.56555100000000003</v>
      </c>
      <c r="S154" s="174">
        <v>0</v>
      </c>
      <c r="T154" s="175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6" t="s">
        <v>109</v>
      </c>
      <c r="AT154" s="176" t="s">
        <v>162</v>
      </c>
      <c r="AU154" s="176" t="s">
        <v>84</v>
      </c>
      <c r="AY154" s="14" t="s">
        <v>160</v>
      </c>
      <c r="BE154" s="177">
        <f t="shared" si="14"/>
        <v>0</v>
      </c>
      <c r="BF154" s="177">
        <f t="shared" si="15"/>
        <v>0</v>
      </c>
      <c r="BG154" s="177">
        <f t="shared" si="16"/>
        <v>0</v>
      </c>
      <c r="BH154" s="177">
        <f t="shared" si="17"/>
        <v>0</v>
      </c>
      <c r="BI154" s="177">
        <f t="shared" si="18"/>
        <v>0</v>
      </c>
      <c r="BJ154" s="14" t="s">
        <v>84</v>
      </c>
      <c r="BK154" s="177">
        <f t="shared" si="19"/>
        <v>0</v>
      </c>
      <c r="BL154" s="14" t="s">
        <v>109</v>
      </c>
      <c r="BM154" s="176" t="s">
        <v>207</v>
      </c>
    </row>
    <row r="155" spans="1:65" s="2" customFormat="1" ht="44.25" customHeight="1">
      <c r="A155" s="29"/>
      <c r="B155" s="163"/>
      <c r="C155" s="164" t="s">
        <v>183</v>
      </c>
      <c r="D155" s="164" t="s">
        <v>162</v>
      </c>
      <c r="E155" s="165" t="s">
        <v>686</v>
      </c>
      <c r="F155" s="166" t="s">
        <v>687</v>
      </c>
      <c r="G155" s="167" t="s">
        <v>165</v>
      </c>
      <c r="H155" s="168">
        <v>56.7</v>
      </c>
      <c r="I155" s="169"/>
      <c r="J155" s="170">
        <f t="shared" si="10"/>
        <v>0</v>
      </c>
      <c r="K155" s="171"/>
      <c r="L155" s="30"/>
      <c r="M155" s="172" t="s">
        <v>1</v>
      </c>
      <c r="N155" s="173" t="s">
        <v>39</v>
      </c>
      <c r="O155" s="55"/>
      <c r="P155" s="174">
        <f t="shared" si="11"/>
        <v>0</v>
      </c>
      <c r="Q155" s="174">
        <v>0</v>
      </c>
      <c r="R155" s="174">
        <f t="shared" si="12"/>
        <v>0</v>
      </c>
      <c r="S155" s="174">
        <v>0</v>
      </c>
      <c r="T155" s="175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6" t="s">
        <v>109</v>
      </c>
      <c r="AT155" s="176" t="s">
        <v>162</v>
      </c>
      <c r="AU155" s="176" t="s">
        <v>84</v>
      </c>
      <c r="AY155" s="14" t="s">
        <v>160</v>
      </c>
      <c r="BE155" s="177">
        <f t="shared" si="14"/>
        <v>0</v>
      </c>
      <c r="BF155" s="177">
        <f t="shared" si="15"/>
        <v>0</v>
      </c>
      <c r="BG155" s="177">
        <f t="shared" si="16"/>
        <v>0</v>
      </c>
      <c r="BH155" s="177">
        <f t="shared" si="17"/>
        <v>0</v>
      </c>
      <c r="BI155" s="177">
        <f t="shared" si="18"/>
        <v>0</v>
      </c>
      <c r="BJ155" s="14" t="s">
        <v>84</v>
      </c>
      <c r="BK155" s="177">
        <f t="shared" si="19"/>
        <v>0</v>
      </c>
      <c r="BL155" s="14" t="s">
        <v>109</v>
      </c>
      <c r="BM155" s="176" t="s">
        <v>210</v>
      </c>
    </row>
    <row r="156" spans="1:65" s="2" customFormat="1" ht="21.75" customHeight="1">
      <c r="A156" s="29"/>
      <c r="B156" s="163"/>
      <c r="C156" s="164" t="s">
        <v>211</v>
      </c>
      <c r="D156" s="164" t="s">
        <v>162</v>
      </c>
      <c r="E156" s="165" t="s">
        <v>222</v>
      </c>
      <c r="F156" s="166" t="s">
        <v>223</v>
      </c>
      <c r="G156" s="167" t="s">
        <v>165</v>
      </c>
      <c r="H156" s="168">
        <v>714</v>
      </c>
      <c r="I156" s="169"/>
      <c r="J156" s="170">
        <f t="shared" si="10"/>
        <v>0</v>
      </c>
      <c r="K156" s="171"/>
      <c r="L156" s="30"/>
      <c r="M156" s="172" t="s">
        <v>1</v>
      </c>
      <c r="N156" s="173" t="s">
        <v>39</v>
      </c>
      <c r="O156" s="55"/>
      <c r="P156" s="174">
        <f t="shared" si="11"/>
        <v>0</v>
      </c>
      <c r="Q156" s="174">
        <v>1.5859600000000001E-2</v>
      </c>
      <c r="R156" s="174">
        <f t="shared" si="12"/>
        <v>11.3237544</v>
      </c>
      <c r="S156" s="174">
        <v>0</v>
      </c>
      <c r="T156" s="175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6" t="s">
        <v>109</v>
      </c>
      <c r="AT156" s="176" t="s">
        <v>162</v>
      </c>
      <c r="AU156" s="176" t="s">
        <v>84</v>
      </c>
      <c r="AY156" s="14" t="s">
        <v>160</v>
      </c>
      <c r="BE156" s="177">
        <f t="shared" si="14"/>
        <v>0</v>
      </c>
      <c r="BF156" s="177">
        <f t="shared" si="15"/>
        <v>0</v>
      </c>
      <c r="BG156" s="177">
        <f t="shared" si="16"/>
        <v>0</v>
      </c>
      <c r="BH156" s="177">
        <f t="shared" si="17"/>
        <v>0</v>
      </c>
      <c r="BI156" s="177">
        <f t="shared" si="18"/>
        <v>0</v>
      </c>
      <c r="BJ156" s="14" t="s">
        <v>84</v>
      </c>
      <c r="BK156" s="177">
        <f t="shared" si="19"/>
        <v>0</v>
      </c>
      <c r="BL156" s="14" t="s">
        <v>109</v>
      </c>
      <c r="BM156" s="176" t="s">
        <v>214</v>
      </c>
    </row>
    <row r="157" spans="1:65" s="2" customFormat="1" ht="16.5" customHeight="1">
      <c r="A157" s="29"/>
      <c r="B157" s="163"/>
      <c r="C157" s="164" t="s">
        <v>186</v>
      </c>
      <c r="D157" s="164" t="s">
        <v>162</v>
      </c>
      <c r="E157" s="165" t="s">
        <v>226</v>
      </c>
      <c r="F157" s="166" t="s">
        <v>227</v>
      </c>
      <c r="G157" s="167" t="s">
        <v>165</v>
      </c>
      <c r="H157" s="168">
        <v>683.5</v>
      </c>
      <c r="I157" s="169"/>
      <c r="J157" s="170">
        <f t="shared" si="10"/>
        <v>0</v>
      </c>
      <c r="K157" s="171"/>
      <c r="L157" s="30"/>
      <c r="M157" s="172" t="s">
        <v>1</v>
      </c>
      <c r="N157" s="173" t="s">
        <v>39</v>
      </c>
      <c r="O157" s="55"/>
      <c r="P157" s="174">
        <f t="shared" si="11"/>
        <v>0</v>
      </c>
      <c r="Q157" s="174">
        <v>0</v>
      </c>
      <c r="R157" s="174">
        <f t="shared" si="12"/>
        <v>0</v>
      </c>
      <c r="S157" s="174">
        <v>0</v>
      </c>
      <c r="T157" s="175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6" t="s">
        <v>109</v>
      </c>
      <c r="AT157" s="176" t="s">
        <v>162</v>
      </c>
      <c r="AU157" s="176" t="s">
        <v>84</v>
      </c>
      <c r="AY157" s="14" t="s">
        <v>160</v>
      </c>
      <c r="BE157" s="177">
        <f t="shared" si="14"/>
        <v>0</v>
      </c>
      <c r="BF157" s="177">
        <f t="shared" si="15"/>
        <v>0</v>
      </c>
      <c r="BG157" s="177">
        <f t="shared" si="16"/>
        <v>0</v>
      </c>
      <c r="BH157" s="177">
        <f t="shared" si="17"/>
        <v>0</v>
      </c>
      <c r="BI157" s="177">
        <f t="shared" si="18"/>
        <v>0</v>
      </c>
      <c r="BJ157" s="14" t="s">
        <v>84</v>
      </c>
      <c r="BK157" s="177">
        <f t="shared" si="19"/>
        <v>0</v>
      </c>
      <c r="BL157" s="14" t="s">
        <v>109</v>
      </c>
      <c r="BM157" s="176" t="s">
        <v>217</v>
      </c>
    </row>
    <row r="158" spans="1:65" s="2" customFormat="1" ht="16.5" customHeight="1">
      <c r="A158" s="29"/>
      <c r="B158" s="163"/>
      <c r="C158" s="164" t="s">
        <v>218</v>
      </c>
      <c r="D158" s="164" t="s">
        <v>162</v>
      </c>
      <c r="E158" s="165" t="s">
        <v>229</v>
      </c>
      <c r="F158" s="166" t="s">
        <v>230</v>
      </c>
      <c r="G158" s="167" t="s">
        <v>165</v>
      </c>
      <c r="H158" s="168">
        <v>789.55</v>
      </c>
      <c r="I158" s="169"/>
      <c r="J158" s="170">
        <f t="shared" si="10"/>
        <v>0</v>
      </c>
      <c r="K158" s="171"/>
      <c r="L158" s="30"/>
      <c r="M158" s="172" t="s">
        <v>1</v>
      </c>
      <c r="N158" s="173" t="s">
        <v>39</v>
      </c>
      <c r="O158" s="55"/>
      <c r="P158" s="174">
        <f t="shared" si="11"/>
        <v>0</v>
      </c>
      <c r="Q158" s="174">
        <v>0</v>
      </c>
      <c r="R158" s="174">
        <f t="shared" si="12"/>
        <v>0</v>
      </c>
      <c r="S158" s="174">
        <v>0</v>
      </c>
      <c r="T158" s="175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6" t="s">
        <v>109</v>
      </c>
      <c r="AT158" s="176" t="s">
        <v>162</v>
      </c>
      <c r="AU158" s="176" t="s">
        <v>84</v>
      </c>
      <c r="AY158" s="14" t="s">
        <v>160</v>
      </c>
      <c r="BE158" s="177">
        <f t="shared" si="14"/>
        <v>0</v>
      </c>
      <c r="BF158" s="177">
        <f t="shared" si="15"/>
        <v>0</v>
      </c>
      <c r="BG158" s="177">
        <f t="shared" si="16"/>
        <v>0</v>
      </c>
      <c r="BH158" s="177">
        <f t="shared" si="17"/>
        <v>0</v>
      </c>
      <c r="BI158" s="177">
        <f t="shared" si="18"/>
        <v>0</v>
      </c>
      <c r="BJ158" s="14" t="s">
        <v>84</v>
      </c>
      <c r="BK158" s="177">
        <f t="shared" si="19"/>
        <v>0</v>
      </c>
      <c r="BL158" s="14" t="s">
        <v>109</v>
      </c>
      <c r="BM158" s="176" t="s">
        <v>221</v>
      </c>
    </row>
    <row r="159" spans="1:65" s="2" customFormat="1" ht="21.75" customHeight="1">
      <c r="A159" s="29"/>
      <c r="B159" s="163"/>
      <c r="C159" s="164" t="s">
        <v>191</v>
      </c>
      <c r="D159" s="164" t="s">
        <v>162</v>
      </c>
      <c r="E159" s="165" t="s">
        <v>233</v>
      </c>
      <c r="F159" s="166" t="s">
        <v>234</v>
      </c>
      <c r="G159" s="167" t="s">
        <v>165</v>
      </c>
      <c r="H159" s="168">
        <v>651</v>
      </c>
      <c r="I159" s="169"/>
      <c r="J159" s="170">
        <f t="shared" si="10"/>
        <v>0</v>
      </c>
      <c r="K159" s="171"/>
      <c r="L159" s="30"/>
      <c r="M159" s="172" t="s">
        <v>1</v>
      </c>
      <c r="N159" s="173" t="s">
        <v>39</v>
      </c>
      <c r="O159" s="55"/>
      <c r="P159" s="174">
        <f t="shared" si="11"/>
        <v>0</v>
      </c>
      <c r="Q159" s="174">
        <v>0</v>
      </c>
      <c r="R159" s="174">
        <f t="shared" si="12"/>
        <v>0</v>
      </c>
      <c r="S159" s="174">
        <v>0</v>
      </c>
      <c r="T159" s="175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6" t="s">
        <v>109</v>
      </c>
      <c r="AT159" s="176" t="s">
        <v>162</v>
      </c>
      <c r="AU159" s="176" t="s">
        <v>84</v>
      </c>
      <c r="AY159" s="14" t="s">
        <v>160</v>
      </c>
      <c r="BE159" s="177">
        <f t="shared" si="14"/>
        <v>0</v>
      </c>
      <c r="BF159" s="177">
        <f t="shared" si="15"/>
        <v>0</v>
      </c>
      <c r="BG159" s="177">
        <f t="shared" si="16"/>
        <v>0</v>
      </c>
      <c r="BH159" s="177">
        <f t="shared" si="17"/>
        <v>0</v>
      </c>
      <c r="BI159" s="177">
        <f t="shared" si="18"/>
        <v>0</v>
      </c>
      <c r="BJ159" s="14" t="s">
        <v>84</v>
      </c>
      <c r="BK159" s="177">
        <f t="shared" si="19"/>
        <v>0</v>
      </c>
      <c r="BL159" s="14" t="s">
        <v>109</v>
      </c>
      <c r="BM159" s="176" t="s">
        <v>224</v>
      </c>
    </row>
    <row r="160" spans="1:65" s="2" customFormat="1" ht="21.75" customHeight="1">
      <c r="A160" s="29"/>
      <c r="B160" s="163"/>
      <c r="C160" s="164" t="s">
        <v>225</v>
      </c>
      <c r="D160" s="164" t="s">
        <v>162</v>
      </c>
      <c r="E160" s="165" t="s">
        <v>236</v>
      </c>
      <c r="F160" s="166" t="s">
        <v>237</v>
      </c>
      <c r="G160" s="167" t="s">
        <v>165</v>
      </c>
      <c r="H160" s="168">
        <v>63</v>
      </c>
      <c r="I160" s="169"/>
      <c r="J160" s="170">
        <f t="shared" si="10"/>
        <v>0</v>
      </c>
      <c r="K160" s="171"/>
      <c r="L160" s="30"/>
      <c r="M160" s="172" t="s">
        <v>1</v>
      </c>
      <c r="N160" s="173" t="s">
        <v>39</v>
      </c>
      <c r="O160" s="55"/>
      <c r="P160" s="174">
        <f t="shared" si="11"/>
        <v>0</v>
      </c>
      <c r="Q160" s="174">
        <v>0</v>
      </c>
      <c r="R160" s="174">
        <f t="shared" si="12"/>
        <v>0</v>
      </c>
      <c r="S160" s="174">
        <v>0</v>
      </c>
      <c r="T160" s="175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6" t="s">
        <v>109</v>
      </c>
      <c r="AT160" s="176" t="s">
        <v>162</v>
      </c>
      <c r="AU160" s="176" t="s">
        <v>84</v>
      </c>
      <c r="AY160" s="14" t="s">
        <v>160</v>
      </c>
      <c r="BE160" s="177">
        <f t="shared" si="14"/>
        <v>0</v>
      </c>
      <c r="BF160" s="177">
        <f t="shared" si="15"/>
        <v>0</v>
      </c>
      <c r="BG160" s="177">
        <f t="shared" si="16"/>
        <v>0</v>
      </c>
      <c r="BH160" s="177">
        <f t="shared" si="17"/>
        <v>0</v>
      </c>
      <c r="BI160" s="177">
        <f t="shared" si="18"/>
        <v>0</v>
      </c>
      <c r="BJ160" s="14" t="s">
        <v>84</v>
      </c>
      <c r="BK160" s="177">
        <f t="shared" si="19"/>
        <v>0</v>
      </c>
      <c r="BL160" s="14" t="s">
        <v>109</v>
      </c>
      <c r="BM160" s="176" t="s">
        <v>228</v>
      </c>
    </row>
    <row r="161" spans="1:65" s="2" customFormat="1" ht="16.5" customHeight="1">
      <c r="A161" s="29"/>
      <c r="B161" s="163"/>
      <c r="C161" s="164" t="s">
        <v>7</v>
      </c>
      <c r="D161" s="164" t="s">
        <v>162</v>
      </c>
      <c r="E161" s="165" t="s">
        <v>243</v>
      </c>
      <c r="F161" s="166" t="s">
        <v>244</v>
      </c>
      <c r="G161" s="167" t="s">
        <v>165</v>
      </c>
      <c r="H161" s="168">
        <v>32.5</v>
      </c>
      <c r="I161" s="169"/>
      <c r="J161" s="170">
        <f t="shared" si="10"/>
        <v>0</v>
      </c>
      <c r="K161" s="171"/>
      <c r="L161" s="30"/>
      <c r="M161" s="172" t="s">
        <v>1</v>
      </c>
      <c r="N161" s="173" t="s">
        <v>39</v>
      </c>
      <c r="O161" s="55"/>
      <c r="P161" s="174">
        <f t="shared" si="11"/>
        <v>0</v>
      </c>
      <c r="Q161" s="174">
        <v>0</v>
      </c>
      <c r="R161" s="174">
        <f t="shared" si="12"/>
        <v>0</v>
      </c>
      <c r="S161" s="174">
        <v>0</v>
      </c>
      <c r="T161" s="175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6" t="s">
        <v>109</v>
      </c>
      <c r="AT161" s="176" t="s">
        <v>162</v>
      </c>
      <c r="AU161" s="176" t="s">
        <v>84</v>
      </c>
      <c r="AY161" s="14" t="s">
        <v>160</v>
      </c>
      <c r="BE161" s="177">
        <f t="shared" si="14"/>
        <v>0</v>
      </c>
      <c r="BF161" s="177">
        <f t="shared" si="15"/>
        <v>0</v>
      </c>
      <c r="BG161" s="177">
        <f t="shared" si="16"/>
        <v>0</v>
      </c>
      <c r="BH161" s="177">
        <f t="shared" si="17"/>
        <v>0</v>
      </c>
      <c r="BI161" s="177">
        <f t="shared" si="18"/>
        <v>0</v>
      </c>
      <c r="BJ161" s="14" t="s">
        <v>84</v>
      </c>
      <c r="BK161" s="177">
        <f t="shared" si="19"/>
        <v>0</v>
      </c>
      <c r="BL161" s="14" t="s">
        <v>109</v>
      </c>
      <c r="BM161" s="176" t="s">
        <v>231</v>
      </c>
    </row>
    <row r="162" spans="1:65" s="12" customFormat="1" ht="22.9" customHeight="1">
      <c r="B162" s="150"/>
      <c r="D162" s="151" t="s">
        <v>72</v>
      </c>
      <c r="E162" s="161" t="s">
        <v>187</v>
      </c>
      <c r="F162" s="161" t="s">
        <v>246</v>
      </c>
      <c r="I162" s="153"/>
      <c r="J162" s="162">
        <f>BK162</f>
        <v>0</v>
      </c>
      <c r="L162" s="150"/>
      <c r="M162" s="155"/>
      <c r="N162" s="156"/>
      <c r="O162" s="156"/>
      <c r="P162" s="157">
        <f>SUM(P163:P181)</f>
        <v>0</v>
      </c>
      <c r="Q162" s="156"/>
      <c r="R162" s="157">
        <f>SUM(R163:R181)</f>
        <v>53.087589453830006</v>
      </c>
      <c r="S162" s="156"/>
      <c r="T162" s="158">
        <f>SUM(T163:T181)</f>
        <v>12.6328</v>
      </c>
      <c r="AR162" s="151" t="s">
        <v>80</v>
      </c>
      <c r="AT162" s="159" t="s">
        <v>72</v>
      </c>
      <c r="AU162" s="159" t="s">
        <v>80</v>
      </c>
      <c r="AY162" s="151" t="s">
        <v>160</v>
      </c>
      <c r="BK162" s="160">
        <f>SUM(BK163:BK181)</f>
        <v>0</v>
      </c>
    </row>
    <row r="163" spans="1:65" s="2" customFormat="1" ht="33" customHeight="1">
      <c r="A163" s="29"/>
      <c r="B163" s="163"/>
      <c r="C163" s="164" t="s">
        <v>232</v>
      </c>
      <c r="D163" s="164" t="s">
        <v>162</v>
      </c>
      <c r="E163" s="165" t="s">
        <v>248</v>
      </c>
      <c r="F163" s="166" t="s">
        <v>249</v>
      </c>
      <c r="G163" s="167" t="s">
        <v>250</v>
      </c>
      <c r="H163" s="168">
        <v>65</v>
      </c>
      <c r="I163" s="169"/>
      <c r="J163" s="170">
        <f t="shared" ref="J163:J181" si="20">ROUND(I163*H163,2)</f>
        <v>0</v>
      </c>
      <c r="K163" s="171"/>
      <c r="L163" s="30"/>
      <c r="M163" s="172" t="s">
        <v>1</v>
      </c>
      <c r="N163" s="173" t="s">
        <v>39</v>
      </c>
      <c r="O163" s="55"/>
      <c r="P163" s="174">
        <f t="shared" ref="P163:P181" si="21">O163*H163</f>
        <v>0</v>
      </c>
      <c r="Q163" s="174">
        <v>8.2676799999999995E-2</v>
      </c>
      <c r="R163" s="174">
        <f t="shared" ref="R163:R181" si="22">Q163*H163</f>
        <v>5.3739919999999994</v>
      </c>
      <c r="S163" s="174">
        <v>0</v>
      </c>
      <c r="T163" s="175">
        <f t="shared" ref="T163:T181" si="23"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6" t="s">
        <v>109</v>
      </c>
      <c r="AT163" s="176" t="s">
        <v>162</v>
      </c>
      <c r="AU163" s="176" t="s">
        <v>84</v>
      </c>
      <c r="AY163" s="14" t="s">
        <v>160</v>
      </c>
      <c r="BE163" s="177">
        <f t="shared" ref="BE163:BE181" si="24">IF(N163="základná",J163,0)</f>
        <v>0</v>
      </c>
      <c r="BF163" s="177">
        <f t="shared" ref="BF163:BF181" si="25">IF(N163="znížená",J163,0)</f>
        <v>0</v>
      </c>
      <c r="BG163" s="177">
        <f t="shared" ref="BG163:BG181" si="26">IF(N163="zákl. prenesená",J163,0)</f>
        <v>0</v>
      </c>
      <c r="BH163" s="177">
        <f t="shared" ref="BH163:BH181" si="27">IF(N163="zníž. prenesená",J163,0)</f>
        <v>0</v>
      </c>
      <c r="BI163" s="177">
        <f t="shared" ref="BI163:BI181" si="28">IF(N163="nulová",J163,0)</f>
        <v>0</v>
      </c>
      <c r="BJ163" s="14" t="s">
        <v>84</v>
      </c>
      <c r="BK163" s="177">
        <f t="shared" ref="BK163:BK181" si="29">ROUND(I163*H163,2)</f>
        <v>0</v>
      </c>
      <c r="BL163" s="14" t="s">
        <v>109</v>
      </c>
      <c r="BM163" s="176" t="s">
        <v>235</v>
      </c>
    </row>
    <row r="164" spans="1:65" s="2" customFormat="1" ht="16.5" customHeight="1">
      <c r="A164" s="29"/>
      <c r="B164" s="163"/>
      <c r="C164" s="178" t="s">
        <v>199</v>
      </c>
      <c r="D164" s="178" t="s">
        <v>188</v>
      </c>
      <c r="E164" s="179" t="s">
        <v>252</v>
      </c>
      <c r="F164" s="180" t="s">
        <v>253</v>
      </c>
      <c r="G164" s="181" t="s">
        <v>254</v>
      </c>
      <c r="H164" s="182">
        <v>65</v>
      </c>
      <c r="I164" s="183"/>
      <c r="J164" s="184">
        <f t="shared" si="20"/>
        <v>0</v>
      </c>
      <c r="K164" s="185"/>
      <c r="L164" s="186"/>
      <c r="M164" s="187" t="s">
        <v>1</v>
      </c>
      <c r="N164" s="188" t="s">
        <v>39</v>
      </c>
      <c r="O164" s="55"/>
      <c r="P164" s="174">
        <f t="shared" si="21"/>
        <v>0</v>
      </c>
      <c r="Q164" s="174">
        <v>0</v>
      </c>
      <c r="R164" s="174">
        <f t="shared" si="22"/>
        <v>0</v>
      </c>
      <c r="S164" s="174">
        <v>0</v>
      </c>
      <c r="T164" s="175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6" t="s">
        <v>173</v>
      </c>
      <c r="AT164" s="176" t="s">
        <v>188</v>
      </c>
      <c r="AU164" s="176" t="s">
        <v>84</v>
      </c>
      <c r="AY164" s="14" t="s">
        <v>160</v>
      </c>
      <c r="BE164" s="177">
        <f t="shared" si="24"/>
        <v>0</v>
      </c>
      <c r="BF164" s="177">
        <f t="shared" si="25"/>
        <v>0</v>
      </c>
      <c r="BG164" s="177">
        <f t="shared" si="26"/>
        <v>0</v>
      </c>
      <c r="BH164" s="177">
        <f t="shared" si="27"/>
        <v>0</v>
      </c>
      <c r="BI164" s="177">
        <f t="shared" si="28"/>
        <v>0</v>
      </c>
      <c r="BJ164" s="14" t="s">
        <v>84</v>
      </c>
      <c r="BK164" s="177">
        <f t="shared" si="29"/>
        <v>0</v>
      </c>
      <c r="BL164" s="14" t="s">
        <v>109</v>
      </c>
      <c r="BM164" s="176" t="s">
        <v>238</v>
      </c>
    </row>
    <row r="165" spans="1:65" s="2" customFormat="1" ht="21.75" customHeight="1">
      <c r="A165" s="29"/>
      <c r="B165" s="163"/>
      <c r="C165" s="164" t="s">
        <v>239</v>
      </c>
      <c r="D165" s="164" t="s">
        <v>162</v>
      </c>
      <c r="E165" s="165" t="s">
        <v>257</v>
      </c>
      <c r="F165" s="166" t="s">
        <v>258</v>
      </c>
      <c r="G165" s="167" t="s">
        <v>168</v>
      </c>
      <c r="H165" s="168">
        <v>7.8</v>
      </c>
      <c r="I165" s="169"/>
      <c r="J165" s="170">
        <f t="shared" si="20"/>
        <v>0</v>
      </c>
      <c r="K165" s="171"/>
      <c r="L165" s="30"/>
      <c r="M165" s="172" t="s">
        <v>1</v>
      </c>
      <c r="N165" s="173" t="s">
        <v>39</v>
      </c>
      <c r="O165" s="55"/>
      <c r="P165" s="174">
        <f t="shared" si="21"/>
        <v>0</v>
      </c>
      <c r="Q165" s="174">
        <v>0</v>
      </c>
      <c r="R165" s="174">
        <f t="shared" si="22"/>
        <v>0</v>
      </c>
      <c r="S165" s="174">
        <v>0</v>
      </c>
      <c r="T165" s="175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6" t="s">
        <v>109</v>
      </c>
      <c r="AT165" s="176" t="s">
        <v>162</v>
      </c>
      <c r="AU165" s="176" t="s">
        <v>84</v>
      </c>
      <c r="AY165" s="14" t="s">
        <v>160</v>
      </c>
      <c r="BE165" s="177">
        <f t="shared" si="24"/>
        <v>0</v>
      </c>
      <c r="BF165" s="177">
        <f t="shared" si="25"/>
        <v>0</v>
      </c>
      <c r="BG165" s="177">
        <f t="shared" si="26"/>
        <v>0</v>
      </c>
      <c r="BH165" s="177">
        <f t="shared" si="27"/>
        <v>0</v>
      </c>
      <c r="BI165" s="177">
        <f t="shared" si="28"/>
        <v>0</v>
      </c>
      <c r="BJ165" s="14" t="s">
        <v>84</v>
      </c>
      <c r="BK165" s="177">
        <f t="shared" si="29"/>
        <v>0</v>
      </c>
      <c r="BL165" s="14" t="s">
        <v>109</v>
      </c>
      <c r="BM165" s="176" t="s">
        <v>242</v>
      </c>
    </row>
    <row r="166" spans="1:65" s="2" customFormat="1" ht="21.75" customHeight="1">
      <c r="A166" s="29"/>
      <c r="B166" s="163"/>
      <c r="C166" s="164" t="s">
        <v>202</v>
      </c>
      <c r="D166" s="164" t="s">
        <v>162</v>
      </c>
      <c r="E166" s="165" t="s">
        <v>688</v>
      </c>
      <c r="F166" s="166" t="s">
        <v>689</v>
      </c>
      <c r="G166" s="167" t="s">
        <v>165</v>
      </c>
      <c r="H166" s="168">
        <v>810.71900000000005</v>
      </c>
      <c r="I166" s="169"/>
      <c r="J166" s="170">
        <f t="shared" si="20"/>
        <v>0</v>
      </c>
      <c r="K166" s="171"/>
      <c r="L166" s="30"/>
      <c r="M166" s="172" t="s">
        <v>1</v>
      </c>
      <c r="N166" s="173" t="s">
        <v>39</v>
      </c>
      <c r="O166" s="55"/>
      <c r="P166" s="174">
        <f t="shared" si="21"/>
        <v>0</v>
      </c>
      <c r="Q166" s="174">
        <v>2.5710569999999999E-2</v>
      </c>
      <c r="R166" s="174">
        <f t="shared" si="22"/>
        <v>20.844047599829999</v>
      </c>
      <c r="S166" s="174">
        <v>0</v>
      </c>
      <c r="T166" s="175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6" t="s">
        <v>109</v>
      </c>
      <c r="AT166" s="176" t="s">
        <v>162</v>
      </c>
      <c r="AU166" s="176" t="s">
        <v>84</v>
      </c>
      <c r="AY166" s="14" t="s">
        <v>160</v>
      </c>
      <c r="BE166" s="177">
        <f t="shared" si="24"/>
        <v>0</v>
      </c>
      <c r="BF166" s="177">
        <f t="shared" si="25"/>
        <v>0</v>
      </c>
      <c r="BG166" s="177">
        <f t="shared" si="26"/>
        <v>0</v>
      </c>
      <c r="BH166" s="177">
        <f t="shared" si="27"/>
        <v>0</v>
      </c>
      <c r="BI166" s="177">
        <f t="shared" si="28"/>
        <v>0</v>
      </c>
      <c r="BJ166" s="14" t="s">
        <v>84</v>
      </c>
      <c r="BK166" s="177">
        <f t="shared" si="29"/>
        <v>0</v>
      </c>
      <c r="BL166" s="14" t="s">
        <v>109</v>
      </c>
      <c r="BM166" s="176" t="s">
        <v>245</v>
      </c>
    </row>
    <row r="167" spans="1:65" s="2" customFormat="1" ht="33" customHeight="1">
      <c r="A167" s="29"/>
      <c r="B167" s="163"/>
      <c r="C167" s="164" t="s">
        <v>247</v>
      </c>
      <c r="D167" s="164" t="s">
        <v>162</v>
      </c>
      <c r="E167" s="165" t="s">
        <v>690</v>
      </c>
      <c r="F167" s="166" t="s">
        <v>691</v>
      </c>
      <c r="G167" s="167" t="s">
        <v>165</v>
      </c>
      <c r="H167" s="168">
        <v>3242.8760000000002</v>
      </c>
      <c r="I167" s="169"/>
      <c r="J167" s="170">
        <f t="shared" si="20"/>
        <v>0</v>
      </c>
      <c r="K167" s="171"/>
      <c r="L167" s="30"/>
      <c r="M167" s="172" t="s">
        <v>1</v>
      </c>
      <c r="N167" s="173" t="s">
        <v>39</v>
      </c>
      <c r="O167" s="55"/>
      <c r="P167" s="174">
        <f t="shared" si="21"/>
        <v>0</v>
      </c>
      <c r="Q167" s="174">
        <v>0</v>
      </c>
      <c r="R167" s="174">
        <f t="shared" si="22"/>
        <v>0</v>
      </c>
      <c r="S167" s="174">
        <v>0</v>
      </c>
      <c r="T167" s="175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6" t="s">
        <v>109</v>
      </c>
      <c r="AT167" s="176" t="s">
        <v>162</v>
      </c>
      <c r="AU167" s="176" t="s">
        <v>84</v>
      </c>
      <c r="AY167" s="14" t="s">
        <v>160</v>
      </c>
      <c r="BE167" s="177">
        <f t="shared" si="24"/>
        <v>0</v>
      </c>
      <c r="BF167" s="177">
        <f t="shared" si="25"/>
        <v>0</v>
      </c>
      <c r="BG167" s="177">
        <f t="shared" si="26"/>
        <v>0</v>
      </c>
      <c r="BH167" s="177">
        <f t="shared" si="27"/>
        <v>0</v>
      </c>
      <c r="BI167" s="177">
        <f t="shared" si="28"/>
        <v>0</v>
      </c>
      <c r="BJ167" s="14" t="s">
        <v>84</v>
      </c>
      <c r="BK167" s="177">
        <f t="shared" si="29"/>
        <v>0</v>
      </c>
      <c r="BL167" s="14" t="s">
        <v>109</v>
      </c>
      <c r="BM167" s="176" t="s">
        <v>251</v>
      </c>
    </row>
    <row r="168" spans="1:65" s="2" customFormat="1" ht="21.75" customHeight="1">
      <c r="A168" s="29"/>
      <c r="B168" s="163"/>
      <c r="C168" s="164" t="s">
        <v>207</v>
      </c>
      <c r="D168" s="164" t="s">
        <v>162</v>
      </c>
      <c r="E168" s="165" t="s">
        <v>692</v>
      </c>
      <c r="F168" s="166" t="s">
        <v>693</v>
      </c>
      <c r="G168" s="167" t="s">
        <v>165</v>
      </c>
      <c r="H168" s="168">
        <v>810.71900000000005</v>
      </c>
      <c r="I168" s="169"/>
      <c r="J168" s="170">
        <f t="shared" si="20"/>
        <v>0</v>
      </c>
      <c r="K168" s="171"/>
      <c r="L168" s="30"/>
      <c r="M168" s="172" t="s">
        <v>1</v>
      </c>
      <c r="N168" s="173" t="s">
        <v>39</v>
      </c>
      <c r="O168" s="55"/>
      <c r="P168" s="174">
        <f t="shared" si="21"/>
        <v>0</v>
      </c>
      <c r="Q168" s="174">
        <v>2.571E-2</v>
      </c>
      <c r="R168" s="174">
        <f t="shared" si="22"/>
        <v>20.843585490000002</v>
      </c>
      <c r="S168" s="174">
        <v>0</v>
      </c>
      <c r="T168" s="175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6" t="s">
        <v>109</v>
      </c>
      <c r="AT168" s="176" t="s">
        <v>162</v>
      </c>
      <c r="AU168" s="176" t="s">
        <v>84</v>
      </c>
      <c r="AY168" s="14" t="s">
        <v>160</v>
      </c>
      <c r="BE168" s="177">
        <f t="shared" si="24"/>
        <v>0</v>
      </c>
      <c r="BF168" s="177">
        <f t="shared" si="25"/>
        <v>0</v>
      </c>
      <c r="BG168" s="177">
        <f t="shared" si="26"/>
        <v>0</v>
      </c>
      <c r="BH168" s="177">
        <f t="shared" si="27"/>
        <v>0</v>
      </c>
      <c r="BI168" s="177">
        <f t="shared" si="28"/>
        <v>0</v>
      </c>
      <c r="BJ168" s="14" t="s">
        <v>84</v>
      </c>
      <c r="BK168" s="177">
        <f t="shared" si="29"/>
        <v>0</v>
      </c>
      <c r="BL168" s="14" t="s">
        <v>109</v>
      </c>
      <c r="BM168" s="176" t="s">
        <v>255</v>
      </c>
    </row>
    <row r="169" spans="1:65" s="2" customFormat="1" ht="21.75" customHeight="1">
      <c r="A169" s="29"/>
      <c r="B169" s="163"/>
      <c r="C169" s="164" t="s">
        <v>256</v>
      </c>
      <c r="D169" s="164" t="s">
        <v>162</v>
      </c>
      <c r="E169" s="165" t="s">
        <v>271</v>
      </c>
      <c r="F169" s="166" t="s">
        <v>272</v>
      </c>
      <c r="G169" s="167" t="s">
        <v>165</v>
      </c>
      <c r="H169" s="168">
        <v>142.80000000000001</v>
      </c>
      <c r="I169" s="169"/>
      <c r="J169" s="170">
        <f t="shared" si="20"/>
        <v>0</v>
      </c>
      <c r="K169" s="171"/>
      <c r="L169" s="30"/>
      <c r="M169" s="172" t="s">
        <v>1</v>
      </c>
      <c r="N169" s="173" t="s">
        <v>39</v>
      </c>
      <c r="O169" s="55"/>
      <c r="P169" s="174">
        <f t="shared" si="21"/>
        <v>0</v>
      </c>
      <c r="Q169" s="174">
        <v>4.2198630000000001E-2</v>
      </c>
      <c r="R169" s="174">
        <f t="shared" si="22"/>
        <v>6.0259643640000009</v>
      </c>
      <c r="S169" s="174">
        <v>0</v>
      </c>
      <c r="T169" s="175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6" t="s">
        <v>109</v>
      </c>
      <c r="AT169" s="176" t="s">
        <v>162</v>
      </c>
      <c r="AU169" s="176" t="s">
        <v>84</v>
      </c>
      <c r="AY169" s="14" t="s">
        <v>160</v>
      </c>
      <c r="BE169" s="177">
        <f t="shared" si="24"/>
        <v>0</v>
      </c>
      <c r="BF169" s="177">
        <f t="shared" si="25"/>
        <v>0</v>
      </c>
      <c r="BG169" s="177">
        <f t="shared" si="26"/>
        <v>0</v>
      </c>
      <c r="BH169" s="177">
        <f t="shared" si="27"/>
        <v>0</v>
      </c>
      <c r="BI169" s="177">
        <f t="shared" si="28"/>
        <v>0</v>
      </c>
      <c r="BJ169" s="14" t="s">
        <v>84</v>
      </c>
      <c r="BK169" s="177">
        <f t="shared" si="29"/>
        <v>0</v>
      </c>
      <c r="BL169" s="14" t="s">
        <v>109</v>
      </c>
      <c r="BM169" s="176" t="s">
        <v>259</v>
      </c>
    </row>
    <row r="170" spans="1:65" s="2" customFormat="1" ht="16.5" customHeight="1">
      <c r="A170" s="29"/>
      <c r="B170" s="163"/>
      <c r="C170" s="164" t="s">
        <v>210</v>
      </c>
      <c r="D170" s="164" t="s">
        <v>162</v>
      </c>
      <c r="E170" s="165" t="s">
        <v>274</v>
      </c>
      <c r="F170" s="166" t="s">
        <v>275</v>
      </c>
      <c r="G170" s="167" t="s">
        <v>165</v>
      </c>
      <c r="H170" s="168">
        <v>142.80000000000001</v>
      </c>
      <c r="I170" s="169"/>
      <c r="J170" s="170">
        <f t="shared" si="20"/>
        <v>0</v>
      </c>
      <c r="K170" s="171"/>
      <c r="L170" s="30"/>
      <c r="M170" s="172" t="s">
        <v>1</v>
      </c>
      <c r="N170" s="173" t="s">
        <v>39</v>
      </c>
      <c r="O170" s="55"/>
      <c r="P170" s="174">
        <f t="shared" si="21"/>
        <v>0</v>
      </c>
      <c r="Q170" s="174">
        <v>0</v>
      </c>
      <c r="R170" s="174">
        <f t="shared" si="22"/>
        <v>0</v>
      </c>
      <c r="S170" s="174">
        <v>0</v>
      </c>
      <c r="T170" s="175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6" t="s">
        <v>109</v>
      </c>
      <c r="AT170" s="176" t="s">
        <v>162</v>
      </c>
      <c r="AU170" s="176" t="s">
        <v>84</v>
      </c>
      <c r="AY170" s="14" t="s">
        <v>160</v>
      </c>
      <c r="BE170" s="177">
        <f t="shared" si="24"/>
        <v>0</v>
      </c>
      <c r="BF170" s="177">
        <f t="shared" si="25"/>
        <v>0</v>
      </c>
      <c r="BG170" s="177">
        <f t="shared" si="26"/>
        <v>0</v>
      </c>
      <c r="BH170" s="177">
        <f t="shared" si="27"/>
        <v>0</v>
      </c>
      <c r="BI170" s="177">
        <f t="shared" si="28"/>
        <v>0</v>
      </c>
      <c r="BJ170" s="14" t="s">
        <v>84</v>
      </c>
      <c r="BK170" s="177">
        <f t="shared" si="29"/>
        <v>0</v>
      </c>
      <c r="BL170" s="14" t="s">
        <v>109</v>
      </c>
      <c r="BM170" s="176" t="s">
        <v>262</v>
      </c>
    </row>
    <row r="171" spans="1:65" s="2" customFormat="1" ht="33" customHeight="1">
      <c r="A171" s="29"/>
      <c r="B171" s="163"/>
      <c r="C171" s="164" t="s">
        <v>263</v>
      </c>
      <c r="D171" s="164" t="s">
        <v>162</v>
      </c>
      <c r="E171" s="165" t="s">
        <v>694</v>
      </c>
      <c r="F171" s="166" t="s">
        <v>695</v>
      </c>
      <c r="G171" s="167" t="s">
        <v>165</v>
      </c>
      <c r="H171" s="168">
        <v>789.55</v>
      </c>
      <c r="I171" s="169"/>
      <c r="J171" s="170">
        <f t="shared" si="20"/>
        <v>0</v>
      </c>
      <c r="K171" s="171"/>
      <c r="L171" s="30"/>
      <c r="M171" s="172" t="s">
        <v>1</v>
      </c>
      <c r="N171" s="173" t="s">
        <v>39</v>
      </c>
      <c r="O171" s="55"/>
      <c r="P171" s="174">
        <f t="shared" si="21"/>
        <v>0</v>
      </c>
      <c r="Q171" s="174">
        <v>0</v>
      </c>
      <c r="R171" s="174">
        <f t="shared" si="22"/>
        <v>0</v>
      </c>
      <c r="S171" s="174">
        <v>1.6E-2</v>
      </c>
      <c r="T171" s="175">
        <f t="shared" si="23"/>
        <v>12.6328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6" t="s">
        <v>109</v>
      </c>
      <c r="AT171" s="176" t="s">
        <v>162</v>
      </c>
      <c r="AU171" s="176" t="s">
        <v>84</v>
      </c>
      <c r="AY171" s="14" t="s">
        <v>160</v>
      </c>
      <c r="BE171" s="177">
        <f t="shared" si="24"/>
        <v>0</v>
      </c>
      <c r="BF171" s="177">
        <f t="shared" si="25"/>
        <v>0</v>
      </c>
      <c r="BG171" s="177">
        <f t="shared" si="26"/>
        <v>0</v>
      </c>
      <c r="BH171" s="177">
        <f t="shared" si="27"/>
        <v>0</v>
      </c>
      <c r="BI171" s="177">
        <f t="shared" si="28"/>
        <v>0</v>
      </c>
      <c r="BJ171" s="14" t="s">
        <v>84</v>
      </c>
      <c r="BK171" s="177">
        <f t="shared" si="29"/>
        <v>0</v>
      </c>
      <c r="BL171" s="14" t="s">
        <v>109</v>
      </c>
      <c r="BM171" s="176" t="s">
        <v>266</v>
      </c>
    </row>
    <row r="172" spans="1:65" s="2" customFormat="1" ht="21.75" customHeight="1">
      <c r="A172" s="29"/>
      <c r="B172" s="163"/>
      <c r="C172" s="164" t="s">
        <v>214</v>
      </c>
      <c r="D172" s="164" t="s">
        <v>162</v>
      </c>
      <c r="E172" s="165" t="s">
        <v>278</v>
      </c>
      <c r="F172" s="166" t="s">
        <v>696</v>
      </c>
      <c r="G172" s="167" t="s">
        <v>165</v>
      </c>
      <c r="H172" s="168">
        <v>186</v>
      </c>
      <c r="I172" s="169"/>
      <c r="J172" s="170">
        <f t="shared" si="20"/>
        <v>0</v>
      </c>
      <c r="K172" s="171"/>
      <c r="L172" s="30"/>
      <c r="M172" s="172" t="s">
        <v>1</v>
      </c>
      <c r="N172" s="173" t="s">
        <v>39</v>
      </c>
      <c r="O172" s="55"/>
      <c r="P172" s="174">
        <f t="shared" si="21"/>
        <v>0</v>
      </c>
      <c r="Q172" s="174">
        <v>0</v>
      </c>
      <c r="R172" s="174">
        <f t="shared" si="22"/>
        <v>0</v>
      </c>
      <c r="S172" s="174">
        <v>0</v>
      </c>
      <c r="T172" s="175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6" t="s">
        <v>109</v>
      </c>
      <c r="AT172" s="176" t="s">
        <v>162</v>
      </c>
      <c r="AU172" s="176" t="s">
        <v>84</v>
      </c>
      <c r="AY172" s="14" t="s">
        <v>160</v>
      </c>
      <c r="BE172" s="177">
        <f t="shared" si="24"/>
        <v>0</v>
      </c>
      <c r="BF172" s="177">
        <f t="shared" si="25"/>
        <v>0</v>
      </c>
      <c r="BG172" s="177">
        <f t="shared" si="26"/>
        <v>0</v>
      </c>
      <c r="BH172" s="177">
        <f t="shared" si="27"/>
        <v>0</v>
      </c>
      <c r="BI172" s="177">
        <f t="shared" si="28"/>
        <v>0</v>
      </c>
      <c r="BJ172" s="14" t="s">
        <v>84</v>
      </c>
      <c r="BK172" s="177">
        <f t="shared" si="29"/>
        <v>0</v>
      </c>
      <c r="BL172" s="14" t="s">
        <v>109</v>
      </c>
      <c r="BM172" s="176" t="s">
        <v>269</v>
      </c>
    </row>
    <row r="173" spans="1:65" s="2" customFormat="1" ht="33" customHeight="1">
      <c r="A173" s="29"/>
      <c r="B173" s="163"/>
      <c r="C173" s="164" t="s">
        <v>270</v>
      </c>
      <c r="D173" s="164" t="s">
        <v>162</v>
      </c>
      <c r="E173" s="165" t="s">
        <v>697</v>
      </c>
      <c r="F173" s="166" t="s">
        <v>698</v>
      </c>
      <c r="G173" s="167" t="s">
        <v>165</v>
      </c>
      <c r="H173" s="168">
        <v>600</v>
      </c>
      <c r="I173" s="169"/>
      <c r="J173" s="170">
        <f t="shared" si="20"/>
        <v>0</v>
      </c>
      <c r="K173" s="171"/>
      <c r="L173" s="30"/>
      <c r="M173" s="172" t="s">
        <v>1</v>
      </c>
      <c r="N173" s="173" t="s">
        <v>39</v>
      </c>
      <c r="O173" s="55"/>
      <c r="P173" s="174">
        <f t="shared" si="21"/>
        <v>0</v>
      </c>
      <c r="Q173" s="174">
        <v>0</v>
      </c>
      <c r="R173" s="174">
        <f t="shared" si="22"/>
        <v>0</v>
      </c>
      <c r="S173" s="174">
        <v>0</v>
      </c>
      <c r="T173" s="175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6" t="s">
        <v>109</v>
      </c>
      <c r="AT173" s="176" t="s">
        <v>162</v>
      </c>
      <c r="AU173" s="176" t="s">
        <v>84</v>
      </c>
      <c r="AY173" s="14" t="s">
        <v>160</v>
      </c>
      <c r="BE173" s="177">
        <f t="shared" si="24"/>
        <v>0</v>
      </c>
      <c r="BF173" s="177">
        <f t="shared" si="25"/>
        <v>0</v>
      </c>
      <c r="BG173" s="177">
        <f t="shared" si="26"/>
        <v>0</v>
      </c>
      <c r="BH173" s="177">
        <f t="shared" si="27"/>
        <v>0</v>
      </c>
      <c r="BI173" s="177">
        <f t="shared" si="28"/>
        <v>0</v>
      </c>
      <c r="BJ173" s="14" t="s">
        <v>84</v>
      </c>
      <c r="BK173" s="177">
        <f t="shared" si="29"/>
        <v>0</v>
      </c>
      <c r="BL173" s="14" t="s">
        <v>109</v>
      </c>
      <c r="BM173" s="176" t="s">
        <v>273</v>
      </c>
    </row>
    <row r="174" spans="1:65" s="2" customFormat="1" ht="16.5" customHeight="1">
      <c r="A174" s="29"/>
      <c r="B174" s="163"/>
      <c r="C174" s="164" t="s">
        <v>217</v>
      </c>
      <c r="D174" s="164" t="s">
        <v>162</v>
      </c>
      <c r="E174" s="165" t="s">
        <v>281</v>
      </c>
      <c r="F174" s="166" t="s">
        <v>282</v>
      </c>
      <c r="G174" s="167" t="s">
        <v>283</v>
      </c>
      <c r="H174" s="168">
        <v>150</v>
      </c>
      <c r="I174" s="169"/>
      <c r="J174" s="170">
        <f t="shared" si="20"/>
        <v>0</v>
      </c>
      <c r="K174" s="171"/>
      <c r="L174" s="30"/>
      <c r="M174" s="172" t="s">
        <v>1</v>
      </c>
      <c r="N174" s="173" t="s">
        <v>39</v>
      </c>
      <c r="O174" s="55"/>
      <c r="P174" s="174">
        <f t="shared" si="21"/>
        <v>0</v>
      </c>
      <c r="Q174" s="174">
        <v>0</v>
      </c>
      <c r="R174" s="174">
        <f t="shared" si="22"/>
        <v>0</v>
      </c>
      <c r="S174" s="174">
        <v>0</v>
      </c>
      <c r="T174" s="175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6" t="s">
        <v>109</v>
      </c>
      <c r="AT174" s="176" t="s">
        <v>162</v>
      </c>
      <c r="AU174" s="176" t="s">
        <v>84</v>
      </c>
      <c r="AY174" s="14" t="s">
        <v>160</v>
      </c>
      <c r="BE174" s="177">
        <f t="shared" si="24"/>
        <v>0</v>
      </c>
      <c r="BF174" s="177">
        <f t="shared" si="25"/>
        <v>0</v>
      </c>
      <c r="BG174" s="177">
        <f t="shared" si="26"/>
        <v>0</v>
      </c>
      <c r="BH174" s="177">
        <f t="shared" si="27"/>
        <v>0</v>
      </c>
      <c r="BI174" s="177">
        <f t="shared" si="28"/>
        <v>0</v>
      </c>
      <c r="BJ174" s="14" t="s">
        <v>84</v>
      </c>
      <c r="BK174" s="177">
        <f t="shared" si="29"/>
        <v>0</v>
      </c>
      <c r="BL174" s="14" t="s">
        <v>109</v>
      </c>
      <c r="BM174" s="176" t="s">
        <v>276</v>
      </c>
    </row>
    <row r="175" spans="1:65" s="2" customFormat="1" ht="21.75" customHeight="1">
      <c r="A175" s="29"/>
      <c r="B175" s="163"/>
      <c r="C175" s="164" t="s">
        <v>277</v>
      </c>
      <c r="D175" s="164" t="s">
        <v>162</v>
      </c>
      <c r="E175" s="165" t="s">
        <v>286</v>
      </c>
      <c r="F175" s="166" t="s">
        <v>287</v>
      </c>
      <c r="G175" s="167" t="s">
        <v>182</v>
      </c>
      <c r="H175" s="168">
        <v>73.822000000000003</v>
      </c>
      <c r="I175" s="169"/>
      <c r="J175" s="170">
        <f t="shared" si="20"/>
        <v>0</v>
      </c>
      <c r="K175" s="171"/>
      <c r="L175" s="30"/>
      <c r="M175" s="172" t="s">
        <v>1</v>
      </c>
      <c r="N175" s="173" t="s">
        <v>39</v>
      </c>
      <c r="O175" s="55"/>
      <c r="P175" s="174">
        <f t="shared" si="21"/>
        <v>0</v>
      </c>
      <c r="Q175" s="174">
        <v>0</v>
      </c>
      <c r="R175" s="174">
        <f t="shared" si="22"/>
        <v>0</v>
      </c>
      <c r="S175" s="174">
        <v>0</v>
      </c>
      <c r="T175" s="175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6" t="s">
        <v>109</v>
      </c>
      <c r="AT175" s="176" t="s">
        <v>162</v>
      </c>
      <c r="AU175" s="176" t="s">
        <v>84</v>
      </c>
      <c r="AY175" s="14" t="s">
        <v>160</v>
      </c>
      <c r="BE175" s="177">
        <f t="shared" si="24"/>
        <v>0</v>
      </c>
      <c r="BF175" s="177">
        <f t="shared" si="25"/>
        <v>0</v>
      </c>
      <c r="BG175" s="177">
        <f t="shared" si="26"/>
        <v>0</v>
      </c>
      <c r="BH175" s="177">
        <f t="shared" si="27"/>
        <v>0</v>
      </c>
      <c r="BI175" s="177">
        <f t="shared" si="28"/>
        <v>0</v>
      </c>
      <c r="BJ175" s="14" t="s">
        <v>84</v>
      </c>
      <c r="BK175" s="177">
        <f t="shared" si="29"/>
        <v>0</v>
      </c>
      <c r="BL175" s="14" t="s">
        <v>109</v>
      </c>
      <c r="BM175" s="176" t="s">
        <v>280</v>
      </c>
    </row>
    <row r="176" spans="1:65" s="2" customFormat="1" ht="21.75" customHeight="1">
      <c r="A176" s="29"/>
      <c r="B176" s="163"/>
      <c r="C176" s="164" t="s">
        <v>221</v>
      </c>
      <c r="D176" s="164" t="s">
        <v>162</v>
      </c>
      <c r="E176" s="165" t="s">
        <v>289</v>
      </c>
      <c r="F176" s="166" t="s">
        <v>290</v>
      </c>
      <c r="G176" s="167" t="s">
        <v>182</v>
      </c>
      <c r="H176" s="168">
        <v>73.822000000000003</v>
      </c>
      <c r="I176" s="169"/>
      <c r="J176" s="170">
        <f t="shared" si="20"/>
        <v>0</v>
      </c>
      <c r="K176" s="171"/>
      <c r="L176" s="30"/>
      <c r="M176" s="172" t="s">
        <v>1</v>
      </c>
      <c r="N176" s="173" t="s">
        <v>39</v>
      </c>
      <c r="O176" s="55"/>
      <c r="P176" s="174">
        <f t="shared" si="21"/>
        <v>0</v>
      </c>
      <c r="Q176" s="174">
        <v>0</v>
      </c>
      <c r="R176" s="174">
        <f t="shared" si="22"/>
        <v>0</v>
      </c>
      <c r="S176" s="174">
        <v>0</v>
      </c>
      <c r="T176" s="175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6" t="s">
        <v>109</v>
      </c>
      <c r="AT176" s="176" t="s">
        <v>162</v>
      </c>
      <c r="AU176" s="176" t="s">
        <v>84</v>
      </c>
      <c r="AY176" s="14" t="s">
        <v>160</v>
      </c>
      <c r="BE176" s="177">
        <f t="shared" si="24"/>
        <v>0</v>
      </c>
      <c r="BF176" s="177">
        <f t="shared" si="25"/>
        <v>0</v>
      </c>
      <c r="BG176" s="177">
        <f t="shared" si="26"/>
        <v>0</v>
      </c>
      <c r="BH176" s="177">
        <f t="shared" si="27"/>
        <v>0</v>
      </c>
      <c r="BI176" s="177">
        <f t="shared" si="28"/>
        <v>0</v>
      </c>
      <c r="BJ176" s="14" t="s">
        <v>84</v>
      </c>
      <c r="BK176" s="177">
        <f t="shared" si="29"/>
        <v>0</v>
      </c>
      <c r="BL176" s="14" t="s">
        <v>109</v>
      </c>
      <c r="BM176" s="176" t="s">
        <v>284</v>
      </c>
    </row>
    <row r="177" spans="1:65" s="2" customFormat="1" ht="16.5" customHeight="1">
      <c r="A177" s="29"/>
      <c r="B177" s="163"/>
      <c r="C177" s="164" t="s">
        <v>285</v>
      </c>
      <c r="D177" s="164" t="s">
        <v>162</v>
      </c>
      <c r="E177" s="165" t="s">
        <v>293</v>
      </c>
      <c r="F177" s="166" t="s">
        <v>294</v>
      </c>
      <c r="G177" s="167" t="s">
        <v>182</v>
      </c>
      <c r="H177" s="168">
        <v>73.822000000000003</v>
      </c>
      <c r="I177" s="169"/>
      <c r="J177" s="170">
        <f t="shared" si="20"/>
        <v>0</v>
      </c>
      <c r="K177" s="171"/>
      <c r="L177" s="30"/>
      <c r="M177" s="172" t="s">
        <v>1</v>
      </c>
      <c r="N177" s="173" t="s">
        <v>39</v>
      </c>
      <c r="O177" s="55"/>
      <c r="P177" s="174">
        <f t="shared" si="21"/>
        <v>0</v>
      </c>
      <c r="Q177" s="174">
        <v>0</v>
      </c>
      <c r="R177" s="174">
        <f t="shared" si="22"/>
        <v>0</v>
      </c>
      <c r="S177" s="174">
        <v>0</v>
      </c>
      <c r="T177" s="175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6" t="s">
        <v>109</v>
      </c>
      <c r="AT177" s="176" t="s">
        <v>162</v>
      </c>
      <c r="AU177" s="176" t="s">
        <v>84</v>
      </c>
      <c r="AY177" s="14" t="s">
        <v>160</v>
      </c>
      <c r="BE177" s="177">
        <f t="shared" si="24"/>
        <v>0</v>
      </c>
      <c r="BF177" s="177">
        <f t="shared" si="25"/>
        <v>0</v>
      </c>
      <c r="BG177" s="177">
        <f t="shared" si="26"/>
        <v>0</v>
      </c>
      <c r="BH177" s="177">
        <f t="shared" si="27"/>
        <v>0</v>
      </c>
      <c r="BI177" s="177">
        <f t="shared" si="28"/>
        <v>0</v>
      </c>
      <c r="BJ177" s="14" t="s">
        <v>84</v>
      </c>
      <c r="BK177" s="177">
        <f t="shared" si="29"/>
        <v>0</v>
      </c>
      <c r="BL177" s="14" t="s">
        <v>109</v>
      </c>
      <c r="BM177" s="176" t="s">
        <v>288</v>
      </c>
    </row>
    <row r="178" spans="1:65" s="2" customFormat="1" ht="21.75" customHeight="1">
      <c r="A178" s="29"/>
      <c r="B178" s="163"/>
      <c r="C178" s="164" t="s">
        <v>224</v>
      </c>
      <c r="D178" s="164" t="s">
        <v>162</v>
      </c>
      <c r="E178" s="165" t="s">
        <v>296</v>
      </c>
      <c r="F178" s="166" t="s">
        <v>297</v>
      </c>
      <c r="G178" s="167" t="s">
        <v>182</v>
      </c>
      <c r="H178" s="168">
        <v>1476.44</v>
      </c>
      <c r="I178" s="169"/>
      <c r="J178" s="170">
        <f t="shared" si="20"/>
        <v>0</v>
      </c>
      <c r="K178" s="171"/>
      <c r="L178" s="30"/>
      <c r="M178" s="172" t="s">
        <v>1</v>
      </c>
      <c r="N178" s="173" t="s">
        <v>39</v>
      </c>
      <c r="O178" s="55"/>
      <c r="P178" s="174">
        <f t="shared" si="21"/>
        <v>0</v>
      </c>
      <c r="Q178" s="174">
        <v>0</v>
      </c>
      <c r="R178" s="174">
        <f t="shared" si="22"/>
        <v>0</v>
      </c>
      <c r="S178" s="174">
        <v>0</v>
      </c>
      <c r="T178" s="175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6" t="s">
        <v>109</v>
      </c>
      <c r="AT178" s="176" t="s">
        <v>162</v>
      </c>
      <c r="AU178" s="176" t="s">
        <v>84</v>
      </c>
      <c r="AY178" s="14" t="s">
        <v>160</v>
      </c>
      <c r="BE178" s="177">
        <f t="shared" si="24"/>
        <v>0</v>
      </c>
      <c r="BF178" s="177">
        <f t="shared" si="25"/>
        <v>0</v>
      </c>
      <c r="BG178" s="177">
        <f t="shared" si="26"/>
        <v>0</v>
      </c>
      <c r="BH178" s="177">
        <f t="shared" si="27"/>
        <v>0</v>
      </c>
      <c r="BI178" s="177">
        <f t="shared" si="28"/>
        <v>0</v>
      </c>
      <c r="BJ178" s="14" t="s">
        <v>84</v>
      </c>
      <c r="BK178" s="177">
        <f t="shared" si="29"/>
        <v>0</v>
      </c>
      <c r="BL178" s="14" t="s">
        <v>109</v>
      </c>
      <c r="BM178" s="176" t="s">
        <v>291</v>
      </c>
    </row>
    <row r="179" spans="1:65" s="2" customFormat="1" ht="21.75" customHeight="1">
      <c r="A179" s="29"/>
      <c r="B179" s="163"/>
      <c r="C179" s="164" t="s">
        <v>292</v>
      </c>
      <c r="D179" s="164" t="s">
        <v>162</v>
      </c>
      <c r="E179" s="165" t="s">
        <v>300</v>
      </c>
      <c r="F179" s="166" t="s">
        <v>301</v>
      </c>
      <c r="G179" s="167" t="s">
        <v>182</v>
      </c>
      <c r="H179" s="168">
        <v>73.822000000000003</v>
      </c>
      <c r="I179" s="169"/>
      <c r="J179" s="170">
        <f t="shared" si="20"/>
        <v>0</v>
      </c>
      <c r="K179" s="171"/>
      <c r="L179" s="30"/>
      <c r="M179" s="172" t="s">
        <v>1</v>
      </c>
      <c r="N179" s="173" t="s">
        <v>39</v>
      </c>
      <c r="O179" s="55"/>
      <c r="P179" s="174">
        <f t="shared" si="21"/>
        <v>0</v>
      </c>
      <c r="Q179" s="174">
        <v>0</v>
      </c>
      <c r="R179" s="174">
        <f t="shared" si="22"/>
        <v>0</v>
      </c>
      <c r="S179" s="174">
        <v>0</v>
      </c>
      <c r="T179" s="175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6" t="s">
        <v>109</v>
      </c>
      <c r="AT179" s="176" t="s">
        <v>162</v>
      </c>
      <c r="AU179" s="176" t="s">
        <v>84</v>
      </c>
      <c r="AY179" s="14" t="s">
        <v>160</v>
      </c>
      <c r="BE179" s="177">
        <f t="shared" si="24"/>
        <v>0</v>
      </c>
      <c r="BF179" s="177">
        <f t="shared" si="25"/>
        <v>0</v>
      </c>
      <c r="BG179" s="177">
        <f t="shared" si="26"/>
        <v>0</v>
      </c>
      <c r="BH179" s="177">
        <f t="shared" si="27"/>
        <v>0</v>
      </c>
      <c r="BI179" s="177">
        <f t="shared" si="28"/>
        <v>0</v>
      </c>
      <c r="BJ179" s="14" t="s">
        <v>84</v>
      </c>
      <c r="BK179" s="177">
        <f t="shared" si="29"/>
        <v>0</v>
      </c>
      <c r="BL179" s="14" t="s">
        <v>109</v>
      </c>
      <c r="BM179" s="176" t="s">
        <v>295</v>
      </c>
    </row>
    <row r="180" spans="1:65" s="2" customFormat="1" ht="21.75" customHeight="1">
      <c r="A180" s="29"/>
      <c r="B180" s="163"/>
      <c r="C180" s="164" t="s">
        <v>228</v>
      </c>
      <c r="D180" s="164" t="s">
        <v>162</v>
      </c>
      <c r="E180" s="165" t="s">
        <v>303</v>
      </c>
      <c r="F180" s="166" t="s">
        <v>304</v>
      </c>
      <c r="G180" s="167" t="s">
        <v>182</v>
      </c>
      <c r="H180" s="168">
        <v>295.28800000000001</v>
      </c>
      <c r="I180" s="169"/>
      <c r="J180" s="170">
        <f t="shared" si="20"/>
        <v>0</v>
      </c>
      <c r="K180" s="171"/>
      <c r="L180" s="30"/>
      <c r="M180" s="172" t="s">
        <v>1</v>
      </c>
      <c r="N180" s="173" t="s">
        <v>39</v>
      </c>
      <c r="O180" s="55"/>
      <c r="P180" s="174">
        <f t="shared" si="21"/>
        <v>0</v>
      </c>
      <c r="Q180" s="174">
        <v>0</v>
      </c>
      <c r="R180" s="174">
        <f t="shared" si="22"/>
        <v>0</v>
      </c>
      <c r="S180" s="174">
        <v>0</v>
      </c>
      <c r="T180" s="175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6" t="s">
        <v>109</v>
      </c>
      <c r="AT180" s="176" t="s">
        <v>162</v>
      </c>
      <c r="AU180" s="176" t="s">
        <v>84</v>
      </c>
      <c r="AY180" s="14" t="s">
        <v>160</v>
      </c>
      <c r="BE180" s="177">
        <f t="shared" si="24"/>
        <v>0</v>
      </c>
      <c r="BF180" s="177">
        <f t="shared" si="25"/>
        <v>0</v>
      </c>
      <c r="BG180" s="177">
        <f t="shared" si="26"/>
        <v>0</v>
      </c>
      <c r="BH180" s="177">
        <f t="shared" si="27"/>
        <v>0</v>
      </c>
      <c r="BI180" s="177">
        <f t="shared" si="28"/>
        <v>0</v>
      </c>
      <c r="BJ180" s="14" t="s">
        <v>84</v>
      </c>
      <c r="BK180" s="177">
        <f t="shared" si="29"/>
        <v>0</v>
      </c>
      <c r="BL180" s="14" t="s">
        <v>109</v>
      </c>
      <c r="BM180" s="176" t="s">
        <v>298</v>
      </c>
    </row>
    <row r="181" spans="1:65" s="2" customFormat="1" ht="21.75" customHeight="1">
      <c r="A181" s="29"/>
      <c r="B181" s="163"/>
      <c r="C181" s="164" t="s">
        <v>299</v>
      </c>
      <c r="D181" s="164" t="s">
        <v>162</v>
      </c>
      <c r="E181" s="165" t="s">
        <v>307</v>
      </c>
      <c r="F181" s="166" t="s">
        <v>308</v>
      </c>
      <c r="G181" s="167" t="s">
        <v>182</v>
      </c>
      <c r="H181" s="168">
        <v>73.822000000000003</v>
      </c>
      <c r="I181" s="169"/>
      <c r="J181" s="170">
        <f t="shared" si="20"/>
        <v>0</v>
      </c>
      <c r="K181" s="171"/>
      <c r="L181" s="30"/>
      <c r="M181" s="172" t="s">
        <v>1</v>
      </c>
      <c r="N181" s="173" t="s">
        <v>39</v>
      </c>
      <c r="O181" s="55"/>
      <c r="P181" s="174">
        <f t="shared" si="21"/>
        <v>0</v>
      </c>
      <c r="Q181" s="174">
        <v>0</v>
      </c>
      <c r="R181" s="174">
        <f t="shared" si="22"/>
        <v>0</v>
      </c>
      <c r="S181" s="174">
        <v>0</v>
      </c>
      <c r="T181" s="175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6" t="s">
        <v>109</v>
      </c>
      <c r="AT181" s="176" t="s">
        <v>162</v>
      </c>
      <c r="AU181" s="176" t="s">
        <v>84</v>
      </c>
      <c r="AY181" s="14" t="s">
        <v>160</v>
      </c>
      <c r="BE181" s="177">
        <f t="shared" si="24"/>
        <v>0</v>
      </c>
      <c r="BF181" s="177">
        <f t="shared" si="25"/>
        <v>0</v>
      </c>
      <c r="BG181" s="177">
        <f t="shared" si="26"/>
        <v>0</v>
      </c>
      <c r="BH181" s="177">
        <f t="shared" si="27"/>
        <v>0</v>
      </c>
      <c r="BI181" s="177">
        <f t="shared" si="28"/>
        <v>0</v>
      </c>
      <c r="BJ181" s="14" t="s">
        <v>84</v>
      </c>
      <c r="BK181" s="177">
        <f t="shared" si="29"/>
        <v>0</v>
      </c>
      <c r="BL181" s="14" t="s">
        <v>109</v>
      </c>
      <c r="BM181" s="176" t="s">
        <v>302</v>
      </c>
    </row>
    <row r="182" spans="1:65" s="12" customFormat="1" ht="22.9" customHeight="1">
      <c r="B182" s="150"/>
      <c r="D182" s="151" t="s">
        <v>72</v>
      </c>
      <c r="E182" s="161" t="s">
        <v>310</v>
      </c>
      <c r="F182" s="161" t="s">
        <v>311</v>
      </c>
      <c r="I182" s="153"/>
      <c r="J182" s="162">
        <f>BK182</f>
        <v>0</v>
      </c>
      <c r="L182" s="150"/>
      <c r="M182" s="155"/>
      <c r="N182" s="156"/>
      <c r="O182" s="156"/>
      <c r="P182" s="157">
        <f>P183</f>
        <v>0</v>
      </c>
      <c r="Q182" s="156"/>
      <c r="R182" s="157">
        <f>R183</f>
        <v>0</v>
      </c>
      <c r="S182" s="156"/>
      <c r="T182" s="158">
        <f>T183</f>
        <v>0</v>
      </c>
      <c r="AR182" s="151" t="s">
        <v>80</v>
      </c>
      <c r="AT182" s="159" t="s">
        <v>72</v>
      </c>
      <c r="AU182" s="159" t="s">
        <v>80</v>
      </c>
      <c r="AY182" s="151" t="s">
        <v>160</v>
      </c>
      <c r="BK182" s="160">
        <f>BK183</f>
        <v>0</v>
      </c>
    </row>
    <row r="183" spans="1:65" s="2" customFormat="1" ht="21.75" customHeight="1">
      <c r="A183" s="29"/>
      <c r="B183" s="163"/>
      <c r="C183" s="164" t="s">
        <v>231</v>
      </c>
      <c r="D183" s="164" t="s">
        <v>162</v>
      </c>
      <c r="E183" s="165" t="s">
        <v>699</v>
      </c>
      <c r="F183" s="166" t="s">
        <v>700</v>
      </c>
      <c r="G183" s="167" t="s">
        <v>182</v>
      </c>
      <c r="H183" s="168">
        <v>156.01599999999999</v>
      </c>
      <c r="I183" s="169"/>
      <c r="J183" s="170">
        <f>ROUND(I183*H183,2)</f>
        <v>0</v>
      </c>
      <c r="K183" s="171"/>
      <c r="L183" s="30"/>
      <c r="M183" s="172" t="s">
        <v>1</v>
      </c>
      <c r="N183" s="173" t="s">
        <v>39</v>
      </c>
      <c r="O183" s="55"/>
      <c r="P183" s="174">
        <f>O183*H183</f>
        <v>0</v>
      </c>
      <c r="Q183" s="174">
        <v>0</v>
      </c>
      <c r="R183" s="174">
        <f>Q183*H183</f>
        <v>0</v>
      </c>
      <c r="S183" s="174">
        <v>0</v>
      </c>
      <c r="T183" s="175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6" t="s">
        <v>109</v>
      </c>
      <c r="AT183" s="176" t="s">
        <v>162</v>
      </c>
      <c r="AU183" s="176" t="s">
        <v>84</v>
      </c>
      <c r="AY183" s="14" t="s">
        <v>160</v>
      </c>
      <c r="BE183" s="177">
        <f>IF(N183="základná",J183,0)</f>
        <v>0</v>
      </c>
      <c r="BF183" s="177">
        <f>IF(N183="znížená",J183,0)</f>
        <v>0</v>
      </c>
      <c r="BG183" s="177">
        <f>IF(N183="zákl. prenesená",J183,0)</f>
        <v>0</v>
      </c>
      <c r="BH183" s="177">
        <f>IF(N183="zníž. prenesená",J183,0)</f>
        <v>0</v>
      </c>
      <c r="BI183" s="177">
        <f>IF(N183="nulová",J183,0)</f>
        <v>0</v>
      </c>
      <c r="BJ183" s="14" t="s">
        <v>84</v>
      </c>
      <c r="BK183" s="177">
        <f>ROUND(I183*H183,2)</f>
        <v>0</v>
      </c>
      <c r="BL183" s="14" t="s">
        <v>109</v>
      </c>
      <c r="BM183" s="176" t="s">
        <v>305</v>
      </c>
    </row>
    <row r="184" spans="1:65" s="12" customFormat="1" ht="25.9" customHeight="1">
      <c r="B184" s="150"/>
      <c r="D184" s="151" t="s">
        <v>72</v>
      </c>
      <c r="E184" s="152" t="s">
        <v>315</v>
      </c>
      <c r="F184" s="152" t="s">
        <v>316</v>
      </c>
      <c r="I184" s="153"/>
      <c r="J184" s="154">
        <f>BK184</f>
        <v>0</v>
      </c>
      <c r="L184" s="150"/>
      <c r="M184" s="155"/>
      <c r="N184" s="156"/>
      <c r="O184" s="156"/>
      <c r="P184" s="157">
        <f>P185+P190+P195+P199</f>
        <v>0</v>
      </c>
      <c r="Q184" s="156"/>
      <c r="R184" s="157">
        <f>R185+R190+R195+R199</f>
        <v>0.58426809000000002</v>
      </c>
      <c r="S184" s="156"/>
      <c r="T184" s="158">
        <f>T185+T190+T195+T199</f>
        <v>0.32900000000000001</v>
      </c>
      <c r="AR184" s="151" t="s">
        <v>84</v>
      </c>
      <c r="AT184" s="159" t="s">
        <v>72</v>
      </c>
      <c r="AU184" s="159" t="s">
        <v>73</v>
      </c>
      <c r="AY184" s="151" t="s">
        <v>160</v>
      </c>
      <c r="BK184" s="160">
        <f>BK185+BK190+BK195+BK199</f>
        <v>0</v>
      </c>
    </row>
    <row r="185" spans="1:65" s="12" customFormat="1" ht="22.9" customHeight="1">
      <c r="B185" s="150"/>
      <c r="D185" s="151" t="s">
        <v>72</v>
      </c>
      <c r="E185" s="161" t="s">
        <v>317</v>
      </c>
      <c r="F185" s="161" t="s">
        <v>318</v>
      </c>
      <c r="I185" s="153"/>
      <c r="J185" s="162">
        <f>BK185</f>
        <v>0</v>
      </c>
      <c r="L185" s="150"/>
      <c r="M185" s="155"/>
      <c r="N185" s="156"/>
      <c r="O185" s="156"/>
      <c r="P185" s="157">
        <f>SUM(P186:P189)</f>
        <v>0</v>
      </c>
      <c r="Q185" s="156"/>
      <c r="R185" s="157">
        <f>SUM(R186:R189)</f>
        <v>0</v>
      </c>
      <c r="S185" s="156"/>
      <c r="T185" s="158">
        <f>SUM(T186:T189)</f>
        <v>0</v>
      </c>
      <c r="AR185" s="151" t="s">
        <v>84</v>
      </c>
      <c r="AT185" s="159" t="s">
        <v>72</v>
      </c>
      <c r="AU185" s="159" t="s">
        <v>80</v>
      </c>
      <c r="AY185" s="151" t="s">
        <v>160</v>
      </c>
      <c r="BK185" s="160">
        <f>SUM(BK186:BK189)</f>
        <v>0</v>
      </c>
    </row>
    <row r="186" spans="1:65" s="2" customFormat="1" ht="16.5" customHeight="1">
      <c r="A186" s="29"/>
      <c r="B186" s="163"/>
      <c r="C186" s="164" t="s">
        <v>306</v>
      </c>
      <c r="D186" s="164" t="s">
        <v>162</v>
      </c>
      <c r="E186" s="165" t="s">
        <v>320</v>
      </c>
      <c r="F186" s="166" t="s">
        <v>321</v>
      </c>
      <c r="G186" s="167" t="s">
        <v>165</v>
      </c>
      <c r="H186" s="168">
        <v>30.5</v>
      </c>
      <c r="I186" s="169"/>
      <c r="J186" s="170">
        <f>ROUND(I186*H186,2)</f>
        <v>0</v>
      </c>
      <c r="K186" s="171"/>
      <c r="L186" s="30"/>
      <c r="M186" s="172" t="s">
        <v>1</v>
      </c>
      <c r="N186" s="173" t="s">
        <v>39</v>
      </c>
      <c r="O186" s="55"/>
      <c r="P186" s="174">
        <f>O186*H186</f>
        <v>0</v>
      </c>
      <c r="Q186" s="174">
        <v>0</v>
      </c>
      <c r="R186" s="174">
        <f>Q186*H186</f>
        <v>0</v>
      </c>
      <c r="S186" s="174">
        <v>0</v>
      </c>
      <c r="T186" s="175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6" t="s">
        <v>186</v>
      </c>
      <c r="AT186" s="176" t="s">
        <v>162</v>
      </c>
      <c r="AU186" s="176" t="s">
        <v>84</v>
      </c>
      <c r="AY186" s="14" t="s">
        <v>160</v>
      </c>
      <c r="BE186" s="177">
        <f>IF(N186="základná",J186,0)</f>
        <v>0</v>
      </c>
      <c r="BF186" s="177">
        <f>IF(N186="znížená",J186,0)</f>
        <v>0</v>
      </c>
      <c r="BG186" s="177">
        <f>IF(N186="zákl. prenesená",J186,0)</f>
        <v>0</v>
      </c>
      <c r="BH186" s="177">
        <f>IF(N186="zníž. prenesená",J186,0)</f>
        <v>0</v>
      </c>
      <c r="BI186" s="177">
        <f>IF(N186="nulová",J186,0)</f>
        <v>0</v>
      </c>
      <c r="BJ186" s="14" t="s">
        <v>84</v>
      </c>
      <c r="BK186" s="177">
        <f>ROUND(I186*H186,2)</f>
        <v>0</v>
      </c>
      <c r="BL186" s="14" t="s">
        <v>186</v>
      </c>
      <c r="BM186" s="176" t="s">
        <v>309</v>
      </c>
    </row>
    <row r="187" spans="1:65" s="2" customFormat="1" ht="33" customHeight="1">
      <c r="A187" s="29"/>
      <c r="B187" s="163"/>
      <c r="C187" s="164" t="s">
        <v>235</v>
      </c>
      <c r="D187" s="164" t="s">
        <v>162</v>
      </c>
      <c r="E187" s="165" t="s">
        <v>323</v>
      </c>
      <c r="F187" s="166" t="s">
        <v>324</v>
      </c>
      <c r="G187" s="167" t="s">
        <v>165</v>
      </c>
      <c r="H187" s="168">
        <v>42.25</v>
      </c>
      <c r="I187" s="169"/>
      <c r="J187" s="170">
        <f>ROUND(I187*H187,2)</f>
        <v>0</v>
      </c>
      <c r="K187" s="171"/>
      <c r="L187" s="30"/>
      <c r="M187" s="172" t="s">
        <v>1</v>
      </c>
      <c r="N187" s="173" t="s">
        <v>39</v>
      </c>
      <c r="O187" s="55"/>
      <c r="P187" s="174">
        <f>O187*H187</f>
        <v>0</v>
      </c>
      <c r="Q187" s="174">
        <v>0</v>
      </c>
      <c r="R187" s="174">
        <f>Q187*H187</f>
        <v>0</v>
      </c>
      <c r="S187" s="174">
        <v>0</v>
      </c>
      <c r="T187" s="175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6" t="s">
        <v>186</v>
      </c>
      <c r="AT187" s="176" t="s">
        <v>162</v>
      </c>
      <c r="AU187" s="176" t="s">
        <v>84</v>
      </c>
      <c r="AY187" s="14" t="s">
        <v>160</v>
      </c>
      <c r="BE187" s="177">
        <f>IF(N187="základná",J187,0)</f>
        <v>0</v>
      </c>
      <c r="BF187" s="177">
        <f>IF(N187="znížená",J187,0)</f>
        <v>0</v>
      </c>
      <c r="BG187" s="177">
        <f>IF(N187="zákl. prenesená",J187,0)</f>
        <v>0</v>
      </c>
      <c r="BH187" s="177">
        <f>IF(N187="zníž. prenesená",J187,0)</f>
        <v>0</v>
      </c>
      <c r="BI187" s="177">
        <f>IF(N187="nulová",J187,0)</f>
        <v>0</v>
      </c>
      <c r="BJ187" s="14" t="s">
        <v>84</v>
      </c>
      <c r="BK187" s="177">
        <f>ROUND(I187*H187,2)</f>
        <v>0</v>
      </c>
      <c r="BL187" s="14" t="s">
        <v>186</v>
      </c>
      <c r="BM187" s="176" t="s">
        <v>314</v>
      </c>
    </row>
    <row r="188" spans="1:65" s="2" customFormat="1" ht="16.5" customHeight="1">
      <c r="A188" s="29"/>
      <c r="B188" s="163"/>
      <c r="C188" s="178" t="s">
        <v>319</v>
      </c>
      <c r="D188" s="178" t="s">
        <v>188</v>
      </c>
      <c r="E188" s="179" t="s">
        <v>327</v>
      </c>
      <c r="F188" s="180" t="s">
        <v>328</v>
      </c>
      <c r="G188" s="181" t="s">
        <v>165</v>
      </c>
      <c r="H188" s="182">
        <v>48.588000000000001</v>
      </c>
      <c r="I188" s="183"/>
      <c r="J188" s="184">
        <f>ROUND(I188*H188,2)</f>
        <v>0</v>
      </c>
      <c r="K188" s="185"/>
      <c r="L188" s="186"/>
      <c r="M188" s="187" t="s">
        <v>1</v>
      </c>
      <c r="N188" s="188" t="s">
        <v>39</v>
      </c>
      <c r="O188" s="55"/>
      <c r="P188" s="174">
        <f>O188*H188</f>
        <v>0</v>
      </c>
      <c r="Q188" s="174">
        <v>0</v>
      </c>
      <c r="R188" s="174">
        <f>Q188*H188</f>
        <v>0</v>
      </c>
      <c r="S188" s="174">
        <v>0</v>
      </c>
      <c r="T188" s="175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6" t="s">
        <v>217</v>
      </c>
      <c r="AT188" s="176" t="s">
        <v>188</v>
      </c>
      <c r="AU188" s="176" t="s">
        <v>84</v>
      </c>
      <c r="AY188" s="14" t="s">
        <v>160</v>
      </c>
      <c r="BE188" s="177">
        <f>IF(N188="základná",J188,0)</f>
        <v>0</v>
      </c>
      <c r="BF188" s="177">
        <f>IF(N188="znížená",J188,0)</f>
        <v>0</v>
      </c>
      <c r="BG188" s="177">
        <f>IF(N188="zákl. prenesená",J188,0)</f>
        <v>0</v>
      </c>
      <c r="BH188" s="177">
        <f>IF(N188="zníž. prenesená",J188,0)</f>
        <v>0</v>
      </c>
      <c r="BI188" s="177">
        <f>IF(N188="nulová",J188,0)</f>
        <v>0</v>
      </c>
      <c r="BJ188" s="14" t="s">
        <v>84</v>
      </c>
      <c r="BK188" s="177">
        <f>ROUND(I188*H188,2)</f>
        <v>0</v>
      </c>
      <c r="BL188" s="14" t="s">
        <v>186</v>
      </c>
      <c r="BM188" s="176" t="s">
        <v>322</v>
      </c>
    </row>
    <row r="189" spans="1:65" s="2" customFormat="1" ht="21.75" customHeight="1">
      <c r="A189" s="29"/>
      <c r="B189" s="163"/>
      <c r="C189" s="164" t="s">
        <v>238</v>
      </c>
      <c r="D189" s="164" t="s">
        <v>162</v>
      </c>
      <c r="E189" s="165" t="s">
        <v>701</v>
      </c>
      <c r="F189" s="166" t="s">
        <v>702</v>
      </c>
      <c r="G189" s="167" t="s">
        <v>332</v>
      </c>
      <c r="H189" s="189"/>
      <c r="I189" s="169"/>
      <c r="J189" s="170">
        <f>ROUND(I189*H189,2)</f>
        <v>0</v>
      </c>
      <c r="K189" s="171"/>
      <c r="L189" s="30"/>
      <c r="M189" s="172" t="s">
        <v>1</v>
      </c>
      <c r="N189" s="173" t="s">
        <v>39</v>
      </c>
      <c r="O189" s="55"/>
      <c r="P189" s="174">
        <f>O189*H189</f>
        <v>0</v>
      </c>
      <c r="Q189" s="174">
        <v>0</v>
      </c>
      <c r="R189" s="174">
        <f>Q189*H189</f>
        <v>0</v>
      </c>
      <c r="S189" s="174">
        <v>0</v>
      </c>
      <c r="T189" s="175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6" t="s">
        <v>186</v>
      </c>
      <c r="AT189" s="176" t="s">
        <v>162</v>
      </c>
      <c r="AU189" s="176" t="s">
        <v>84</v>
      </c>
      <c r="AY189" s="14" t="s">
        <v>160</v>
      </c>
      <c r="BE189" s="177">
        <f>IF(N189="základná",J189,0)</f>
        <v>0</v>
      </c>
      <c r="BF189" s="177">
        <f>IF(N189="znížená",J189,0)</f>
        <v>0</v>
      </c>
      <c r="BG189" s="177">
        <f>IF(N189="zákl. prenesená",J189,0)</f>
        <v>0</v>
      </c>
      <c r="BH189" s="177">
        <f>IF(N189="zníž. prenesená",J189,0)</f>
        <v>0</v>
      </c>
      <c r="BI189" s="177">
        <f>IF(N189="nulová",J189,0)</f>
        <v>0</v>
      </c>
      <c r="BJ189" s="14" t="s">
        <v>84</v>
      </c>
      <c r="BK189" s="177">
        <f>ROUND(I189*H189,2)</f>
        <v>0</v>
      </c>
      <c r="BL189" s="14" t="s">
        <v>186</v>
      </c>
      <c r="BM189" s="176" t="s">
        <v>325</v>
      </c>
    </row>
    <row r="190" spans="1:65" s="12" customFormat="1" ht="22.9" customHeight="1">
      <c r="B190" s="150"/>
      <c r="D190" s="151" t="s">
        <v>72</v>
      </c>
      <c r="E190" s="161" t="s">
        <v>334</v>
      </c>
      <c r="F190" s="161" t="s">
        <v>335</v>
      </c>
      <c r="I190" s="153"/>
      <c r="J190" s="162">
        <f>BK190</f>
        <v>0</v>
      </c>
      <c r="L190" s="150"/>
      <c r="M190" s="155"/>
      <c r="N190" s="156"/>
      <c r="O190" s="156"/>
      <c r="P190" s="157">
        <f>SUM(P191:P194)</f>
        <v>0</v>
      </c>
      <c r="Q190" s="156"/>
      <c r="R190" s="157">
        <f>SUM(R191:R194)</f>
        <v>0.46725</v>
      </c>
      <c r="S190" s="156"/>
      <c r="T190" s="158">
        <f>SUM(T191:T194)</f>
        <v>0</v>
      </c>
      <c r="AR190" s="151" t="s">
        <v>84</v>
      </c>
      <c r="AT190" s="159" t="s">
        <v>72</v>
      </c>
      <c r="AU190" s="159" t="s">
        <v>80</v>
      </c>
      <c r="AY190" s="151" t="s">
        <v>160</v>
      </c>
      <c r="BK190" s="160">
        <f>SUM(BK191:BK194)</f>
        <v>0</v>
      </c>
    </row>
    <row r="191" spans="1:65" s="2" customFormat="1" ht="21.75" customHeight="1">
      <c r="A191" s="29"/>
      <c r="B191" s="163"/>
      <c r="C191" s="164" t="s">
        <v>326</v>
      </c>
      <c r="D191" s="164" t="s">
        <v>162</v>
      </c>
      <c r="E191" s="165" t="s">
        <v>703</v>
      </c>
      <c r="F191" s="166" t="s">
        <v>704</v>
      </c>
      <c r="G191" s="167" t="s">
        <v>165</v>
      </c>
      <c r="H191" s="168">
        <v>61</v>
      </c>
      <c r="I191" s="169"/>
      <c r="J191" s="170">
        <f>ROUND(I191*H191,2)</f>
        <v>0</v>
      </c>
      <c r="K191" s="171"/>
      <c r="L191" s="30"/>
      <c r="M191" s="172" t="s">
        <v>1</v>
      </c>
      <c r="N191" s="173" t="s">
        <v>39</v>
      </c>
      <c r="O191" s="55"/>
      <c r="P191" s="174">
        <f>O191*H191</f>
        <v>0</v>
      </c>
      <c r="Q191" s="174">
        <v>0</v>
      </c>
      <c r="R191" s="174">
        <f>Q191*H191</f>
        <v>0</v>
      </c>
      <c r="S191" s="174">
        <v>0</v>
      </c>
      <c r="T191" s="175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6" t="s">
        <v>186</v>
      </c>
      <c r="AT191" s="176" t="s">
        <v>162</v>
      </c>
      <c r="AU191" s="176" t="s">
        <v>84</v>
      </c>
      <c r="AY191" s="14" t="s">
        <v>160</v>
      </c>
      <c r="BE191" s="177">
        <f>IF(N191="základná",J191,0)</f>
        <v>0</v>
      </c>
      <c r="BF191" s="177">
        <f>IF(N191="znížená",J191,0)</f>
        <v>0</v>
      </c>
      <c r="BG191" s="177">
        <f>IF(N191="zákl. prenesená",J191,0)</f>
        <v>0</v>
      </c>
      <c r="BH191" s="177">
        <f>IF(N191="zníž. prenesená",J191,0)</f>
        <v>0</v>
      </c>
      <c r="BI191" s="177">
        <f>IF(N191="nulová",J191,0)</f>
        <v>0</v>
      </c>
      <c r="BJ191" s="14" t="s">
        <v>84</v>
      </c>
      <c r="BK191" s="177">
        <f>ROUND(I191*H191,2)</f>
        <v>0</v>
      </c>
      <c r="BL191" s="14" t="s">
        <v>186</v>
      </c>
      <c r="BM191" s="176" t="s">
        <v>329</v>
      </c>
    </row>
    <row r="192" spans="1:65" s="2" customFormat="1" ht="21.75" customHeight="1">
      <c r="A192" s="29"/>
      <c r="B192" s="163"/>
      <c r="C192" s="164" t="s">
        <v>242</v>
      </c>
      <c r="D192" s="164" t="s">
        <v>162</v>
      </c>
      <c r="E192" s="165" t="s">
        <v>344</v>
      </c>
      <c r="F192" s="166" t="s">
        <v>345</v>
      </c>
      <c r="G192" s="167" t="s">
        <v>165</v>
      </c>
      <c r="H192" s="168">
        <v>93.45</v>
      </c>
      <c r="I192" s="169"/>
      <c r="J192" s="170">
        <f>ROUND(I192*H192,2)</f>
        <v>0</v>
      </c>
      <c r="K192" s="171"/>
      <c r="L192" s="30"/>
      <c r="M192" s="172" t="s">
        <v>1</v>
      </c>
      <c r="N192" s="173" t="s">
        <v>39</v>
      </c>
      <c r="O192" s="55"/>
      <c r="P192" s="174">
        <f>O192*H192</f>
        <v>0</v>
      </c>
      <c r="Q192" s="174">
        <v>5.0000000000000001E-3</v>
      </c>
      <c r="R192" s="174">
        <f>Q192*H192</f>
        <v>0.46725</v>
      </c>
      <c r="S192" s="174">
        <v>0</v>
      </c>
      <c r="T192" s="175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6" t="s">
        <v>186</v>
      </c>
      <c r="AT192" s="176" t="s">
        <v>162</v>
      </c>
      <c r="AU192" s="176" t="s">
        <v>84</v>
      </c>
      <c r="AY192" s="14" t="s">
        <v>160</v>
      </c>
      <c r="BE192" s="177">
        <f>IF(N192="základná",J192,0)</f>
        <v>0</v>
      </c>
      <c r="BF192" s="177">
        <f>IF(N192="znížená",J192,0)</f>
        <v>0</v>
      </c>
      <c r="BG192" s="177">
        <f>IF(N192="zákl. prenesená",J192,0)</f>
        <v>0</v>
      </c>
      <c r="BH192" s="177">
        <f>IF(N192="zníž. prenesená",J192,0)</f>
        <v>0</v>
      </c>
      <c r="BI192" s="177">
        <f>IF(N192="nulová",J192,0)</f>
        <v>0</v>
      </c>
      <c r="BJ192" s="14" t="s">
        <v>84</v>
      </c>
      <c r="BK192" s="177">
        <f>ROUND(I192*H192,2)</f>
        <v>0</v>
      </c>
      <c r="BL192" s="14" t="s">
        <v>186</v>
      </c>
      <c r="BM192" s="176" t="s">
        <v>333</v>
      </c>
    </row>
    <row r="193" spans="1:65" s="2" customFormat="1" ht="21.75" customHeight="1">
      <c r="A193" s="29"/>
      <c r="B193" s="163"/>
      <c r="C193" s="178" t="s">
        <v>336</v>
      </c>
      <c r="D193" s="178" t="s">
        <v>188</v>
      </c>
      <c r="E193" s="179" t="s">
        <v>347</v>
      </c>
      <c r="F193" s="180" t="s">
        <v>348</v>
      </c>
      <c r="G193" s="181" t="s">
        <v>165</v>
      </c>
      <c r="H193" s="182">
        <v>98.123000000000005</v>
      </c>
      <c r="I193" s="183"/>
      <c r="J193" s="184">
        <f>ROUND(I193*H193,2)</f>
        <v>0</v>
      </c>
      <c r="K193" s="185"/>
      <c r="L193" s="186"/>
      <c r="M193" s="187" t="s">
        <v>1</v>
      </c>
      <c r="N193" s="188" t="s">
        <v>39</v>
      </c>
      <c r="O193" s="55"/>
      <c r="P193" s="174">
        <f>O193*H193</f>
        <v>0</v>
      </c>
      <c r="Q193" s="174">
        <v>0</v>
      </c>
      <c r="R193" s="174">
        <f>Q193*H193</f>
        <v>0</v>
      </c>
      <c r="S193" s="174">
        <v>0</v>
      </c>
      <c r="T193" s="175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6" t="s">
        <v>217</v>
      </c>
      <c r="AT193" s="176" t="s">
        <v>188</v>
      </c>
      <c r="AU193" s="176" t="s">
        <v>84</v>
      </c>
      <c r="AY193" s="14" t="s">
        <v>160</v>
      </c>
      <c r="BE193" s="177">
        <f>IF(N193="základná",J193,0)</f>
        <v>0</v>
      </c>
      <c r="BF193" s="177">
        <f>IF(N193="znížená",J193,0)</f>
        <v>0</v>
      </c>
      <c r="BG193" s="177">
        <f>IF(N193="zákl. prenesená",J193,0)</f>
        <v>0</v>
      </c>
      <c r="BH193" s="177">
        <f>IF(N193="zníž. prenesená",J193,0)</f>
        <v>0</v>
      </c>
      <c r="BI193" s="177">
        <f>IF(N193="nulová",J193,0)</f>
        <v>0</v>
      </c>
      <c r="BJ193" s="14" t="s">
        <v>84</v>
      </c>
      <c r="BK193" s="177">
        <f>ROUND(I193*H193,2)</f>
        <v>0</v>
      </c>
      <c r="BL193" s="14" t="s">
        <v>186</v>
      </c>
      <c r="BM193" s="176" t="s">
        <v>339</v>
      </c>
    </row>
    <row r="194" spans="1:65" s="2" customFormat="1" ht="21.75" customHeight="1">
      <c r="A194" s="29"/>
      <c r="B194" s="163"/>
      <c r="C194" s="164" t="s">
        <v>245</v>
      </c>
      <c r="D194" s="164" t="s">
        <v>162</v>
      </c>
      <c r="E194" s="165" t="s">
        <v>440</v>
      </c>
      <c r="F194" s="166" t="s">
        <v>441</v>
      </c>
      <c r="G194" s="167" t="s">
        <v>332</v>
      </c>
      <c r="H194" s="189"/>
      <c r="I194" s="169"/>
      <c r="J194" s="170">
        <f>ROUND(I194*H194,2)</f>
        <v>0</v>
      </c>
      <c r="K194" s="171"/>
      <c r="L194" s="30"/>
      <c r="M194" s="172" t="s">
        <v>1</v>
      </c>
      <c r="N194" s="173" t="s">
        <v>39</v>
      </c>
      <c r="O194" s="55"/>
      <c r="P194" s="174">
        <f>O194*H194</f>
        <v>0</v>
      </c>
      <c r="Q194" s="174">
        <v>0</v>
      </c>
      <c r="R194" s="174">
        <f>Q194*H194</f>
        <v>0</v>
      </c>
      <c r="S194" s="174">
        <v>0</v>
      </c>
      <c r="T194" s="175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6" t="s">
        <v>186</v>
      </c>
      <c r="AT194" s="176" t="s">
        <v>162</v>
      </c>
      <c r="AU194" s="176" t="s">
        <v>84</v>
      </c>
      <c r="AY194" s="14" t="s">
        <v>160</v>
      </c>
      <c r="BE194" s="177">
        <f>IF(N194="základná",J194,0)</f>
        <v>0</v>
      </c>
      <c r="BF194" s="177">
        <f>IF(N194="znížená",J194,0)</f>
        <v>0</v>
      </c>
      <c r="BG194" s="177">
        <f>IF(N194="zákl. prenesená",J194,0)</f>
        <v>0</v>
      </c>
      <c r="BH194" s="177">
        <f>IF(N194="zníž. prenesená",J194,0)</f>
        <v>0</v>
      </c>
      <c r="BI194" s="177">
        <f>IF(N194="nulová",J194,0)</f>
        <v>0</v>
      </c>
      <c r="BJ194" s="14" t="s">
        <v>84</v>
      </c>
      <c r="BK194" s="177">
        <f>ROUND(I194*H194,2)</f>
        <v>0</v>
      </c>
      <c r="BL194" s="14" t="s">
        <v>186</v>
      </c>
      <c r="BM194" s="176" t="s">
        <v>342</v>
      </c>
    </row>
    <row r="195" spans="1:65" s="12" customFormat="1" ht="22.9" customHeight="1">
      <c r="B195" s="150"/>
      <c r="D195" s="151" t="s">
        <v>72</v>
      </c>
      <c r="E195" s="161" t="s">
        <v>377</v>
      </c>
      <c r="F195" s="161" t="s">
        <v>378</v>
      </c>
      <c r="I195" s="153"/>
      <c r="J195" s="162">
        <f>BK195</f>
        <v>0</v>
      </c>
      <c r="L195" s="150"/>
      <c r="M195" s="155"/>
      <c r="N195" s="156"/>
      <c r="O195" s="156"/>
      <c r="P195" s="157">
        <f>SUM(P196:P198)</f>
        <v>0</v>
      </c>
      <c r="Q195" s="156"/>
      <c r="R195" s="157">
        <f>SUM(R196:R198)</f>
        <v>0</v>
      </c>
      <c r="S195" s="156"/>
      <c r="T195" s="158">
        <f>SUM(T196:T198)</f>
        <v>0.32900000000000001</v>
      </c>
      <c r="AR195" s="151" t="s">
        <v>84</v>
      </c>
      <c r="AT195" s="159" t="s">
        <v>72</v>
      </c>
      <c r="AU195" s="159" t="s">
        <v>80</v>
      </c>
      <c r="AY195" s="151" t="s">
        <v>160</v>
      </c>
      <c r="BK195" s="160">
        <f>SUM(BK196:BK198)</f>
        <v>0</v>
      </c>
    </row>
    <row r="196" spans="1:65" s="2" customFormat="1" ht="16.5" customHeight="1">
      <c r="A196" s="29"/>
      <c r="B196" s="163"/>
      <c r="C196" s="164" t="s">
        <v>343</v>
      </c>
      <c r="D196" s="164" t="s">
        <v>162</v>
      </c>
      <c r="E196" s="165" t="s">
        <v>379</v>
      </c>
      <c r="F196" s="166" t="s">
        <v>380</v>
      </c>
      <c r="G196" s="167" t="s">
        <v>165</v>
      </c>
      <c r="H196" s="168">
        <v>126</v>
      </c>
      <c r="I196" s="169"/>
      <c r="J196" s="170">
        <f>ROUND(I196*H196,2)</f>
        <v>0</v>
      </c>
      <c r="K196" s="171"/>
      <c r="L196" s="30"/>
      <c r="M196" s="172" t="s">
        <v>1</v>
      </c>
      <c r="N196" s="173" t="s">
        <v>39</v>
      </c>
      <c r="O196" s="55"/>
      <c r="P196" s="174">
        <f>O196*H196</f>
        <v>0</v>
      </c>
      <c r="Q196" s="174">
        <v>0</v>
      </c>
      <c r="R196" s="174">
        <f>Q196*H196</f>
        <v>0</v>
      </c>
      <c r="S196" s="174">
        <v>0</v>
      </c>
      <c r="T196" s="175">
        <f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6" t="s">
        <v>186</v>
      </c>
      <c r="AT196" s="176" t="s">
        <v>162</v>
      </c>
      <c r="AU196" s="176" t="s">
        <v>84</v>
      </c>
      <c r="AY196" s="14" t="s">
        <v>160</v>
      </c>
      <c r="BE196" s="177">
        <f>IF(N196="základná",J196,0)</f>
        <v>0</v>
      </c>
      <c r="BF196" s="177">
        <f>IF(N196="znížená",J196,0)</f>
        <v>0</v>
      </c>
      <c r="BG196" s="177">
        <f>IF(N196="zákl. prenesená",J196,0)</f>
        <v>0</v>
      </c>
      <c r="BH196" s="177">
        <f>IF(N196="zníž. prenesená",J196,0)</f>
        <v>0</v>
      </c>
      <c r="BI196" s="177">
        <f>IF(N196="nulová",J196,0)</f>
        <v>0</v>
      </c>
      <c r="BJ196" s="14" t="s">
        <v>84</v>
      </c>
      <c r="BK196" s="177">
        <f>ROUND(I196*H196,2)</f>
        <v>0</v>
      </c>
      <c r="BL196" s="14" t="s">
        <v>186</v>
      </c>
      <c r="BM196" s="176" t="s">
        <v>346</v>
      </c>
    </row>
    <row r="197" spans="1:65" s="2" customFormat="1" ht="16.5" customHeight="1">
      <c r="A197" s="29"/>
      <c r="B197" s="163"/>
      <c r="C197" s="164" t="s">
        <v>251</v>
      </c>
      <c r="D197" s="164" t="s">
        <v>162</v>
      </c>
      <c r="E197" s="165" t="s">
        <v>383</v>
      </c>
      <c r="F197" s="166" t="s">
        <v>384</v>
      </c>
      <c r="G197" s="167" t="s">
        <v>165</v>
      </c>
      <c r="H197" s="168">
        <v>47</v>
      </c>
      <c r="I197" s="169"/>
      <c r="J197" s="170">
        <f>ROUND(I197*H197,2)</f>
        <v>0</v>
      </c>
      <c r="K197" s="171"/>
      <c r="L197" s="30"/>
      <c r="M197" s="172" t="s">
        <v>1</v>
      </c>
      <c r="N197" s="173" t="s">
        <v>39</v>
      </c>
      <c r="O197" s="55"/>
      <c r="P197" s="174">
        <f>O197*H197</f>
        <v>0</v>
      </c>
      <c r="Q197" s="174">
        <v>0</v>
      </c>
      <c r="R197" s="174">
        <f>Q197*H197</f>
        <v>0</v>
      </c>
      <c r="S197" s="174">
        <v>5.0000000000000001E-3</v>
      </c>
      <c r="T197" s="175">
        <f>S197*H197</f>
        <v>0.23500000000000001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6" t="s">
        <v>186</v>
      </c>
      <c r="AT197" s="176" t="s">
        <v>162</v>
      </c>
      <c r="AU197" s="176" t="s">
        <v>84</v>
      </c>
      <c r="AY197" s="14" t="s">
        <v>160</v>
      </c>
      <c r="BE197" s="177">
        <f>IF(N197="základná",J197,0)</f>
        <v>0</v>
      </c>
      <c r="BF197" s="177">
        <f>IF(N197="znížená",J197,0)</f>
        <v>0</v>
      </c>
      <c r="BG197" s="177">
        <f>IF(N197="zákl. prenesená",J197,0)</f>
        <v>0</v>
      </c>
      <c r="BH197" s="177">
        <f>IF(N197="zníž. prenesená",J197,0)</f>
        <v>0</v>
      </c>
      <c r="BI197" s="177">
        <f>IF(N197="nulová",J197,0)</f>
        <v>0</v>
      </c>
      <c r="BJ197" s="14" t="s">
        <v>84</v>
      </c>
      <c r="BK197" s="177">
        <f>ROUND(I197*H197,2)</f>
        <v>0</v>
      </c>
      <c r="BL197" s="14" t="s">
        <v>186</v>
      </c>
      <c r="BM197" s="176" t="s">
        <v>349</v>
      </c>
    </row>
    <row r="198" spans="1:65" s="2" customFormat="1" ht="16.5" customHeight="1">
      <c r="A198" s="29"/>
      <c r="B198" s="163"/>
      <c r="C198" s="164" t="s">
        <v>350</v>
      </c>
      <c r="D198" s="164" t="s">
        <v>162</v>
      </c>
      <c r="E198" s="165" t="s">
        <v>386</v>
      </c>
      <c r="F198" s="166" t="s">
        <v>387</v>
      </c>
      <c r="G198" s="167" t="s">
        <v>165</v>
      </c>
      <c r="H198" s="168">
        <v>47</v>
      </c>
      <c r="I198" s="169"/>
      <c r="J198" s="170">
        <f>ROUND(I198*H198,2)</f>
        <v>0</v>
      </c>
      <c r="K198" s="171"/>
      <c r="L198" s="30"/>
      <c r="M198" s="172" t="s">
        <v>1</v>
      </c>
      <c r="N198" s="173" t="s">
        <v>39</v>
      </c>
      <c r="O198" s="55"/>
      <c r="P198" s="174">
        <f>O198*H198</f>
        <v>0</v>
      </c>
      <c r="Q198" s="174">
        <v>0</v>
      </c>
      <c r="R198" s="174">
        <f>Q198*H198</f>
        <v>0</v>
      </c>
      <c r="S198" s="174">
        <v>2E-3</v>
      </c>
      <c r="T198" s="175">
        <f>S198*H198</f>
        <v>9.4E-2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6" t="s">
        <v>186</v>
      </c>
      <c r="AT198" s="176" t="s">
        <v>162</v>
      </c>
      <c r="AU198" s="176" t="s">
        <v>84</v>
      </c>
      <c r="AY198" s="14" t="s">
        <v>160</v>
      </c>
      <c r="BE198" s="177">
        <f>IF(N198="základná",J198,0)</f>
        <v>0</v>
      </c>
      <c r="BF198" s="177">
        <f>IF(N198="znížená",J198,0)</f>
        <v>0</v>
      </c>
      <c r="BG198" s="177">
        <f>IF(N198="zákl. prenesená",J198,0)</f>
        <v>0</v>
      </c>
      <c r="BH198" s="177">
        <f>IF(N198="zníž. prenesená",J198,0)</f>
        <v>0</v>
      </c>
      <c r="BI198" s="177">
        <f>IF(N198="nulová",J198,0)</f>
        <v>0</v>
      </c>
      <c r="BJ198" s="14" t="s">
        <v>84</v>
      </c>
      <c r="BK198" s="177">
        <f>ROUND(I198*H198,2)</f>
        <v>0</v>
      </c>
      <c r="BL198" s="14" t="s">
        <v>186</v>
      </c>
      <c r="BM198" s="176" t="s">
        <v>353</v>
      </c>
    </row>
    <row r="199" spans="1:65" s="12" customFormat="1" ht="22.9" customHeight="1">
      <c r="B199" s="150"/>
      <c r="D199" s="151" t="s">
        <v>72</v>
      </c>
      <c r="E199" s="161" t="s">
        <v>389</v>
      </c>
      <c r="F199" s="161" t="s">
        <v>390</v>
      </c>
      <c r="I199" s="153"/>
      <c r="J199" s="162">
        <f>BK199</f>
        <v>0</v>
      </c>
      <c r="L199" s="150"/>
      <c r="M199" s="155"/>
      <c r="N199" s="156"/>
      <c r="O199" s="156"/>
      <c r="P199" s="157">
        <f>P200</f>
        <v>0</v>
      </c>
      <c r="Q199" s="156"/>
      <c r="R199" s="157">
        <f>R200</f>
        <v>0.11701809000000001</v>
      </c>
      <c r="S199" s="156"/>
      <c r="T199" s="158">
        <f>T200</f>
        <v>0</v>
      </c>
      <c r="AR199" s="151" t="s">
        <v>84</v>
      </c>
      <c r="AT199" s="159" t="s">
        <v>72</v>
      </c>
      <c r="AU199" s="159" t="s">
        <v>80</v>
      </c>
      <c r="AY199" s="151" t="s">
        <v>160</v>
      </c>
      <c r="BK199" s="160">
        <f>BK200</f>
        <v>0</v>
      </c>
    </row>
    <row r="200" spans="1:65" s="2" customFormat="1" ht="16.5" customHeight="1">
      <c r="A200" s="29"/>
      <c r="B200" s="163"/>
      <c r="C200" s="164" t="s">
        <v>255</v>
      </c>
      <c r="D200" s="164" t="s">
        <v>162</v>
      </c>
      <c r="E200" s="165" t="s">
        <v>392</v>
      </c>
      <c r="F200" s="166" t="s">
        <v>393</v>
      </c>
      <c r="G200" s="167" t="s">
        <v>165</v>
      </c>
      <c r="H200" s="168">
        <v>93.45</v>
      </c>
      <c r="I200" s="169"/>
      <c r="J200" s="170">
        <f>ROUND(I200*H200,2)</f>
        <v>0</v>
      </c>
      <c r="K200" s="171"/>
      <c r="L200" s="30"/>
      <c r="M200" s="190" t="s">
        <v>1</v>
      </c>
      <c r="N200" s="191" t="s">
        <v>39</v>
      </c>
      <c r="O200" s="192"/>
      <c r="P200" s="193">
        <f>O200*H200</f>
        <v>0</v>
      </c>
      <c r="Q200" s="193">
        <v>1.2522E-3</v>
      </c>
      <c r="R200" s="193">
        <f>Q200*H200</f>
        <v>0.11701809000000001</v>
      </c>
      <c r="S200" s="193">
        <v>0</v>
      </c>
      <c r="T200" s="194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6" t="s">
        <v>186</v>
      </c>
      <c r="AT200" s="176" t="s">
        <v>162</v>
      </c>
      <c r="AU200" s="176" t="s">
        <v>84</v>
      </c>
      <c r="AY200" s="14" t="s">
        <v>160</v>
      </c>
      <c r="BE200" s="177">
        <f>IF(N200="základná",J200,0)</f>
        <v>0</v>
      </c>
      <c r="BF200" s="177">
        <f>IF(N200="znížená",J200,0)</f>
        <v>0</v>
      </c>
      <c r="BG200" s="177">
        <f>IF(N200="zákl. prenesená",J200,0)</f>
        <v>0</v>
      </c>
      <c r="BH200" s="177">
        <f>IF(N200="zníž. prenesená",J200,0)</f>
        <v>0</v>
      </c>
      <c r="BI200" s="177">
        <f>IF(N200="nulová",J200,0)</f>
        <v>0</v>
      </c>
      <c r="BJ200" s="14" t="s">
        <v>84</v>
      </c>
      <c r="BK200" s="177">
        <f>ROUND(I200*H200,2)</f>
        <v>0</v>
      </c>
      <c r="BL200" s="14" t="s">
        <v>186</v>
      </c>
      <c r="BM200" s="176" t="s">
        <v>358</v>
      </c>
    </row>
    <row r="201" spans="1:65" s="2" customFormat="1" ht="6.95" customHeight="1">
      <c r="A201" s="29"/>
      <c r="B201" s="44"/>
      <c r="C201" s="45"/>
      <c r="D201" s="45"/>
      <c r="E201" s="45"/>
      <c r="F201" s="45"/>
      <c r="G201" s="45"/>
      <c r="H201" s="45"/>
      <c r="I201" s="122"/>
      <c r="J201" s="45"/>
      <c r="K201" s="45"/>
      <c r="L201" s="30"/>
      <c r="M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</row>
  </sheetData>
  <autoFilter ref="C135:K200" xr:uid="{00000000-0009-0000-0000-000005000000}"/>
  <mergeCells count="15">
    <mergeCell ref="E122:H122"/>
    <mergeCell ref="E126:H126"/>
    <mergeCell ref="E124:H124"/>
    <mergeCell ref="E128:H12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99"/>
  <sheetViews>
    <sheetView showGridLines="0" workbookViewId="0">
      <selection activeCell="E22" sqref="E22:H2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5"/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103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121</v>
      </c>
      <c r="I4" s="95"/>
      <c r="L4" s="17"/>
      <c r="M4" s="97" t="s">
        <v>9</v>
      </c>
      <c r="AT4" s="14" t="s">
        <v>3</v>
      </c>
    </row>
    <row r="5" spans="1:46" s="1" customFormat="1" ht="6.95" customHeight="1">
      <c r="B5" s="17"/>
      <c r="I5" s="95"/>
      <c r="L5" s="17"/>
    </row>
    <row r="6" spans="1:46" s="1" customFormat="1" ht="12" customHeight="1">
      <c r="B6" s="17"/>
      <c r="D6" s="24" t="s">
        <v>15</v>
      </c>
      <c r="I6" s="95"/>
      <c r="L6" s="17"/>
    </row>
    <row r="7" spans="1:46" s="1" customFormat="1" ht="23.25" customHeight="1">
      <c r="B7" s="17"/>
      <c r="E7" s="256" t="str">
        <f>'Rekapitulácia stavby'!K6</f>
        <v>MSÚ JARKOVÁ 24, PREŠOV - ZNÍŽENIE ENERGETICKEJ NÁROČNOSTI OBJEKTU</v>
      </c>
      <c r="F7" s="257"/>
      <c r="G7" s="257"/>
      <c r="H7" s="257"/>
      <c r="I7" s="95"/>
      <c r="L7" s="17"/>
    </row>
    <row r="8" spans="1:46" ht="12.75">
      <c r="B8" s="17"/>
      <c r="D8" s="24" t="s">
        <v>122</v>
      </c>
      <c r="L8" s="17"/>
    </row>
    <row r="9" spans="1:46" s="1" customFormat="1" ht="16.5" customHeight="1">
      <c r="B9" s="17"/>
      <c r="E9" s="256" t="s">
        <v>123</v>
      </c>
      <c r="F9" s="227"/>
      <c r="G9" s="227"/>
      <c r="H9" s="227"/>
      <c r="I9" s="95"/>
      <c r="L9" s="17"/>
    </row>
    <row r="10" spans="1:46" s="1" customFormat="1" ht="12" customHeight="1">
      <c r="B10" s="17"/>
      <c r="D10" s="24" t="s">
        <v>124</v>
      </c>
      <c r="I10" s="95"/>
      <c r="L10" s="17"/>
    </row>
    <row r="11" spans="1:46" s="2" customFormat="1" ht="16.5" customHeight="1">
      <c r="A11" s="29"/>
      <c r="B11" s="30"/>
      <c r="C11" s="29"/>
      <c r="D11" s="29"/>
      <c r="E11" s="258" t="s">
        <v>684</v>
      </c>
      <c r="F11" s="259"/>
      <c r="G11" s="259"/>
      <c r="H11" s="259"/>
      <c r="I11" s="9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126</v>
      </c>
      <c r="E12" s="29"/>
      <c r="F12" s="29"/>
      <c r="G12" s="29"/>
      <c r="H12" s="29"/>
      <c r="I12" s="9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6.5" customHeight="1">
      <c r="A13" s="29"/>
      <c r="B13" s="30"/>
      <c r="C13" s="29"/>
      <c r="D13" s="29"/>
      <c r="E13" s="249" t="s">
        <v>395</v>
      </c>
      <c r="F13" s="259"/>
      <c r="G13" s="259"/>
      <c r="H13" s="259"/>
      <c r="I13" s="9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>
      <c r="A14" s="29"/>
      <c r="B14" s="30"/>
      <c r="C14" s="29"/>
      <c r="D14" s="29"/>
      <c r="E14" s="29"/>
      <c r="F14" s="29"/>
      <c r="G14" s="29"/>
      <c r="H14" s="29"/>
      <c r="I14" s="99"/>
      <c r="J14" s="29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>
      <c r="A15" s="29"/>
      <c r="B15" s="30"/>
      <c r="C15" s="29"/>
      <c r="D15" s="24" t="s">
        <v>17</v>
      </c>
      <c r="E15" s="29"/>
      <c r="F15" s="22" t="s">
        <v>1</v>
      </c>
      <c r="G15" s="29"/>
      <c r="H15" s="29"/>
      <c r="I15" s="100" t="s">
        <v>18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19</v>
      </c>
      <c r="E16" s="29"/>
      <c r="F16" s="22" t="s">
        <v>705</v>
      </c>
      <c r="G16" s="29"/>
      <c r="H16" s="29"/>
      <c r="I16" s="100" t="s">
        <v>21</v>
      </c>
      <c r="J16" s="52" t="str">
        <f>'Rekapitulácia stavby'!AN8</f>
        <v>11_2019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0.9" customHeight="1">
      <c r="A17" s="29"/>
      <c r="B17" s="30"/>
      <c r="C17" s="29"/>
      <c r="D17" s="29"/>
      <c r="E17" s="29"/>
      <c r="F17" s="29"/>
      <c r="G17" s="29"/>
      <c r="H17" s="29"/>
      <c r="I17" s="99"/>
      <c r="J17" s="29"/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>
      <c r="A18" s="29"/>
      <c r="B18" s="30"/>
      <c r="C18" s="29"/>
      <c r="D18" s="24" t="s">
        <v>22</v>
      </c>
      <c r="E18" s="29"/>
      <c r="F18" s="29"/>
      <c r="G18" s="29"/>
      <c r="H18" s="29"/>
      <c r="I18" s="100" t="s">
        <v>23</v>
      </c>
      <c r="J18" s="22" t="s">
        <v>1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>
      <c r="A19" s="29"/>
      <c r="B19" s="30"/>
      <c r="C19" s="29"/>
      <c r="D19" s="29"/>
      <c r="E19" s="22" t="s">
        <v>24</v>
      </c>
      <c r="F19" s="29"/>
      <c r="G19" s="29"/>
      <c r="H19" s="29"/>
      <c r="I19" s="100" t="s">
        <v>25</v>
      </c>
      <c r="J19" s="22" t="s">
        <v>1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>
      <c r="A20" s="29"/>
      <c r="B20" s="30"/>
      <c r="C20" s="29"/>
      <c r="D20" s="29"/>
      <c r="E20" s="29"/>
      <c r="F20" s="29"/>
      <c r="G20" s="29"/>
      <c r="H20" s="29"/>
      <c r="I20" s="99"/>
      <c r="J20" s="29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>
      <c r="A21" s="29"/>
      <c r="B21" s="30"/>
      <c r="C21" s="29"/>
      <c r="D21" s="24" t="s">
        <v>26</v>
      </c>
      <c r="E21" s="29"/>
      <c r="F21" s="29"/>
      <c r="G21" s="29"/>
      <c r="H21" s="29"/>
      <c r="I21" s="100" t="s">
        <v>23</v>
      </c>
      <c r="J21" s="25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>
      <c r="A22" s="29"/>
      <c r="B22" s="30"/>
      <c r="C22" s="29"/>
      <c r="D22" s="29"/>
      <c r="E22" s="260"/>
      <c r="F22" s="241"/>
      <c r="G22" s="241"/>
      <c r="H22" s="241"/>
      <c r="I22" s="100" t="s">
        <v>25</v>
      </c>
      <c r="J22" s="25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>
      <c r="A23" s="29"/>
      <c r="B23" s="30"/>
      <c r="C23" s="29"/>
      <c r="D23" s="29"/>
      <c r="E23" s="29"/>
      <c r="F23" s="29"/>
      <c r="G23" s="29"/>
      <c r="H23" s="29"/>
      <c r="I23" s="99"/>
      <c r="J23" s="29"/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>
      <c r="A24" s="29"/>
      <c r="B24" s="30"/>
      <c r="C24" s="29"/>
      <c r="D24" s="24" t="s">
        <v>27</v>
      </c>
      <c r="E24" s="29"/>
      <c r="F24" s="29"/>
      <c r="G24" s="29"/>
      <c r="H24" s="29"/>
      <c r="I24" s="100" t="s">
        <v>23</v>
      </c>
      <c r="J24" s="22" t="s">
        <v>1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8" customHeight="1">
      <c r="A25" s="29"/>
      <c r="B25" s="30"/>
      <c r="C25" s="29"/>
      <c r="D25" s="29"/>
      <c r="E25" s="22" t="s">
        <v>28</v>
      </c>
      <c r="F25" s="29"/>
      <c r="G25" s="29"/>
      <c r="H25" s="29"/>
      <c r="I25" s="100" t="s">
        <v>25</v>
      </c>
      <c r="J25" s="22" t="s">
        <v>1</v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6.95" customHeight="1">
      <c r="A26" s="29"/>
      <c r="B26" s="30"/>
      <c r="C26" s="29"/>
      <c r="D26" s="29"/>
      <c r="E26" s="29"/>
      <c r="F26" s="29"/>
      <c r="G26" s="29"/>
      <c r="H26" s="29"/>
      <c r="I26" s="9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12" customHeight="1">
      <c r="A27" s="29"/>
      <c r="B27" s="30"/>
      <c r="C27" s="29"/>
      <c r="D27" s="24" t="s">
        <v>30</v>
      </c>
      <c r="E27" s="29"/>
      <c r="F27" s="29"/>
      <c r="G27" s="29"/>
      <c r="H27" s="29"/>
      <c r="I27" s="100" t="s">
        <v>23</v>
      </c>
      <c r="J27" s="22" t="str">
        <f>IF('Rekapitulácia stavby'!AN19="","",'Rekapitulácia stavby'!AN19)</f>
        <v/>
      </c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8" customHeight="1">
      <c r="A28" s="29"/>
      <c r="B28" s="30"/>
      <c r="C28" s="29"/>
      <c r="D28" s="29"/>
      <c r="E28" s="22" t="str">
        <f>IF('Rekapitulácia stavby'!E20="","",'Rekapitulácia stavby'!E20)</f>
        <v xml:space="preserve"> </v>
      </c>
      <c r="F28" s="29"/>
      <c r="G28" s="29"/>
      <c r="H28" s="29"/>
      <c r="I28" s="100" t="s">
        <v>25</v>
      </c>
      <c r="J28" s="22" t="str">
        <f>IF('Rekapitulácia stavby'!AN20="","",'Rekapitulácia stavby'!AN20)</f>
        <v/>
      </c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29"/>
      <c r="E29" s="29"/>
      <c r="F29" s="29"/>
      <c r="G29" s="29"/>
      <c r="H29" s="29"/>
      <c r="I29" s="99"/>
      <c r="J29" s="29"/>
      <c r="K29" s="29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" customHeight="1">
      <c r="A30" s="29"/>
      <c r="B30" s="30"/>
      <c r="C30" s="29"/>
      <c r="D30" s="24" t="s">
        <v>32</v>
      </c>
      <c r="E30" s="29"/>
      <c r="F30" s="29"/>
      <c r="G30" s="29"/>
      <c r="H30" s="29"/>
      <c r="I30" s="9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8" customFormat="1" ht="16.5" customHeight="1">
      <c r="A31" s="101"/>
      <c r="B31" s="102"/>
      <c r="C31" s="101"/>
      <c r="D31" s="101"/>
      <c r="E31" s="245" t="s">
        <v>1</v>
      </c>
      <c r="F31" s="245"/>
      <c r="G31" s="245"/>
      <c r="H31" s="245"/>
      <c r="I31" s="103"/>
      <c r="J31" s="101"/>
      <c r="K31" s="101"/>
      <c r="L31" s="104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29"/>
      <c r="B32" s="30"/>
      <c r="C32" s="29"/>
      <c r="D32" s="29"/>
      <c r="E32" s="29"/>
      <c r="F32" s="29"/>
      <c r="G32" s="29"/>
      <c r="H32" s="29"/>
      <c r="I32" s="99"/>
      <c r="J32" s="29"/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105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>
      <c r="A34" s="29"/>
      <c r="B34" s="30"/>
      <c r="C34" s="29"/>
      <c r="D34" s="106" t="s">
        <v>33</v>
      </c>
      <c r="E34" s="29"/>
      <c r="F34" s="29"/>
      <c r="G34" s="29"/>
      <c r="H34" s="29"/>
      <c r="I34" s="99"/>
      <c r="J34" s="68">
        <f>ROUND(J134,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6.95" customHeight="1">
      <c r="A35" s="29"/>
      <c r="B35" s="30"/>
      <c r="C35" s="29"/>
      <c r="D35" s="63"/>
      <c r="E35" s="63"/>
      <c r="F35" s="63"/>
      <c r="G35" s="63"/>
      <c r="H35" s="63"/>
      <c r="I35" s="105"/>
      <c r="J35" s="63"/>
      <c r="K35" s="63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9"/>
      <c r="F36" s="33" t="s">
        <v>35</v>
      </c>
      <c r="G36" s="29"/>
      <c r="H36" s="29"/>
      <c r="I36" s="107" t="s">
        <v>34</v>
      </c>
      <c r="J36" s="33" t="s">
        <v>36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customHeight="1">
      <c r="A37" s="29"/>
      <c r="B37" s="30"/>
      <c r="C37" s="29"/>
      <c r="D37" s="98" t="s">
        <v>37</v>
      </c>
      <c r="E37" s="24" t="s">
        <v>38</v>
      </c>
      <c r="F37" s="108">
        <f>ROUND((SUM(BE134:BE198)),  2)</f>
        <v>0</v>
      </c>
      <c r="G37" s="29"/>
      <c r="H37" s="29"/>
      <c r="I37" s="109">
        <v>0.2</v>
      </c>
      <c r="J37" s="108">
        <f>ROUND(((SUM(BE134:BE198))*I37),  2)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>
      <c r="A38" s="29"/>
      <c r="B38" s="30"/>
      <c r="C38" s="29"/>
      <c r="D38" s="29"/>
      <c r="E38" s="24" t="s">
        <v>39</v>
      </c>
      <c r="F38" s="108">
        <f>ROUND((SUM(BF134:BF198)),  2)</f>
        <v>0</v>
      </c>
      <c r="G38" s="29"/>
      <c r="H38" s="29"/>
      <c r="I38" s="109">
        <v>0.2</v>
      </c>
      <c r="J38" s="108">
        <f>ROUND(((SUM(BF134:BF198))*I38),  2)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40</v>
      </c>
      <c r="F39" s="108">
        <f>ROUND((SUM(BG134:BG198)),  2)</f>
        <v>0</v>
      </c>
      <c r="G39" s="29"/>
      <c r="H39" s="29"/>
      <c r="I39" s="109">
        <v>0.2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4" t="s">
        <v>41</v>
      </c>
      <c r="F40" s="108">
        <f>ROUND((SUM(BH134:BH198)),  2)</f>
        <v>0</v>
      </c>
      <c r="G40" s="29"/>
      <c r="H40" s="29"/>
      <c r="I40" s="109">
        <v>0.2</v>
      </c>
      <c r="J40" s="108">
        <f>0</f>
        <v>0</v>
      </c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5" hidden="1" customHeight="1">
      <c r="A41" s="29"/>
      <c r="B41" s="30"/>
      <c r="C41" s="29"/>
      <c r="D41" s="29"/>
      <c r="E41" s="24" t="s">
        <v>42</v>
      </c>
      <c r="F41" s="108">
        <f>ROUND((SUM(BI134:BI198)),  2)</f>
        <v>0</v>
      </c>
      <c r="G41" s="29"/>
      <c r="H41" s="29"/>
      <c r="I41" s="109">
        <v>0</v>
      </c>
      <c r="J41" s="108">
        <f>0</f>
        <v>0</v>
      </c>
      <c r="K41" s="29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6.95" customHeight="1">
      <c r="A42" s="29"/>
      <c r="B42" s="30"/>
      <c r="C42" s="29"/>
      <c r="D42" s="29"/>
      <c r="E42" s="29"/>
      <c r="F42" s="29"/>
      <c r="G42" s="29"/>
      <c r="H42" s="29"/>
      <c r="I42" s="9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>
      <c r="A43" s="29"/>
      <c r="B43" s="30"/>
      <c r="C43" s="110"/>
      <c r="D43" s="111" t="s">
        <v>43</v>
      </c>
      <c r="E43" s="57"/>
      <c r="F43" s="57"/>
      <c r="G43" s="112" t="s">
        <v>44</v>
      </c>
      <c r="H43" s="113" t="s">
        <v>45</v>
      </c>
      <c r="I43" s="114"/>
      <c r="J43" s="115">
        <f>SUM(J34:J41)</f>
        <v>0</v>
      </c>
      <c r="K43" s="116"/>
      <c r="L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5" customHeight="1">
      <c r="A44" s="29"/>
      <c r="B44" s="30"/>
      <c r="C44" s="29"/>
      <c r="D44" s="29"/>
      <c r="E44" s="29"/>
      <c r="F44" s="29"/>
      <c r="G44" s="29"/>
      <c r="H44" s="29"/>
      <c r="I44" s="99"/>
      <c r="J44" s="29"/>
      <c r="K44" s="29"/>
      <c r="L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5" customHeight="1">
      <c r="B45" s="17"/>
      <c r="I45" s="95"/>
      <c r="L45" s="17"/>
    </row>
    <row r="46" spans="1:31" s="1" customFormat="1" ht="14.45" customHeight="1">
      <c r="B46" s="17"/>
      <c r="I46" s="95"/>
      <c r="L46" s="17"/>
    </row>
    <row r="47" spans="1:31" s="1" customFormat="1" ht="14.45" customHeight="1">
      <c r="B47" s="17"/>
      <c r="I47" s="95"/>
      <c r="L47" s="17"/>
    </row>
    <row r="48" spans="1:31" s="1" customFormat="1" ht="14.45" customHeight="1">
      <c r="B48" s="17"/>
      <c r="I48" s="95"/>
      <c r="L48" s="17"/>
    </row>
    <row r="49" spans="1:31" s="1" customFormat="1" ht="14.45" customHeight="1">
      <c r="B49" s="17"/>
      <c r="I49" s="95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128</v>
      </c>
      <c r="D82" s="29"/>
      <c r="E82" s="29"/>
      <c r="F82" s="29"/>
      <c r="G82" s="29"/>
      <c r="H82" s="29"/>
      <c r="I82" s="9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3.25" customHeight="1">
      <c r="A85" s="29"/>
      <c r="B85" s="30"/>
      <c r="C85" s="29"/>
      <c r="D85" s="29"/>
      <c r="E85" s="256" t="str">
        <f>E7</f>
        <v>MSÚ JARKOVÁ 24, PREŠOV - ZNÍŽENIE ENERGETICKEJ NÁROČNOSTI OBJEKTU</v>
      </c>
      <c r="F85" s="257"/>
      <c r="G85" s="257"/>
      <c r="H85" s="257"/>
      <c r="I85" s="9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122</v>
      </c>
      <c r="I86" s="95"/>
      <c r="L86" s="17"/>
    </row>
    <row r="87" spans="1:31" s="1" customFormat="1" ht="16.5" customHeight="1">
      <c r="B87" s="17"/>
      <c r="E87" s="256" t="s">
        <v>123</v>
      </c>
      <c r="F87" s="227"/>
      <c r="G87" s="227"/>
      <c r="H87" s="227"/>
      <c r="I87" s="95"/>
      <c r="L87" s="17"/>
    </row>
    <row r="88" spans="1:31" s="1" customFormat="1" ht="12" customHeight="1">
      <c r="B88" s="17"/>
      <c r="C88" s="24" t="s">
        <v>124</v>
      </c>
      <c r="I88" s="95"/>
      <c r="L88" s="17"/>
    </row>
    <row r="89" spans="1:31" s="2" customFormat="1" ht="16.5" customHeight="1">
      <c r="A89" s="29"/>
      <c r="B89" s="30"/>
      <c r="C89" s="29"/>
      <c r="D89" s="29"/>
      <c r="E89" s="258" t="s">
        <v>684</v>
      </c>
      <c r="F89" s="259"/>
      <c r="G89" s="259"/>
      <c r="H89" s="259"/>
      <c r="I89" s="9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12" customHeight="1">
      <c r="A90" s="29"/>
      <c r="B90" s="30"/>
      <c r="C90" s="24" t="s">
        <v>126</v>
      </c>
      <c r="D90" s="29"/>
      <c r="E90" s="29"/>
      <c r="F90" s="29"/>
      <c r="G90" s="29"/>
      <c r="H90" s="29"/>
      <c r="I90" s="9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6.5" customHeight="1">
      <c r="A91" s="29"/>
      <c r="B91" s="30"/>
      <c r="C91" s="29"/>
      <c r="D91" s="29"/>
      <c r="E91" s="249" t="str">
        <f>E13</f>
        <v>02 - Strecha</v>
      </c>
      <c r="F91" s="259"/>
      <c r="G91" s="259"/>
      <c r="H91" s="259"/>
      <c r="I91" s="99"/>
      <c r="J91" s="29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9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2" customHeight="1">
      <c r="A93" s="29"/>
      <c r="B93" s="30"/>
      <c r="C93" s="24" t="s">
        <v>19</v>
      </c>
      <c r="D93" s="29"/>
      <c r="E93" s="29"/>
      <c r="F93" s="22" t="str">
        <f>F16</f>
        <v>Jarková 24, Prešov</v>
      </c>
      <c r="G93" s="29"/>
      <c r="H93" s="29"/>
      <c r="I93" s="100" t="s">
        <v>21</v>
      </c>
      <c r="J93" s="52" t="str">
        <f>IF(J16="","",J16)</f>
        <v>11_2019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6.95" customHeight="1">
      <c r="A94" s="29"/>
      <c r="B94" s="30"/>
      <c r="C94" s="29"/>
      <c r="D94" s="29"/>
      <c r="E94" s="29"/>
      <c r="F94" s="29"/>
      <c r="G94" s="29"/>
      <c r="H94" s="29"/>
      <c r="I94" s="99"/>
      <c r="J94" s="29"/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5.2" customHeight="1">
      <c r="A95" s="29"/>
      <c r="B95" s="30"/>
      <c r="C95" s="24" t="s">
        <v>22</v>
      </c>
      <c r="D95" s="29"/>
      <c r="E95" s="29"/>
      <c r="F95" s="22" t="str">
        <f>E19</f>
        <v>Mesto Prešov, Hlavná 73, Prešov</v>
      </c>
      <c r="G95" s="29"/>
      <c r="H95" s="29"/>
      <c r="I95" s="100" t="s">
        <v>27</v>
      </c>
      <c r="J95" s="27" t="str">
        <f>E25</f>
        <v>AIP projekt s.r.o.</v>
      </c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15.2" customHeight="1">
      <c r="A96" s="29"/>
      <c r="B96" s="30"/>
      <c r="C96" s="24" t="s">
        <v>26</v>
      </c>
      <c r="D96" s="29"/>
      <c r="E96" s="29"/>
      <c r="F96" s="22" t="str">
        <f>IF(E22="","",E22)</f>
        <v/>
      </c>
      <c r="G96" s="29"/>
      <c r="H96" s="29"/>
      <c r="I96" s="100" t="s">
        <v>30</v>
      </c>
      <c r="J96" s="27" t="str">
        <f>E28</f>
        <v xml:space="preserve"> 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9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9.25" customHeight="1">
      <c r="A98" s="29"/>
      <c r="B98" s="30"/>
      <c r="C98" s="124" t="s">
        <v>129</v>
      </c>
      <c r="D98" s="110"/>
      <c r="E98" s="110"/>
      <c r="F98" s="110"/>
      <c r="G98" s="110"/>
      <c r="H98" s="110"/>
      <c r="I98" s="125"/>
      <c r="J98" s="126" t="s">
        <v>130</v>
      </c>
      <c r="K98" s="110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47" s="2" customFormat="1" ht="10.35" customHeight="1">
      <c r="A99" s="29"/>
      <c r="B99" s="30"/>
      <c r="C99" s="29"/>
      <c r="D99" s="29"/>
      <c r="E99" s="29"/>
      <c r="F99" s="29"/>
      <c r="G99" s="29"/>
      <c r="H99" s="29"/>
      <c r="I99" s="99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22.9" customHeight="1">
      <c r="A100" s="29"/>
      <c r="B100" s="30"/>
      <c r="C100" s="127" t="s">
        <v>131</v>
      </c>
      <c r="D100" s="29"/>
      <c r="E100" s="29"/>
      <c r="F100" s="29"/>
      <c r="G100" s="29"/>
      <c r="H100" s="29"/>
      <c r="I100" s="99"/>
      <c r="J100" s="68">
        <f>J134</f>
        <v>0</v>
      </c>
      <c r="K100" s="29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U100" s="14" t="s">
        <v>132</v>
      </c>
    </row>
    <row r="101" spans="1:47" s="9" customFormat="1" ht="24.95" customHeight="1">
      <c r="B101" s="128"/>
      <c r="D101" s="129" t="s">
        <v>133</v>
      </c>
      <c r="E101" s="130"/>
      <c r="F101" s="130"/>
      <c r="G101" s="130"/>
      <c r="H101" s="130"/>
      <c r="I101" s="131"/>
      <c r="J101" s="132">
        <f>J135</f>
        <v>0</v>
      </c>
      <c r="L101" s="128"/>
    </row>
    <row r="102" spans="1:47" s="10" customFormat="1" ht="19.899999999999999" customHeight="1">
      <c r="B102" s="133"/>
      <c r="D102" s="134" t="s">
        <v>138</v>
      </c>
      <c r="E102" s="135"/>
      <c r="F102" s="135"/>
      <c r="G102" s="135"/>
      <c r="H102" s="135"/>
      <c r="I102" s="136"/>
      <c r="J102" s="137">
        <f>J136</f>
        <v>0</v>
      </c>
      <c r="L102" s="133"/>
    </row>
    <row r="103" spans="1:47" s="9" customFormat="1" ht="24.95" customHeight="1">
      <c r="B103" s="128"/>
      <c r="D103" s="129" t="s">
        <v>140</v>
      </c>
      <c r="E103" s="130"/>
      <c r="F103" s="130"/>
      <c r="G103" s="130"/>
      <c r="H103" s="130"/>
      <c r="I103" s="131"/>
      <c r="J103" s="132">
        <f>J145</f>
        <v>0</v>
      </c>
      <c r="L103" s="128"/>
    </row>
    <row r="104" spans="1:47" s="10" customFormat="1" ht="19.899999999999999" customHeight="1">
      <c r="B104" s="133"/>
      <c r="D104" s="134" t="s">
        <v>396</v>
      </c>
      <c r="E104" s="135"/>
      <c r="F104" s="135"/>
      <c r="G104" s="135"/>
      <c r="H104" s="135"/>
      <c r="I104" s="136"/>
      <c r="J104" s="137">
        <f>J146</f>
        <v>0</v>
      </c>
      <c r="L104" s="133"/>
    </row>
    <row r="105" spans="1:47" s="10" customFormat="1" ht="19.899999999999999" customHeight="1">
      <c r="B105" s="133"/>
      <c r="D105" s="134" t="s">
        <v>142</v>
      </c>
      <c r="E105" s="135"/>
      <c r="F105" s="135"/>
      <c r="G105" s="135"/>
      <c r="H105" s="135"/>
      <c r="I105" s="136"/>
      <c r="J105" s="137">
        <f>J156</f>
        <v>0</v>
      </c>
      <c r="L105" s="133"/>
    </row>
    <row r="106" spans="1:47" s="10" customFormat="1" ht="19.899999999999999" customHeight="1">
      <c r="B106" s="133"/>
      <c r="D106" s="134" t="s">
        <v>397</v>
      </c>
      <c r="E106" s="135"/>
      <c r="F106" s="135"/>
      <c r="G106" s="135"/>
      <c r="H106" s="135"/>
      <c r="I106" s="136"/>
      <c r="J106" s="137">
        <f>J166</f>
        <v>0</v>
      </c>
      <c r="L106" s="133"/>
    </row>
    <row r="107" spans="1:47" s="10" customFormat="1" ht="19.899999999999999" customHeight="1">
      <c r="B107" s="133"/>
      <c r="D107" s="134" t="s">
        <v>143</v>
      </c>
      <c r="E107" s="135"/>
      <c r="F107" s="135"/>
      <c r="G107" s="135"/>
      <c r="H107" s="135"/>
      <c r="I107" s="136"/>
      <c r="J107" s="137">
        <f>J175</f>
        <v>0</v>
      </c>
      <c r="L107" s="133"/>
    </row>
    <row r="108" spans="1:47" s="10" customFormat="1" ht="19.899999999999999" customHeight="1">
      <c r="B108" s="133"/>
      <c r="D108" s="134" t="s">
        <v>398</v>
      </c>
      <c r="E108" s="135"/>
      <c r="F108" s="135"/>
      <c r="G108" s="135"/>
      <c r="H108" s="135"/>
      <c r="I108" s="136"/>
      <c r="J108" s="137">
        <f>J187</f>
        <v>0</v>
      </c>
      <c r="L108" s="133"/>
    </row>
    <row r="109" spans="1:47" s="10" customFormat="1" ht="19.899999999999999" customHeight="1">
      <c r="B109" s="133"/>
      <c r="D109" s="134" t="s">
        <v>144</v>
      </c>
      <c r="E109" s="135"/>
      <c r="F109" s="135"/>
      <c r="G109" s="135"/>
      <c r="H109" s="135"/>
      <c r="I109" s="136"/>
      <c r="J109" s="137">
        <f>J193</f>
        <v>0</v>
      </c>
      <c r="L109" s="133"/>
    </row>
    <row r="110" spans="1:47" s="10" customFormat="1" ht="19.899999999999999" customHeight="1">
      <c r="B110" s="133"/>
      <c r="D110" s="134" t="s">
        <v>399</v>
      </c>
      <c r="E110" s="135"/>
      <c r="F110" s="135"/>
      <c r="G110" s="135"/>
      <c r="H110" s="135"/>
      <c r="I110" s="136"/>
      <c r="J110" s="137">
        <f>J197</f>
        <v>0</v>
      </c>
      <c r="L110" s="133"/>
    </row>
    <row r="111" spans="1:47" s="2" customFormat="1" ht="21.75" customHeight="1">
      <c r="A111" s="29"/>
      <c r="B111" s="30"/>
      <c r="C111" s="29"/>
      <c r="D111" s="29"/>
      <c r="E111" s="29"/>
      <c r="F111" s="29"/>
      <c r="G111" s="29"/>
      <c r="H111" s="29"/>
      <c r="I111" s="9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6.95" customHeight="1">
      <c r="A112" s="29"/>
      <c r="B112" s="44"/>
      <c r="C112" s="45"/>
      <c r="D112" s="45"/>
      <c r="E112" s="45"/>
      <c r="F112" s="45"/>
      <c r="G112" s="45"/>
      <c r="H112" s="45"/>
      <c r="I112" s="122"/>
      <c r="J112" s="45"/>
      <c r="K112" s="45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6.95" customHeight="1">
      <c r="A116" s="29"/>
      <c r="B116" s="46"/>
      <c r="C116" s="47"/>
      <c r="D116" s="47"/>
      <c r="E116" s="47"/>
      <c r="F116" s="47"/>
      <c r="G116" s="47"/>
      <c r="H116" s="47"/>
      <c r="I116" s="123"/>
      <c r="J116" s="47"/>
      <c r="K116" s="47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146</v>
      </c>
      <c r="D117" s="29"/>
      <c r="E117" s="29"/>
      <c r="F117" s="29"/>
      <c r="G117" s="29"/>
      <c r="H117" s="29"/>
      <c r="I117" s="9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9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15</v>
      </c>
      <c r="D119" s="29"/>
      <c r="E119" s="29"/>
      <c r="F119" s="29"/>
      <c r="G119" s="29"/>
      <c r="H119" s="29"/>
      <c r="I119" s="9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3.25" customHeight="1">
      <c r="A120" s="29"/>
      <c r="B120" s="30"/>
      <c r="C120" s="29"/>
      <c r="D120" s="29"/>
      <c r="E120" s="256" t="str">
        <f>E7</f>
        <v>MSÚ JARKOVÁ 24, PREŠOV - ZNÍŽENIE ENERGETICKEJ NÁROČNOSTI OBJEKTU</v>
      </c>
      <c r="F120" s="257"/>
      <c r="G120" s="257"/>
      <c r="H120" s="257"/>
      <c r="I120" s="9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1" customFormat="1" ht="12" customHeight="1">
      <c r="B121" s="17"/>
      <c r="C121" s="24" t="s">
        <v>122</v>
      </c>
      <c r="I121" s="95"/>
      <c r="L121" s="17"/>
    </row>
    <row r="122" spans="1:31" s="1" customFormat="1" ht="16.5" customHeight="1">
      <c r="B122" s="17"/>
      <c r="E122" s="256" t="s">
        <v>123</v>
      </c>
      <c r="F122" s="227"/>
      <c r="G122" s="227"/>
      <c r="H122" s="227"/>
      <c r="I122" s="95"/>
      <c r="L122" s="17"/>
    </row>
    <row r="123" spans="1:31" s="1" customFormat="1" ht="12" customHeight="1">
      <c r="B123" s="17"/>
      <c r="C123" s="24" t="s">
        <v>124</v>
      </c>
      <c r="I123" s="95"/>
      <c r="L123" s="17"/>
    </row>
    <row r="124" spans="1:31" s="2" customFormat="1" ht="16.5" customHeight="1">
      <c r="A124" s="29"/>
      <c r="B124" s="30"/>
      <c r="C124" s="29"/>
      <c r="D124" s="29"/>
      <c r="E124" s="258" t="s">
        <v>684</v>
      </c>
      <c r="F124" s="259"/>
      <c r="G124" s="259"/>
      <c r="H124" s="259"/>
      <c r="I124" s="99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126</v>
      </c>
      <c r="D125" s="29"/>
      <c r="E125" s="29"/>
      <c r="F125" s="29"/>
      <c r="G125" s="29"/>
      <c r="H125" s="29"/>
      <c r="I125" s="9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6.5" customHeight="1">
      <c r="A126" s="29"/>
      <c r="B126" s="30"/>
      <c r="C126" s="29"/>
      <c r="D126" s="29"/>
      <c r="E126" s="249" t="str">
        <f>E13</f>
        <v>02 - Strecha</v>
      </c>
      <c r="F126" s="259"/>
      <c r="G126" s="259"/>
      <c r="H126" s="259"/>
      <c r="I126" s="99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99"/>
      <c r="J127" s="29"/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2" customHeight="1">
      <c r="A128" s="29"/>
      <c r="B128" s="30"/>
      <c r="C128" s="24" t="s">
        <v>19</v>
      </c>
      <c r="D128" s="29"/>
      <c r="E128" s="29"/>
      <c r="F128" s="22" t="str">
        <f>F16</f>
        <v>Jarková 24, Prešov</v>
      </c>
      <c r="G128" s="29"/>
      <c r="H128" s="29"/>
      <c r="I128" s="100" t="s">
        <v>21</v>
      </c>
      <c r="J128" s="52" t="str">
        <f>IF(J16="","",J16)</f>
        <v>11_2019</v>
      </c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99"/>
      <c r="J129" s="29"/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22</v>
      </c>
      <c r="D130" s="29"/>
      <c r="E130" s="29"/>
      <c r="F130" s="22" t="str">
        <f>E19</f>
        <v>Mesto Prešov, Hlavná 73, Prešov</v>
      </c>
      <c r="G130" s="29"/>
      <c r="H130" s="29"/>
      <c r="I130" s="100" t="s">
        <v>27</v>
      </c>
      <c r="J130" s="27" t="str">
        <f>E25</f>
        <v>AIP projekt s.r.o.</v>
      </c>
      <c r="K130" s="29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26</v>
      </c>
      <c r="D131" s="29"/>
      <c r="E131" s="29"/>
      <c r="F131" s="22" t="str">
        <f>IF(E22="","",E22)</f>
        <v/>
      </c>
      <c r="G131" s="29"/>
      <c r="H131" s="29"/>
      <c r="I131" s="100" t="s">
        <v>30</v>
      </c>
      <c r="J131" s="27" t="str">
        <f>E28</f>
        <v xml:space="preserve"> </v>
      </c>
      <c r="K131" s="29"/>
      <c r="L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0.35" customHeight="1">
      <c r="A132" s="29"/>
      <c r="B132" s="30"/>
      <c r="C132" s="29"/>
      <c r="D132" s="29"/>
      <c r="E132" s="29"/>
      <c r="F132" s="29"/>
      <c r="G132" s="29"/>
      <c r="H132" s="29"/>
      <c r="I132" s="99"/>
      <c r="J132" s="29"/>
      <c r="K132" s="29"/>
      <c r="L132" s="3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11" customFormat="1" ht="29.25" customHeight="1">
      <c r="A133" s="138"/>
      <c r="B133" s="139"/>
      <c r="C133" s="140" t="s">
        <v>147</v>
      </c>
      <c r="D133" s="141" t="s">
        <v>58</v>
      </c>
      <c r="E133" s="141" t="s">
        <v>54</v>
      </c>
      <c r="F133" s="141" t="s">
        <v>55</v>
      </c>
      <c r="G133" s="141" t="s">
        <v>148</v>
      </c>
      <c r="H133" s="141" t="s">
        <v>149</v>
      </c>
      <c r="I133" s="142" t="s">
        <v>150</v>
      </c>
      <c r="J133" s="143" t="s">
        <v>130</v>
      </c>
      <c r="K133" s="144" t="s">
        <v>151</v>
      </c>
      <c r="L133" s="145"/>
      <c r="M133" s="59" t="s">
        <v>1</v>
      </c>
      <c r="N133" s="60" t="s">
        <v>37</v>
      </c>
      <c r="O133" s="60" t="s">
        <v>152</v>
      </c>
      <c r="P133" s="60" t="s">
        <v>153</v>
      </c>
      <c r="Q133" s="60" t="s">
        <v>154</v>
      </c>
      <c r="R133" s="60" t="s">
        <v>155</v>
      </c>
      <c r="S133" s="60" t="s">
        <v>156</v>
      </c>
      <c r="T133" s="61" t="s">
        <v>157</v>
      </c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</row>
    <row r="134" spans="1:65" s="2" customFormat="1" ht="22.9" customHeight="1">
      <c r="A134" s="29"/>
      <c r="B134" s="30"/>
      <c r="C134" s="66" t="s">
        <v>131</v>
      </c>
      <c r="D134" s="29"/>
      <c r="E134" s="29"/>
      <c r="F134" s="29"/>
      <c r="G134" s="29"/>
      <c r="H134" s="29"/>
      <c r="I134" s="99"/>
      <c r="J134" s="146">
        <f>BK134</f>
        <v>0</v>
      </c>
      <c r="K134" s="29"/>
      <c r="L134" s="30"/>
      <c r="M134" s="62"/>
      <c r="N134" s="53"/>
      <c r="O134" s="63"/>
      <c r="P134" s="147">
        <f>P135+P145</f>
        <v>0</v>
      </c>
      <c r="Q134" s="63"/>
      <c r="R134" s="147">
        <f>R135+R145</f>
        <v>0.12189790743300001</v>
      </c>
      <c r="S134" s="63"/>
      <c r="T134" s="148">
        <f>T135+T145</f>
        <v>0.02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T134" s="14" t="s">
        <v>72</v>
      </c>
      <c r="AU134" s="14" t="s">
        <v>132</v>
      </c>
      <c r="BK134" s="149">
        <f>BK135+BK145</f>
        <v>0</v>
      </c>
    </row>
    <row r="135" spans="1:65" s="12" customFormat="1" ht="25.9" customHeight="1">
      <c r="B135" s="150"/>
      <c r="D135" s="151" t="s">
        <v>72</v>
      </c>
      <c r="E135" s="152" t="s">
        <v>158</v>
      </c>
      <c r="F135" s="152" t="s">
        <v>159</v>
      </c>
      <c r="I135" s="153"/>
      <c r="J135" s="154">
        <f>BK135</f>
        <v>0</v>
      </c>
      <c r="L135" s="150"/>
      <c r="M135" s="155"/>
      <c r="N135" s="156"/>
      <c r="O135" s="156"/>
      <c r="P135" s="157">
        <f>P136</f>
        <v>0</v>
      </c>
      <c r="Q135" s="156"/>
      <c r="R135" s="157">
        <f>R136</f>
        <v>0</v>
      </c>
      <c r="S135" s="156"/>
      <c r="T135" s="158">
        <f>T136</f>
        <v>0</v>
      </c>
      <c r="AR135" s="151" t="s">
        <v>80</v>
      </c>
      <c r="AT135" s="159" t="s">
        <v>72</v>
      </c>
      <c r="AU135" s="159" t="s">
        <v>73</v>
      </c>
      <c r="AY135" s="151" t="s">
        <v>160</v>
      </c>
      <c r="BK135" s="160">
        <f>BK136</f>
        <v>0</v>
      </c>
    </row>
    <row r="136" spans="1:65" s="12" customFormat="1" ht="22.9" customHeight="1">
      <c r="B136" s="150"/>
      <c r="D136" s="151" t="s">
        <v>72</v>
      </c>
      <c r="E136" s="161" t="s">
        <v>187</v>
      </c>
      <c r="F136" s="161" t="s">
        <v>246</v>
      </c>
      <c r="I136" s="153"/>
      <c r="J136" s="162">
        <f>BK136</f>
        <v>0</v>
      </c>
      <c r="L136" s="150"/>
      <c r="M136" s="155"/>
      <c r="N136" s="156"/>
      <c r="O136" s="156"/>
      <c r="P136" s="157">
        <f>SUM(P137:P144)</f>
        <v>0</v>
      </c>
      <c r="Q136" s="156"/>
      <c r="R136" s="157">
        <f>SUM(R137:R144)</f>
        <v>0</v>
      </c>
      <c r="S136" s="156"/>
      <c r="T136" s="158">
        <f>SUM(T137:T144)</f>
        <v>0</v>
      </c>
      <c r="AR136" s="151" t="s">
        <v>80</v>
      </c>
      <c r="AT136" s="159" t="s">
        <v>72</v>
      </c>
      <c r="AU136" s="159" t="s">
        <v>80</v>
      </c>
      <c r="AY136" s="151" t="s">
        <v>160</v>
      </c>
      <c r="BK136" s="160">
        <f>SUM(BK137:BK144)</f>
        <v>0</v>
      </c>
    </row>
    <row r="137" spans="1:65" s="2" customFormat="1" ht="21.75" customHeight="1">
      <c r="A137" s="29"/>
      <c r="B137" s="163"/>
      <c r="C137" s="164" t="s">
        <v>80</v>
      </c>
      <c r="D137" s="164" t="s">
        <v>162</v>
      </c>
      <c r="E137" s="165" t="s">
        <v>706</v>
      </c>
      <c r="F137" s="166" t="s">
        <v>707</v>
      </c>
      <c r="G137" s="167" t="s">
        <v>254</v>
      </c>
      <c r="H137" s="168">
        <v>1</v>
      </c>
      <c r="I137" s="169"/>
      <c r="J137" s="170">
        <f t="shared" ref="J137:J144" si="0">ROUND(I137*H137,2)</f>
        <v>0</v>
      </c>
      <c r="K137" s="171"/>
      <c r="L137" s="30"/>
      <c r="M137" s="172" t="s">
        <v>1</v>
      </c>
      <c r="N137" s="173" t="s">
        <v>39</v>
      </c>
      <c r="O137" s="55"/>
      <c r="P137" s="174">
        <f t="shared" ref="P137:P144" si="1">O137*H137</f>
        <v>0</v>
      </c>
      <c r="Q137" s="174">
        <v>0</v>
      </c>
      <c r="R137" s="174">
        <f t="shared" ref="R137:R144" si="2">Q137*H137</f>
        <v>0</v>
      </c>
      <c r="S137" s="174">
        <v>0</v>
      </c>
      <c r="T137" s="175">
        <f t="shared" ref="T137:T144" si="3"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6" t="s">
        <v>109</v>
      </c>
      <c r="AT137" s="176" t="s">
        <v>162</v>
      </c>
      <c r="AU137" s="176" t="s">
        <v>84</v>
      </c>
      <c r="AY137" s="14" t="s">
        <v>160</v>
      </c>
      <c r="BE137" s="177">
        <f t="shared" ref="BE137:BE144" si="4">IF(N137="základná",J137,0)</f>
        <v>0</v>
      </c>
      <c r="BF137" s="177">
        <f t="shared" ref="BF137:BF144" si="5">IF(N137="znížená",J137,0)</f>
        <v>0</v>
      </c>
      <c r="BG137" s="177">
        <f t="shared" ref="BG137:BG144" si="6">IF(N137="zákl. prenesená",J137,0)</f>
        <v>0</v>
      </c>
      <c r="BH137" s="177">
        <f t="shared" ref="BH137:BH144" si="7">IF(N137="zníž. prenesená",J137,0)</f>
        <v>0</v>
      </c>
      <c r="BI137" s="177">
        <f t="shared" ref="BI137:BI144" si="8">IF(N137="nulová",J137,0)</f>
        <v>0</v>
      </c>
      <c r="BJ137" s="14" t="s">
        <v>84</v>
      </c>
      <c r="BK137" s="177">
        <f t="shared" ref="BK137:BK144" si="9">ROUND(I137*H137,2)</f>
        <v>0</v>
      </c>
      <c r="BL137" s="14" t="s">
        <v>109</v>
      </c>
      <c r="BM137" s="176" t="s">
        <v>84</v>
      </c>
    </row>
    <row r="138" spans="1:65" s="2" customFormat="1" ht="21.75" customHeight="1">
      <c r="A138" s="29"/>
      <c r="B138" s="163"/>
      <c r="C138" s="164" t="s">
        <v>84</v>
      </c>
      <c r="D138" s="164" t="s">
        <v>162</v>
      </c>
      <c r="E138" s="165" t="s">
        <v>286</v>
      </c>
      <c r="F138" s="166" t="s">
        <v>287</v>
      </c>
      <c r="G138" s="167" t="s">
        <v>182</v>
      </c>
      <c r="H138" s="168">
        <v>9.109</v>
      </c>
      <c r="I138" s="169"/>
      <c r="J138" s="170">
        <f t="shared" si="0"/>
        <v>0</v>
      </c>
      <c r="K138" s="171"/>
      <c r="L138" s="30"/>
      <c r="M138" s="172" t="s">
        <v>1</v>
      </c>
      <c r="N138" s="173" t="s">
        <v>39</v>
      </c>
      <c r="O138" s="55"/>
      <c r="P138" s="174">
        <f t="shared" si="1"/>
        <v>0</v>
      </c>
      <c r="Q138" s="174">
        <v>0</v>
      </c>
      <c r="R138" s="174">
        <f t="shared" si="2"/>
        <v>0</v>
      </c>
      <c r="S138" s="174">
        <v>0</v>
      </c>
      <c r="T138" s="175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6" t="s">
        <v>109</v>
      </c>
      <c r="AT138" s="176" t="s">
        <v>162</v>
      </c>
      <c r="AU138" s="176" t="s">
        <v>84</v>
      </c>
      <c r="AY138" s="14" t="s">
        <v>160</v>
      </c>
      <c r="BE138" s="177">
        <f t="shared" si="4"/>
        <v>0</v>
      </c>
      <c r="BF138" s="177">
        <f t="shared" si="5"/>
        <v>0</v>
      </c>
      <c r="BG138" s="177">
        <f t="shared" si="6"/>
        <v>0</v>
      </c>
      <c r="BH138" s="177">
        <f t="shared" si="7"/>
        <v>0</v>
      </c>
      <c r="BI138" s="177">
        <f t="shared" si="8"/>
        <v>0</v>
      </c>
      <c r="BJ138" s="14" t="s">
        <v>84</v>
      </c>
      <c r="BK138" s="177">
        <f t="shared" si="9"/>
        <v>0</v>
      </c>
      <c r="BL138" s="14" t="s">
        <v>109</v>
      </c>
      <c r="BM138" s="176" t="s">
        <v>109</v>
      </c>
    </row>
    <row r="139" spans="1:65" s="2" customFormat="1" ht="21.75" customHeight="1">
      <c r="A139" s="29"/>
      <c r="B139" s="163"/>
      <c r="C139" s="164" t="s">
        <v>89</v>
      </c>
      <c r="D139" s="164" t="s">
        <v>162</v>
      </c>
      <c r="E139" s="165" t="s">
        <v>289</v>
      </c>
      <c r="F139" s="166" t="s">
        <v>290</v>
      </c>
      <c r="G139" s="167" t="s">
        <v>182</v>
      </c>
      <c r="H139" s="168">
        <v>9.109</v>
      </c>
      <c r="I139" s="169"/>
      <c r="J139" s="170">
        <f t="shared" si="0"/>
        <v>0</v>
      </c>
      <c r="K139" s="171"/>
      <c r="L139" s="30"/>
      <c r="M139" s="172" t="s">
        <v>1</v>
      </c>
      <c r="N139" s="173" t="s">
        <v>39</v>
      </c>
      <c r="O139" s="55"/>
      <c r="P139" s="174">
        <f t="shared" si="1"/>
        <v>0</v>
      </c>
      <c r="Q139" s="174">
        <v>0</v>
      </c>
      <c r="R139" s="174">
        <f t="shared" si="2"/>
        <v>0</v>
      </c>
      <c r="S139" s="174">
        <v>0</v>
      </c>
      <c r="T139" s="175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6" t="s">
        <v>109</v>
      </c>
      <c r="AT139" s="176" t="s">
        <v>162</v>
      </c>
      <c r="AU139" s="176" t="s">
        <v>84</v>
      </c>
      <c r="AY139" s="14" t="s">
        <v>160</v>
      </c>
      <c r="BE139" s="177">
        <f t="shared" si="4"/>
        <v>0</v>
      </c>
      <c r="BF139" s="177">
        <f t="shared" si="5"/>
        <v>0</v>
      </c>
      <c r="BG139" s="177">
        <f t="shared" si="6"/>
        <v>0</v>
      </c>
      <c r="BH139" s="177">
        <f t="shared" si="7"/>
        <v>0</v>
      </c>
      <c r="BI139" s="177">
        <f t="shared" si="8"/>
        <v>0</v>
      </c>
      <c r="BJ139" s="14" t="s">
        <v>84</v>
      </c>
      <c r="BK139" s="177">
        <f t="shared" si="9"/>
        <v>0</v>
      </c>
      <c r="BL139" s="14" t="s">
        <v>109</v>
      </c>
      <c r="BM139" s="176" t="s">
        <v>115</v>
      </c>
    </row>
    <row r="140" spans="1:65" s="2" customFormat="1" ht="16.5" customHeight="1">
      <c r="A140" s="29"/>
      <c r="B140" s="163"/>
      <c r="C140" s="164" t="s">
        <v>109</v>
      </c>
      <c r="D140" s="164" t="s">
        <v>162</v>
      </c>
      <c r="E140" s="165" t="s">
        <v>293</v>
      </c>
      <c r="F140" s="166" t="s">
        <v>294</v>
      </c>
      <c r="G140" s="167" t="s">
        <v>182</v>
      </c>
      <c r="H140" s="168">
        <v>9.109</v>
      </c>
      <c r="I140" s="169"/>
      <c r="J140" s="170">
        <f t="shared" si="0"/>
        <v>0</v>
      </c>
      <c r="K140" s="171"/>
      <c r="L140" s="30"/>
      <c r="M140" s="172" t="s">
        <v>1</v>
      </c>
      <c r="N140" s="173" t="s">
        <v>39</v>
      </c>
      <c r="O140" s="55"/>
      <c r="P140" s="174">
        <f t="shared" si="1"/>
        <v>0</v>
      </c>
      <c r="Q140" s="174">
        <v>0</v>
      </c>
      <c r="R140" s="174">
        <f t="shared" si="2"/>
        <v>0</v>
      </c>
      <c r="S140" s="174">
        <v>0</v>
      </c>
      <c r="T140" s="175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6" t="s">
        <v>109</v>
      </c>
      <c r="AT140" s="176" t="s">
        <v>162</v>
      </c>
      <c r="AU140" s="176" t="s">
        <v>84</v>
      </c>
      <c r="AY140" s="14" t="s">
        <v>160</v>
      </c>
      <c r="BE140" s="177">
        <f t="shared" si="4"/>
        <v>0</v>
      </c>
      <c r="BF140" s="177">
        <f t="shared" si="5"/>
        <v>0</v>
      </c>
      <c r="BG140" s="177">
        <f t="shared" si="6"/>
        <v>0</v>
      </c>
      <c r="BH140" s="177">
        <f t="shared" si="7"/>
        <v>0</v>
      </c>
      <c r="BI140" s="177">
        <f t="shared" si="8"/>
        <v>0</v>
      </c>
      <c r="BJ140" s="14" t="s">
        <v>84</v>
      </c>
      <c r="BK140" s="177">
        <f t="shared" si="9"/>
        <v>0</v>
      </c>
      <c r="BL140" s="14" t="s">
        <v>109</v>
      </c>
      <c r="BM140" s="176" t="s">
        <v>173</v>
      </c>
    </row>
    <row r="141" spans="1:65" s="2" customFormat="1" ht="21.75" customHeight="1">
      <c r="A141" s="29"/>
      <c r="B141" s="163"/>
      <c r="C141" s="164" t="s">
        <v>112</v>
      </c>
      <c r="D141" s="164" t="s">
        <v>162</v>
      </c>
      <c r="E141" s="165" t="s">
        <v>296</v>
      </c>
      <c r="F141" s="166" t="s">
        <v>297</v>
      </c>
      <c r="G141" s="167" t="s">
        <v>182</v>
      </c>
      <c r="H141" s="168">
        <v>182.18</v>
      </c>
      <c r="I141" s="169"/>
      <c r="J141" s="170">
        <f t="shared" si="0"/>
        <v>0</v>
      </c>
      <c r="K141" s="171"/>
      <c r="L141" s="30"/>
      <c r="M141" s="172" t="s">
        <v>1</v>
      </c>
      <c r="N141" s="173" t="s">
        <v>39</v>
      </c>
      <c r="O141" s="55"/>
      <c r="P141" s="174">
        <f t="shared" si="1"/>
        <v>0</v>
      </c>
      <c r="Q141" s="174">
        <v>0</v>
      </c>
      <c r="R141" s="174">
        <f t="shared" si="2"/>
        <v>0</v>
      </c>
      <c r="S141" s="174">
        <v>0</v>
      </c>
      <c r="T141" s="175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6" t="s">
        <v>109</v>
      </c>
      <c r="AT141" s="176" t="s">
        <v>162</v>
      </c>
      <c r="AU141" s="176" t="s">
        <v>84</v>
      </c>
      <c r="AY141" s="14" t="s">
        <v>160</v>
      </c>
      <c r="BE141" s="177">
        <f t="shared" si="4"/>
        <v>0</v>
      </c>
      <c r="BF141" s="177">
        <f t="shared" si="5"/>
        <v>0</v>
      </c>
      <c r="BG141" s="177">
        <f t="shared" si="6"/>
        <v>0</v>
      </c>
      <c r="BH141" s="177">
        <f t="shared" si="7"/>
        <v>0</v>
      </c>
      <c r="BI141" s="177">
        <f t="shared" si="8"/>
        <v>0</v>
      </c>
      <c r="BJ141" s="14" t="s">
        <v>84</v>
      </c>
      <c r="BK141" s="177">
        <f t="shared" si="9"/>
        <v>0</v>
      </c>
      <c r="BL141" s="14" t="s">
        <v>109</v>
      </c>
      <c r="BM141" s="176" t="s">
        <v>176</v>
      </c>
    </row>
    <row r="142" spans="1:65" s="2" customFormat="1" ht="21.75" customHeight="1">
      <c r="A142" s="29"/>
      <c r="B142" s="163"/>
      <c r="C142" s="164" t="s">
        <v>115</v>
      </c>
      <c r="D142" s="164" t="s">
        <v>162</v>
      </c>
      <c r="E142" s="165" t="s">
        <v>300</v>
      </c>
      <c r="F142" s="166" t="s">
        <v>301</v>
      </c>
      <c r="G142" s="167" t="s">
        <v>182</v>
      </c>
      <c r="H142" s="168">
        <v>9.109</v>
      </c>
      <c r="I142" s="169"/>
      <c r="J142" s="170">
        <f t="shared" si="0"/>
        <v>0</v>
      </c>
      <c r="K142" s="171"/>
      <c r="L142" s="30"/>
      <c r="M142" s="172" t="s">
        <v>1</v>
      </c>
      <c r="N142" s="173" t="s">
        <v>39</v>
      </c>
      <c r="O142" s="55"/>
      <c r="P142" s="174">
        <f t="shared" si="1"/>
        <v>0</v>
      </c>
      <c r="Q142" s="174">
        <v>0</v>
      </c>
      <c r="R142" s="174">
        <f t="shared" si="2"/>
        <v>0</v>
      </c>
      <c r="S142" s="174">
        <v>0</v>
      </c>
      <c r="T142" s="175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6" t="s">
        <v>109</v>
      </c>
      <c r="AT142" s="176" t="s">
        <v>162</v>
      </c>
      <c r="AU142" s="176" t="s">
        <v>84</v>
      </c>
      <c r="AY142" s="14" t="s">
        <v>160</v>
      </c>
      <c r="BE142" s="177">
        <f t="shared" si="4"/>
        <v>0</v>
      </c>
      <c r="BF142" s="177">
        <f t="shared" si="5"/>
        <v>0</v>
      </c>
      <c r="BG142" s="177">
        <f t="shared" si="6"/>
        <v>0</v>
      </c>
      <c r="BH142" s="177">
        <f t="shared" si="7"/>
        <v>0</v>
      </c>
      <c r="BI142" s="177">
        <f t="shared" si="8"/>
        <v>0</v>
      </c>
      <c r="BJ142" s="14" t="s">
        <v>84</v>
      </c>
      <c r="BK142" s="177">
        <f t="shared" si="9"/>
        <v>0</v>
      </c>
      <c r="BL142" s="14" t="s">
        <v>109</v>
      </c>
      <c r="BM142" s="176" t="s">
        <v>179</v>
      </c>
    </row>
    <row r="143" spans="1:65" s="2" customFormat="1" ht="21.75" customHeight="1">
      <c r="A143" s="29"/>
      <c r="B143" s="163"/>
      <c r="C143" s="164" t="s">
        <v>118</v>
      </c>
      <c r="D143" s="164" t="s">
        <v>162</v>
      </c>
      <c r="E143" s="165" t="s">
        <v>303</v>
      </c>
      <c r="F143" s="166" t="s">
        <v>304</v>
      </c>
      <c r="G143" s="167" t="s">
        <v>182</v>
      </c>
      <c r="H143" s="168">
        <v>36.436</v>
      </c>
      <c r="I143" s="169"/>
      <c r="J143" s="170">
        <f t="shared" si="0"/>
        <v>0</v>
      </c>
      <c r="K143" s="171"/>
      <c r="L143" s="30"/>
      <c r="M143" s="172" t="s">
        <v>1</v>
      </c>
      <c r="N143" s="173" t="s">
        <v>39</v>
      </c>
      <c r="O143" s="55"/>
      <c r="P143" s="174">
        <f t="shared" si="1"/>
        <v>0</v>
      </c>
      <c r="Q143" s="174">
        <v>0</v>
      </c>
      <c r="R143" s="174">
        <f t="shared" si="2"/>
        <v>0</v>
      </c>
      <c r="S143" s="174">
        <v>0</v>
      </c>
      <c r="T143" s="175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6" t="s">
        <v>109</v>
      </c>
      <c r="AT143" s="176" t="s">
        <v>162</v>
      </c>
      <c r="AU143" s="176" t="s">
        <v>84</v>
      </c>
      <c r="AY143" s="14" t="s">
        <v>160</v>
      </c>
      <c r="BE143" s="177">
        <f t="shared" si="4"/>
        <v>0</v>
      </c>
      <c r="BF143" s="177">
        <f t="shared" si="5"/>
        <v>0</v>
      </c>
      <c r="BG143" s="177">
        <f t="shared" si="6"/>
        <v>0</v>
      </c>
      <c r="BH143" s="177">
        <f t="shared" si="7"/>
        <v>0</v>
      </c>
      <c r="BI143" s="177">
        <f t="shared" si="8"/>
        <v>0</v>
      </c>
      <c r="BJ143" s="14" t="s">
        <v>84</v>
      </c>
      <c r="BK143" s="177">
        <f t="shared" si="9"/>
        <v>0</v>
      </c>
      <c r="BL143" s="14" t="s">
        <v>109</v>
      </c>
      <c r="BM143" s="176" t="s">
        <v>183</v>
      </c>
    </row>
    <row r="144" spans="1:65" s="2" customFormat="1" ht="21.75" customHeight="1">
      <c r="A144" s="29"/>
      <c r="B144" s="163"/>
      <c r="C144" s="164" t="s">
        <v>173</v>
      </c>
      <c r="D144" s="164" t="s">
        <v>162</v>
      </c>
      <c r="E144" s="165" t="s">
        <v>307</v>
      </c>
      <c r="F144" s="166" t="s">
        <v>308</v>
      </c>
      <c r="G144" s="167" t="s">
        <v>182</v>
      </c>
      <c r="H144" s="168">
        <v>9.109</v>
      </c>
      <c r="I144" s="169"/>
      <c r="J144" s="170">
        <f t="shared" si="0"/>
        <v>0</v>
      </c>
      <c r="K144" s="171"/>
      <c r="L144" s="30"/>
      <c r="M144" s="172" t="s">
        <v>1</v>
      </c>
      <c r="N144" s="173" t="s">
        <v>39</v>
      </c>
      <c r="O144" s="55"/>
      <c r="P144" s="174">
        <f t="shared" si="1"/>
        <v>0</v>
      </c>
      <c r="Q144" s="174">
        <v>0</v>
      </c>
      <c r="R144" s="174">
        <f t="shared" si="2"/>
        <v>0</v>
      </c>
      <c r="S144" s="174">
        <v>0</v>
      </c>
      <c r="T144" s="175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6" t="s">
        <v>109</v>
      </c>
      <c r="AT144" s="176" t="s">
        <v>162</v>
      </c>
      <c r="AU144" s="176" t="s">
        <v>84</v>
      </c>
      <c r="AY144" s="14" t="s">
        <v>160</v>
      </c>
      <c r="BE144" s="177">
        <f t="shared" si="4"/>
        <v>0</v>
      </c>
      <c r="BF144" s="177">
        <f t="shared" si="5"/>
        <v>0</v>
      </c>
      <c r="BG144" s="177">
        <f t="shared" si="6"/>
        <v>0</v>
      </c>
      <c r="BH144" s="177">
        <f t="shared" si="7"/>
        <v>0</v>
      </c>
      <c r="BI144" s="177">
        <f t="shared" si="8"/>
        <v>0</v>
      </c>
      <c r="BJ144" s="14" t="s">
        <v>84</v>
      </c>
      <c r="BK144" s="177">
        <f t="shared" si="9"/>
        <v>0</v>
      </c>
      <c r="BL144" s="14" t="s">
        <v>109</v>
      </c>
      <c r="BM144" s="176" t="s">
        <v>186</v>
      </c>
    </row>
    <row r="145" spans="1:65" s="12" customFormat="1" ht="25.9" customHeight="1">
      <c r="B145" s="150"/>
      <c r="D145" s="151" t="s">
        <v>72</v>
      </c>
      <c r="E145" s="152" t="s">
        <v>315</v>
      </c>
      <c r="F145" s="152" t="s">
        <v>316</v>
      </c>
      <c r="I145" s="153"/>
      <c r="J145" s="154">
        <f>BK145</f>
        <v>0</v>
      </c>
      <c r="L145" s="150"/>
      <c r="M145" s="155"/>
      <c r="N145" s="156"/>
      <c r="O145" s="156"/>
      <c r="P145" s="157">
        <f>P146+P156+P166+P175+P187+P193+P197</f>
        <v>0</v>
      </c>
      <c r="Q145" s="156"/>
      <c r="R145" s="157">
        <f>R146+R156+R166+R175+R187+R193+R197</f>
        <v>0.12189790743300001</v>
      </c>
      <c r="S145" s="156"/>
      <c r="T145" s="158">
        <f>T146+T156+T166+T175+T187+T193+T197</f>
        <v>0.02</v>
      </c>
      <c r="AR145" s="151" t="s">
        <v>84</v>
      </c>
      <c r="AT145" s="159" t="s">
        <v>72</v>
      </c>
      <c r="AU145" s="159" t="s">
        <v>73</v>
      </c>
      <c r="AY145" s="151" t="s">
        <v>160</v>
      </c>
      <c r="BK145" s="160">
        <f>BK146+BK156+BK166+BK175+BK187+BK193+BK197</f>
        <v>0</v>
      </c>
    </row>
    <row r="146" spans="1:65" s="12" customFormat="1" ht="22.9" customHeight="1">
      <c r="B146" s="150"/>
      <c r="D146" s="151" t="s">
        <v>72</v>
      </c>
      <c r="E146" s="161" t="s">
        <v>402</v>
      </c>
      <c r="F146" s="161" t="s">
        <v>403</v>
      </c>
      <c r="I146" s="153"/>
      <c r="J146" s="162">
        <f>BK146</f>
        <v>0</v>
      </c>
      <c r="L146" s="150"/>
      <c r="M146" s="155"/>
      <c r="N146" s="156"/>
      <c r="O146" s="156"/>
      <c r="P146" s="157">
        <f>SUM(P147:P155)</f>
        <v>0</v>
      </c>
      <c r="Q146" s="156"/>
      <c r="R146" s="157">
        <f>SUM(R147:R155)</f>
        <v>0</v>
      </c>
      <c r="S146" s="156"/>
      <c r="T146" s="158">
        <f>SUM(T147:T155)</f>
        <v>0</v>
      </c>
      <c r="AR146" s="151" t="s">
        <v>84</v>
      </c>
      <c r="AT146" s="159" t="s">
        <v>72</v>
      </c>
      <c r="AU146" s="159" t="s">
        <v>80</v>
      </c>
      <c r="AY146" s="151" t="s">
        <v>160</v>
      </c>
      <c r="BK146" s="160">
        <f>SUM(BK147:BK155)</f>
        <v>0</v>
      </c>
    </row>
    <row r="147" spans="1:65" s="2" customFormat="1" ht="21.75" customHeight="1">
      <c r="A147" s="29"/>
      <c r="B147" s="163"/>
      <c r="C147" s="164" t="s">
        <v>187</v>
      </c>
      <c r="D147" s="164" t="s">
        <v>162</v>
      </c>
      <c r="E147" s="165" t="s">
        <v>404</v>
      </c>
      <c r="F147" s="166" t="s">
        <v>405</v>
      </c>
      <c r="G147" s="167" t="s">
        <v>165</v>
      </c>
      <c r="H147" s="168">
        <v>334.11</v>
      </c>
      <c r="I147" s="169"/>
      <c r="J147" s="170">
        <f t="shared" ref="J147:J155" si="10">ROUND(I147*H147,2)</f>
        <v>0</v>
      </c>
      <c r="K147" s="171"/>
      <c r="L147" s="30"/>
      <c r="M147" s="172" t="s">
        <v>1</v>
      </c>
      <c r="N147" s="173" t="s">
        <v>39</v>
      </c>
      <c r="O147" s="55"/>
      <c r="P147" s="174">
        <f t="shared" ref="P147:P155" si="11">O147*H147</f>
        <v>0</v>
      </c>
      <c r="Q147" s="174">
        <v>0</v>
      </c>
      <c r="R147" s="174">
        <f t="shared" ref="R147:R155" si="12">Q147*H147</f>
        <v>0</v>
      </c>
      <c r="S147" s="174">
        <v>0</v>
      </c>
      <c r="T147" s="175">
        <f t="shared" ref="T147:T155" si="13"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6" t="s">
        <v>186</v>
      </c>
      <c r="AT147" s="176" t="s">
        <v>162</v>
      </c>
      <c r="AU147" s="176" t="s">
        <v>84</v>
      </c>
      <c r="AY147" s="14" t="s">
        <v>160</v>
      </c>
      <c r="BE147" s="177">
        <f t="shared" ref="BE147:BE155" si="14">IF(N147="základná",J147,0)</f>
        <v>0</v>
      </c>
      <c r="BF147" s="177">
        <f t="shared" ref="BF147:BF155" si="15">IF(N147="znížená",J147,0)</f>
        <v>0</v>
      </c>
      <c r="BG147" s="177">
        <f t="shared" ref="BG147:BG155" si="16">IF(N147="zákl. prenesená",J147,0)</f>
        <v>0</v>
      </c>
      <c r="BH147" s="177">
        <f t="shared" ref="BH147:BH155" si="17">IF(N147="zníž. prenesená",J147,0)</f>
        <v>0</v>
      </c>
      <c r="BI147" s="177">
        <f t="shared" ref="BI147:BI155" si="18">IF(N147="nulová",J147,0)</f>
        <v>0</v>
      </c>
      <c r="BJ147" s="14" t="s">
        <v>84</v>
      </c>
      <c r="BK147" s="177">
        <f t="shared" ref="BK147:BK155" si="19">ROUND(I147*H147,2)</f>
        <v>0</v>
      </c>
      <c r="BL147" s="14" t="s">
        <v>186</v>
      </c>
      <c r="BM147" s="176" t="s">
        <v>191</v>
      </c>
    </row>
    <row r="148" spans="1:65" s="2" customFormat="1" ht="33" customHeight="1">
      <c r="A148" s="29"/>
      <c r="B148" s="163"/>
      <c r="C148" s="164" t="s">
        <v>176</v>
      </c>
      <c r="D148" s="164" t="s">
        <v>162</v>
      </c>
      <c r="E148" s="165" t="s">
        <v>406</v>
      </c>
      <c r="F148" s="166" t="s">
        <v>708</v>
      </c>
      <c r="G148" s="167" t="s">
        <v>165</v>
      </c>
      <c r="H148" s="168">
        <v>334.11</v>
      </c>
      <c r="I148" s="169"/>
      <c r="J148" s="170">
        <f t="shared" si="10"/>
        <v>0</v>
      </c>
      <c r="K148" s="171"/>
      <c r="L148" s="30"/>
      <c r="M148" s="172" t="s">
        <v>1</v>
      </c>
      <c r="N148" s="173" t="s">
        <v>39</v>
      </c>
      <c r="O148" s="55"/>
      <c r="P148" s="174">
        <f t="shared" si="11"/>
        <v>0</v>
      </c>
      <c r="Q148" s="174">
        <v>0</v>
      </c>
      <c r="R148" s="174">
        <f t="shared" si="12"/>
        <v>0</v>
      </c>
      <c r="S148" s="174">
        <v>0</v>
      </c>
      <c r="T148" s="175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6" t="s">
        <v>186</v>
      </c>
      <c r="AT148" s="176" t="s">
        <v>162</v>
      </c>
      <c r="AU148" s="176" t="s">
        <v>84</v>
      </c>
      <c r="AY148" s="14" t="s">
        <v>160</v>
      </c>
      <c r="BE148" s="177">
        <f t="shared" si="14"/>
        <v>0</v>
      </c>
      <c r="BF148" s="177">
        <f t="shared" si="15"/>
        <v>0</v>
      </c>
      <c r="BG148" s="177">
        <f t="shared" si="16"/>
        <v>0</v>
      </c>
      <c r="BH148" s="177">
        <f t="shared" si="17"/>
        <v>0</v>
      </c>
      <c r="BI148" s="177">
        <f t="shared" si="18"/>
        <v>0</v>
      </c>
      <c r="BJ148" s="14" t="s">
        <v>84</v>
      </c>
      <c r="BK148" s="177">
        <f t="shared" si="19"/>
        <v>0</v>
      </c>
      <c r="BL148" s="14" t="s">
        <v>186</v>
      </c>
      <c r="BM148" s="176" t="s">
        <v>7</v>
      </c>
    </row>
    <row r="149" spans="1:65" s="2" customFormat="1" ht="21.75" customHeight="1">
      <c r="A149" s="29"/>
      <c r="B149" s="163"/>
      <c r="C149" s="164" t="s">
        <v>196</v>
      </c>
      <c r="D149" s="164" t="s">
        <v>162</v>
      </c>
      <c r="E149" s="165" t="s">
        <v>408</v>
      </c>
      <c r="F149" s="166" t="s">
        <v>409</v>
      </c>
      <c r="G149" s="167" t="s">
        <v>165</v>
      </c>
      <c r="H149" s="168">
        <v>479.22500000000002</v>
      </c>
      <c r="I149" s="169"/>
      <c r="J149" s="170">
        <f t="shared" si="10"/>
        <v>0</v>
      </c>
      <c r="K149" s="171"/>
      <c r="L149" s="30"/>
      <c r="M149" s="172" t="s">
        <v>1</v>
      </c>
      <c r="N149" s="173" t="s">
        <v>39</v>
      </c>
      <c r="O149" s="55"/>
      <c r="P149" s="174">
        <f t="shared" si="11"/>
        <v>0</v>
      </c>
      <c r="Q149" s="174">
        <v>0</v>
      </c>
      <c r="R149" s="174">
        <f t="shared" si="12"/>
        <v>0</v>
      </c>
      <c r="S149" s="174">
        <v>0</v>
      </c>
      <c r="T149" s="175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6" t="s">
        <v>186</v>
      </c>
      <c r="AT149" s="176" t="s">
        <v>162</v>
      </c>
      <c r="AU149" s="176" t="s">
        <v>84</v>
      </c>
      <c r="AY149" s="14" t="s">
        <v>160</v>
      </c>
      <c r="BE149" s="177">
        <f t="shared" si="14"/>
        <v>0</v>
      </c>
      <c r="BF149" s="177">
        <f t="shared" si="15"/>
        <v>0</v>
      </c>
      <c r="BG149" s="177">
        <f t="shared" si="16"/>
        <v>0</v>
      </c>
      <c r="BH149" s="177">
        <f t="shared" si="17"/>
        <v>0</v>
      </c>
      <c r="BI149" s="177">
        <f t="shared" si="18"/>
        <v>0</v>
      </c>
      <c r="BJ149" s="14" t="s">
        <v>84</v>
      </c>
      <c r="BK149" s="177">
        <f t="shared" si="19"/>
        <v>0</v>
      </c>
      <c r="BL149" s="14" t="s">
        <v>186</v>
      </c>
      <c r="BM149" s="176" t="s">
        <v>199</v>
      </c>
    </row>
    <row r="150" spans="1:65" s="2" customFormat="1" ht="16.5" customHeight="1">
      <c r="A150" s="29"/>
      <c r="B150" s="163"/>
      <c r="C150" s="178" t="s">
        <v>179</v>
      </c>
      <c r="D150" s="178" t="s">
        <v>188</v>
      </c>
      <c r="E150" s="179" t="s">
        <v>709</v>
      </c>
      <c r="F150" s="180" t="s">
        <v>710</v>
      </c>
      <c r="G150" s="181" t="s">
        <v>165</v>
      </c>
      <c r="H150" s="182">
        <v>400.93200000000002</v>
      </c>
      <c r="I150" s="183"/>
      <c r="J150" s="184">
        <f t="shared" si="10"/>
        <v>0</v>
      </c>
      <c r="K150" s="185"/>
      <c r="L150" s="186"/>
      <c r="M150" s="187" t="s">
        <v>1</v>
      </c>
      <c r="N150" s="188" t="s">
        <v>39</v>
      </c>
      <c r="O150" s="55"/>
      <c r="P150" s="174">
        <f t="shared" si="11"/>
        <v>0</v>
      </c>
      <c r="Q150" s="174">
        <v>0</v>
      </c>
      <c r="R150" s="174">
        <f t="shared" si="12"/>
        <v>0</v>
      </c>
      <c r="S150" s="174">
        <v>0</v>
      </c>
      <c r="T150" s="175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6" t="s">
        <v>217</v>
      </c>
      <c r="AT150" s="176" t="s">
        <v>188</v>
      </c>
      <c r="AU150" s="176" t="s">
        <v>84</v>
      </c>
      <c r="AY150" s="14" t="s">
        <v>160</v>
      </c>
      <c r="BE150" s="177">
        <f t="shared" si="14"/>
        <v>0</v>
      </c>
      <c r="BF150" s="177">
        <f t="shared" si="15"/>
        <v>0</v>
      </c>
      <c r="BG150" s="177">
        <f t="shared" si="16"/>
        <v>0</v>
      </c>
      <c r="BH150" s="177">
        <f t="shared" si="17"/>
        <v>0</v>
      </c>
      <c r="BI150" s="177">
        <f t="shared" si="18"/>
        <v>0</v>
      </c>
      <c r="BJ150" s="14" t="s">
        <v>84</v>
      </c>
      <c r="BK150" s="177">
        <f t="shared" si="19"/>
        <v>0</v>
      </c>
      <c r="BL150" s="14" t="s">
        <v>186</v>
      </c>
      <c r="BM150" s="176" t="s">
        <v>202</v>
      </c>
    </row>
    <row r="151" spans="1:65" s="2" customFormat="1" ht="16.5" customHeight="1">
      <c r="A151" s="29"/>
      <c r="B151" s="163"/>
      <c r="C151" s="178" t="s">
        <v>204</v>
      </c>
      <c r="D151" s="178" t="s">
        <v>188</v>
      </c>
      <c r="E151" s="179" t="s">
        <v>410</v>
      </c>
      <c r="F151" s="180" t="s">
        <v>411</v>
      </c>
      <c r="G151" s="181" t="s">
        <v>165</v>
      </c>
      <c r="H151" s="182">
        <v>174.13200000000001</v>
      </c>
      <c r="I151" s="183"/>
      <c r="J151" s="184">
        <f t="shared" si="10"/>
        <v>0</v>
      </c>
      <c r="K151" s="185"/>
      <c r="L151" s="186"/>
      <c r="M151" s="187" t="s">
        <v>1</v>
      </c>
      <c r="N151" s="188" t="s">
        <v>39</v>
      </c>
      <c r="O151" s="55"/>
      <c r="P151" s="174">
        <f t="shared" si="11"/>
        <v>0</v>
      </c>
      <c r="Q151" s="174">
        <v>0</v>
      </c>
      <c r="R151" s="174">
        <f t="shared" si="12"/>
        <v>0</v>
      </c>
      <c r="S151" s="174">
        <v>0</v>
      </c>
      <c r="T151" s="175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6" t="s">
        <v>217</v>
      </c>
      <c r="AT151" s="176" t="s">
        <v>188</v>
      </c>
      <c r="AU151" s="176" t="s">
        <v>84</v>
      </c>
      <c r="AY151" s="14" t="s">
        <v>160</v>
      </c>
      <c r="BE151" s="177">
        <f t="shared" si="14"/>
        <v>0</v>
      </c>
      <c r="BF151" s="177">
        <f t="shared" si="15"/>
        <v>0</v>
      </c>
      <c r="BG151" s="177">
        <f t="shared" si="16"/>
        <v>0</v>
      </c>
      <c r="BH151" s="177">
        <f t="shared" si="17"/>
        <v>0</v>
      </c>
      <c r="BI151" s="177">
        <f t="shared" si="18"/>
        <v>0</v>
      </c>
      <c r="BJ151" s="14" t="s">
        <v>84</v>
      </c>
      <c r="BK151" s="177">
        <f t="shared" si="19"/>
        <v>0</v>
      </c>
      <c r="BL151" s="14" t="s">
        <v>186</v>
      </c>
      <c r="BM151" s="176" t="s">
        <v>207</v>
      </c>
    </row>
    <row r="152" spans="1:65" s="2" customFormat="1" ht="16.5" customHeight="1">
      <c r="A152" s="29"/>
      <c r="B152" s="163"/>
      <c r="C152" s="164" t="s">
        <v>183</v>
      </c>
      <c r="D152" s="164" t="s">
        <v>162</v>
      </c>
      <c r="E152" s="165" t="s">
        <v>412</v>
      </c>
      <c r="F152" s="166" t="s">
        <v>711</v>
      </c>
      <c r="G152" s="167" t="s">
        <v>283</v>
      </c>
      <c r="H152" s="168">
        <v>50</v>
      </c>
      <c r="I152" s="169"/>
      <c r="J152" s="170">
        <f t="shared" si="10"/>
        <v>0</v>
      </c>
      <c r="K152" s="171"/>
      <c r="L152" s="30"/>
      <c r="M152" s="172" t="s">
        <v>1</v>
      </c>
      <c r="N152" s="173" t="s">
        <v>39</v>
      </c>
      <c r="O152" s="55"/>
      <c r="P152" s="174">
        <f t="shared" si="11"/>
        <v>0</v>
      </c>
      <c r="Q152" s="174">
        <v>0</v>
      </c>
      <c r="R152" s="174">
        <f t="shared" si="12"/>
        <v>0</v>
      </c>
      <c r="S152" s="174">
        <v>0</v>
      </c>
      <c r="T152" s="175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6" t="s">
        <v>186</v>
      </c>
      <c r="AT152" s="176" t="s">
        <v>162</v>
      </c>
      <c r="AU152" s="176" t="s">
        <v>84</v>
      </c>
      <c r="AY152" s="14" t="s">
        <v>160</v>
      </c>
      <c r="BE152" s="177">
        <f t="shared" si="14"/>
        <v>0</v>
      </c>
      <c r="BF152" s="177">
        <f t="shared" si="15"/>
        <v>0</v>
      </c>
      <c r="BG152" s="177">
        <f t="shared" si="16"/>
        <v>0</v>
      </c>
      <c r="BH152" s="177">
        <f t="shared" si="17"/>
        <v>0</v>
      </c>
      <c r="BI152" s="177">
        <f t="shared" si="18"/>
        <v>0</v>
      </c>
      <c r="BJ152" s="14" t="s">
        <v>84</v>
      </c>
      <c r="BK152" s="177">
        <f t="shared" si="19"/>
        <v>0</v>
      </c>
      <c r="BL152" s="14" t="s">
        <v>186</v>
      </c>
      <c r="BM152" s="176" t="s">
        <v>210</v>
      </c>
    </row>
    <row r="153" spans="1:65" s="2" customFormat="1" ht="16.5" customHeight="1">
      <c r="A153" s="29"/>
      <c r="B153" s="163"/>
      <c r="C153" s="164" t="s">
        <v>211</v>
      </c>
      <c r="D153" s="164" t="s">
        <v>162</v>
      </c>
      <c r="E153" s="165" t="s">
        <v>414</v>
      </c>
      <c r="F153" s="166" t="s">
        <v>415</v>
      </c>
      <c r="G153" s="167" t="s">
        <v>250</v>
      </c>
      <c r="H153" s="168">
        <v>77</v>
      </c>
      <c r="I153" s="169"/>
      <c r="J153" s="170">
        <f t="shared" si="10"/>
        <v>0</v>
      </c>
      <c r="K153" s="171"/>
      <c r="L153" s="30"/>
      <c r="M153" s="172" t="s">
        <v>1</v>
      </c>
      <c r="N153" s="173" t="s">
        <v>39</v>
      </c>
      <c r="O153" s="55"/>
      <c r="P153" s="174">
        <f t="shared" si="11"/>
        <v>0</v>
      </c>
      <c r="Q153" s="174">
        <v>0</v>
      </c>
      <c r="R153" s="174">
        <f t="shared" si="12"/>
        <v>0</v>
      </c>
      <c r="S153" s="174">
        <v>0</v>
      </c>
      <c r="T153" s="175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6" t="s">
        <v>186</v>
      </c>
      <c r="AT153" s="176" t="s">
        <v>162</v>
      </c>
      <c r="AU153" s="176" t="s">
        <v>84</v>
      </c>
      <c r="AY153" s="14" t="s">
        <v>160</v>
      </c>
      <c r="BE153" s="177">
        <f t="shared" si="14"/>
        <v>0</v>
      </c>
      <c r="BF153" s="177">
        <f t="shared" si="15"/>
        <v>0</v>
      </c>
      <c r="BG153" s="177">
        <f t="shared" si="16"/>
        <v>0</v>
      </c>
      <c r="BH153" s="177">
        <f t="shared" si="17"/>
        <v>0</v>
      </c>
      <c r="BI153" s="177">
        <f t="shared" si="18"/>
        <v>0</v>
      </c>
      <c r="BJ153" s="14" t="s">
        <v>84</v>
      </c>
      <c r="BK153" s="177">
        <f t="shared" si="19"/>
        <v>0</v>
      </c>
      <c r="BL153" s="14" t="s">
        <v>186</v>
      </c>
      <c r="BM153" s="176" t="s">
        <v>214</v>
      </c>
    </row>
    <row r="154" spans="1:65" s="2" customFormat="1" ht="16.5" customHeight="1">
      <c r="A154" s="29"/>
      <c r="B154" s="163"/>
      <c r="C154" s="178" t="s">
        <v>186</v>
      </c>
      <c r="D154" s="178" t="s">
        <v>188</v>
      </c>
      <c r="E154" s="179" t="s">
        <v>416</v>
      </c>
      <c r="F154" s="180" t="s">
        <v>417</v>
      </c>
      <c r="G154" s="181" t="s">
        <v>165</v>
      </c>
      <c r="H154" s="182">
        <v>42.35</v>
      </c>
      <c r="I154" s="183"/>
      <c r="J154" s="184">
        <f t="shared" si="10"/>
        <v>0</v>
      </c>
      <c r="K154" s="185"/>
      <c r="L154" s="186"/>
      <c r="M154" s="187" t="s">
        <v>1</v>
      </c>
      <c r="N154" s="188" t="s">
        <v>39</v>
      </c>
      <c r="O154" s="55"/>
      <c r="P154" s="174">
        <f t="shared" si="11"/>
        <v>0</v>
      </c>
      <c r="Q154" s="174">
        <v>0</v>
      </c>
      <c r="R154" s="174">
        <f t="shared" si="12"/>
        <v>0</v>
      </c>
      <c r="S154" s="174">
        <v>0</v>
      </c>
      <c r="T154" s="175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6" t="s">
        <v>217</v>
      </c>
      <c r="AT154" s="176" t="s">
        <v>188</v>
      </c>
      <c r="AU154" s="176" t="s">
        <v>84</v>
      </c>
      <c r="AY154" s="14" t="s">
        <v>160</v>
      </c>
      <c r="BE154" s="177">
        <f t="shared" si="14"/>
        <v>0</v>
      </c>
      <c r="BF154" s="177">
        <f t="shared" si="15"/>
        <v>0</v>
      </c>
      <c r="BG154" s="177">
        <f t="shared" si="16"/>
        <v>0</v>
      </c>
      <c r="BH154" s="177">
        <f t="shared" si="17"/>
        <v>0</v>
      </c>
      <c r="BI154" s="177">
        <f t="shared" si="18"/>
        <v>0</v>
      </c>
      <c r="BJ154" s="14" t="s">
        <v>84</v>
      </c>
      <c r="BK154" s="177">
        <f t="shared" si="19"/>
        <v>0</v>
      </c>
      <c r="BL154" s="14" t="s">
        <v>186</v>
      </c>
      <c r="BM154" s="176" t="s">
        <v>217</v>
      </c>
    </row>
    <row r="155" spans="1:65" s="2" customFormat="1" ht="21.75" customHeight="1">
      <c r="A155" s="29"/>
      <c r="B155" s="163"/>
      <c r="C155" s="164" t="s">
        <v>218</v>
      </c>
      <c r="D155" s="164" t="s">
        <v>162</v>
      </c>
      <c r="E155" s="165" t="s">
        <v>418</v>
      </c>
      <c r="F155" s="166" t="s">
        <v>419</v>
      </c>
      <c r="G155" s="167" t="s">
        <v>332</v>
      </c>
      <c r="H155" s="189"/>
      <c r="I155" s="169"/>
      <c r="J155" s="170">
        <f t="shared" si="10"/>
        <v>0</v>
      </c>
      <c r="K155" s="171"/>
      <c r="L155" s="30"/>
      <c r="M155" s="172" t="s">
        <v>1</v>
      </c>
      <c r="N155" s="173" t="s">
        <v>39</v>
      </c>
      <c r="O155" s="55"/>
      <c r="P155" s="174">
        <f t="shared" si="11"/>
        <v>0</v>
      </c>
      <c r="Q155" s="174">
        <v>0</v>
      </c>
      <c r="R155" s="174">
        <f t="shared" si="12"/>
        <v>0</v>
      </c>
      <c r="S155" s="174">
        <v>0</v>
      </c>
      <c r="T155" s="175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6" t="s">
        <v>186</v>
      </c>
      <c r="AT155" s="176" t="s">
        <v>162</v>
      </c>
      <c r="AU155" s="176" t="s">
        <v>84</v>
      </c>
      <c r="AY155" s="14" t="s">
        <v>160</v>
      </c>
      <c r="BE155" s="177">
        <f t="shared" si="14"/>
        <v>0</v>
      </c>
      <c r="BF155" s="177">
        <f t="shared" si="15"/>
        <v>0</v>
      </c>
      <c r="BG155" s="177">
        <f t="shared" si="16"/>
        <v>0</v>
      </c>
      <c r="BH155" s="177">
        <f t="shared" si="17"/>
        <v>0</v>
      </c>
      <c r="BI155" s="177">
        <f t="shared" si="18"/>
        <v>0</v>
      </c>
      <c r="BJ155" s="14" t="s">
        <v>84</v>
      </c>
      <c r="BK155" s="177">
        <f t="shared" si="19"/>
        <v>0</v>
      </c>
      <c r="BL155" s="14" t="s">
        <v>186</v>
      </c>
      <c r="BM155" s="176" t="s">
        <v>221</v>
      </c>
    </row>
    <row r="156" spans="1:65" s="12" customFormat="1" ht="22.9" customHeight="1">
      <c r="B156" s="150"/>
      <c r="D156" s="151" t="s">
        <v>72</v>
      </c>
      <c r="E156" s="161" t="s">
        <v>334</v>
      </c>
      <c r="F156" s="161" t="s">
        <v>335</v>
      </c>
      <c r="I156" s="153"/>
      <c r="J156" s="162">
        <f>BK156</f>
        <v>0</v>
      </c>
      <c r="L156" s="150"/>
      <c r="M156" s="155"/>
      <c r="N156" s="156"/>
      <c r="O156" s="156"/>
      <c r="P156" s="157">
        <f>SUM(P157:P165)</f>
        <v>0</v>
      </c>
      <c r="Q156" s="156"/>
      <c r="R156" s="157">
        <f>SUM(R157:R165)</f>
        <v>7.9632000000000001E-3</v>
      </c>
      <c r="S156" s="156"/>
      <c r="T156" s="158">
        <f>SUM(T157:T165)</f>
        <v>0</v>
      </c>
      <c r="AR156" s="151" t="s">
        <v>84</v>
      </c>
      <c r="AT156" s="159" t="s">
        <v>72</v>
      </c>
      <c r="AU156" s="159" t="s">
        <v>80</v>
      </c>
      <c r="AY156" s="151" t="s">
        <v>160</v>
      </c>
      <c r="BK156" s="160">
        <f>SUM(BK157:BK165)</f>
        <v>0</v>
      </c>
    </row>
    <row r="157" spans="1:65" s="2" customFormat="1" ht="21.75" customHeight="1">
      <c r="A157" s="29"/>
      <c r="B157" s="163"/>
      <c r="C157" s="164" t="s">
        <v>191</v>
      </c>
      <c r="D157" s="164" t="s">
        <v>162</v>
      </c>
      <c r="E157" s="165" t="s">
        <v>712</v>
      </c>
      <c r="F157" s="166" t="s">
        <v>713</v>
      </c>
      <c r="G157" s="167" t="s">
        <v>165</v>
      </c>
      <c r="H157" s="168">
        <v>189</v>
      </c>
      <c r="I157" s="169"/>
      <c r="J157" s="170">
        <f t="shared" ref="J157:J165" si="20">ROUND(I157*H157,2)</f>
        <v>0</v>
      </c>
      <c r="K157" s="171"/>
      <c r="L157" s="30"/>
      <c r="M157" s="172" t="s">
        <v>1</v>
      </c>
      <c r="N157" s="173" t="s">
        <v>39</v>
      </c>
      <c r="O157" s="55"/>
      <c r="P157" s="174">
        <f t="shared" ref="P157:P165" si="21">O157*H157</f>
        <v>0</v>
      </c>
      <c r="Q157" s="174">
        <v>0</v>
      </c>
      <c r="R157" s="174">
        <f t="shared" ref="R157:R165" si="22">Q157*H157</f>
        <v>0</v>
      </c>
      <c r="S157" s="174">
        <v>0</v>
      </c>
      <c r="T157" s="175">
        <f t="shared" ref="T157:T165" si="23"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6" t="s">
        <v>186</v>
      </c>
      <c r="AT157" s="176" t="s">
        <v>162</v>
      </c>
      <c r="AU157" s="176" t="s">
        <v>84</v>
      </c>
      <c r="AY157" s="14" t="s">
        <v>160</v>
      </c>
      <c r="BE157" s="177">
        <f t="shared" ref="BE157:BE165" si="24">IF(N157="základná",J157,0)</f>
        <v>0</v>
      </c>
      <c r="BF157" s="177">
        <f t="shared" ref="BF157:BF165" si="25">IF(N157="znížená",J157,0)</f>
        <v>0</v>
      </c>
      <c r="BG157" s="177">
        <f t="shared" ref="BG157:BG165" si="26">IF(N157="zákl. prenesená",J157,0)</f>
        <v>0</v>
      </c>
      <c r="BH157" s="177">
        <f t="shared" ref="BH157:BH165" si="27">IF(N157="zníž. prenesená",J157,0)</f>
        <v>0</v>
      </c>
      <c r="BI157" s="177">
        <f t="shared" ref="BI157:BI165" si="28">IF(N157="nulová",J157,0)</f>
        <v>0</v>
      </c>
      <c r="BJ157" s="14" t="s">
        <v>84</v>
      </c>
      <c r="BK157" s="177">
        <f t="shared" ref="BK157:BK165" si="29">ROUND(I157*H157,2)</f>
        <v>0</v>
      </c>
      <c r="BL157" s="14" t="s">
        <v>186</v>
      </c>
      <c r="BM157" s="176" t="s">
        <v>224</v>
      </c>
    </row>
    <row r="158" spans="1:65" s="2" customFormat="1" ht="21.75" customHeight="1">
      <c r="A158" s="29"/>
      <c r="B158" s="163"/>
      <c r="C158" s="178" t="s">
        <v>225</v>
      </c>
      <c r="D158" s="178" t="s">
        <v>188</v>
      </c>
      <c r="E158" s="179" t="s">
        <v>714</v>
      </c>
      <c r="F158" s="180" t="s">
        <v>715</v>
      </c>
      <c r="G158" s="181" t="s">
        <v>165</v>
      </c>
      <c r="H158" s="182">
        <v>198.45</v>
      </c>
      <c r="I158" s="183"/>
      <c r="J158" s="184">
        <f t="shared" si="20"/>
        <v>0</v>
      </c>
      <c r="K158" s="185"/>
      <c r="L158" s="186"/>
      <c r="M158" s="187" t="s">
        <v>1</v>
      </c>
      <c r="N158" s="188" t="s">
        <v>39</v>
      </c>
      <c r="O158" s="55"/>
      <c r="P158" s="174">
        <f t="shared" si="21"/>
        <v>0</v>
      </c>
      <c r="Q158" s="174">
        <v>0</v>
      </c>
      <c r="R158" s="174">
        <f t="shared" si="22"/>
        <v>0</v>
      </c>
      <c r="S158" s="174">
        <v>0</v>
      </c>
      <c r="T158" s="175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6" t="s">
        <v>217</v>
      </c>
      <c r="AT158" s="176" t="s">
        <v>188</v>
      </c>
      <c r="AU158" s="176" t="s">
        <v>84</v>
      </c>
      <c r="AY158" s="14" t="s">
        <v>160</v>
      </c>
      <c r="BE158" s="177">
        <f t="shared" si="24"/>
        <v>0</v>
      </c>
      <c r="BF158" s="177">
        <f t="shared" si="25"/>
        <v>0</v>
      </c>
      <c r="BG158" s="177">
        <f t="shared" si="26"/>
        <v>0</v>
      </c>
      <c r="BH158" s="177">
        <f t="shared" si="27"/>
        <v>0</v>
      </c>
      <c r="BI158" s="177">
        <f t="shared" si="28"/>
        <v>0</v>
      </c>
      <c r="BJ158" s="14" t="s">
        <v>84</v>
      </c>
      <c r="BK158" s="177">
        <f t="shared" si="29"/>
        <v>0</v>
      </c>
      <c r="BL158" s="14" t="s">
        <v>186</v>
      </c>
      <c r="BM158" s="176" t="s">
        <v>228</v>
      </c>
    </row>
    <row r="159" spans="1:65" s="2" customFormat="1" ht="21.75" customHeight="1">
      <c r="A159" s="29"/>
      <c r="B159" s="163"/>
      <c r="C159" s="164" t="s">
        <v>7</v>
      </c>
      <c r="D159" s="164" t="s">
        <v>162</v>
      </c>
      <c r="E159" s="165" t="s">
        <v>420</v>
      </c>
      <c r="F159" s="166" t="s">
        <v>421</v>
      </c>
      <c r="G159" s="167" t="s">
        <v>165</v>
      </c>
      <c r="H159" s="168">
        <v>78.75</v>
      </c>
      <c r="I159" s="169"/>
      <c r="J159" s="170">
        <f t="shared" si="20"/>
        <v>0</v>
      </c>
      <c r="K159" s="171"/>
      <c r="L159" s="30"/>
      <c r="M159" s="172" t="s">
        <v>1</v>
      </c>
      <c r="N159" s="173" t="s">
        <v>39</v>
      </c>
      <c r="O159" s="55"/>
      <c r="P159" s="174">
        <f t="shared" si="21"/>
        <v>0</v>
      </c>
      <c r="Q159" s="174">
        <v>0</v>
      </c>
      <c r="R159" s="174">
        <f t="shared" si="22"/>
        <v>0</v>
      </c>
      <c r="S159" s="174">
        <v>0</v>
      </c>
      <c r="T159" s="175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6" t="s">
        <v>186</v>
      </c>
      <c r="AT159" s="176" t="s">
        <v>162</v>
      </c>
      <c r="AU159" s="176" t="s">
        <v>84</v>
      </c>
      <c r="AY159" s="14" t="s">
        <v>160</v>
      </c>
      <c r="BE159" s="177">
        <f t="shared" si="24"/>
        <v>0</v>
      </c>
      <c r="BF159" s="177">
        <f t="shared" si="25"/>
        <v>0</v>
      </c>
      <c r="BG159" s="177">
        <f t="shared" si="26"/>
        <v>0</v>
      </c>
      <c r="BH159" s="177">
        <f t="shared" si="27"/>
        <v>0</v>
      </c>
      <c r="BI159" s="177">
        <f t="shared" si="28"/>
        <v>0</v>
      </c>
      <c r="BJ159" s="14" t="s">
        <v>84</v>
      </c>
      <c r="BK159" s="177">
        <f t="shared" si="29"/>
        <v>0</v>
      </c>
      <c r="BL159" s="14" t="s">
        <v>186</v>
      </c>
      <c r="BM159" s="176" t="s">
        <v>231</v>
      </c>
    </row>
    <row r="160" spans="1:65" s="2" customFormat="1" ht="16.5" customHeight="1">
      <c r="A160" s="29"/>
      <c r="B160" s="163"/>
      <c r="C160" s="178" t="s">
        <v>232</v>
      </c>
      <c r="D160" s="178" t="s">
        <v>188</v>
      </c>
      <c r="E160" s="179" t="s">
        <v>716</v>
      </c>
      <c r="F160" s="180" t="s">
        <v>717</v>
      </c>
      <c r="G160" s="181" t="s">
        <v>165</v>
      </c>
      <c r="H160" s="182">
        <v>82.688000000000002</v>
      </c>
      <c r="I160" s="183"/>
      <c r="J160" s="184">
        <f t="shared" si="20"/>
        <v>0</v>
      </c>
      <c r="K160" s="185"/>
      <c r="L160" s="186"/>
      <c r="M160" s="187" t="s">
        <v>1</v>
      </c>
      <c r="N160" s="188" t="s">
        <v>39</v>
      </c>
      <c r="O160" s="55"/>
      <c r="P160" s="174">
        <f t="shared" si="21"/>
        <v>0</v>
      </c>
      <c r="Q160" s="174">
        <v>0</v>
      </c>
      <c r="R160" s="174">
        <f t="shared" si="22"/>
        <v>0</v>
      </c>
      <c r="S160" s="174">
        <v>0</v>
      </c>
      <c r="T160" s="175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6" t="s">
        <v>217</v>
      </c>
      <c r="AT160" s="176" t="s">
        <v>188</v>
      </c>
      <c r="AU160" s="176" t="s">
        <v>84</v>
      </c>
      <c r="AY160" s="14" t="s">
        <v>160</v>
      </c>
      <c r="BE160" s="177">
        <f t="shared" si="24"/>
        <v>0</v>
      </c>
      <c r="BF160" s="177">
        <f t="shared" si="25"/>
        <v>0</v>
      </c>
      <c r="BG160" s="177">
        <f t="shared" si="26"/>
        <v>0</v>
      </c>
      <c r="BH160" s="177">
        <f t="shared" si="27"/>
        <v>0</v>
      </c>
      <c r="BI160" s="177">
        <f t="shared" si="28"/>
        <v>0</v>
      </c>
      <c r="BJ160" s="14" t="s">
        <v>84</v>
      </c>
      <c r="BK160" s="177">
        <f t="shared" si="29"/>
        <v>0</v>
      </c>
      <c r="BL160" s="14" t="s">
        <v>186</v>
      </c>
      <c r="BM160" s="176" t="s">
        <v>235</v>
      </c>
    </row>
    <row r="161" spans="1:65" s="2" customFormat="1" ht="21.75" customHeight="1">
      <c r="A161" s="29"/>
      <c r="B161" s="163"/>
      <c r="C161" s="164" t="s">
        <v>199</v>
      </c>
      <c r="D161" s="164" t="s">
        <v>162</v>
      </c>
      <c r="E161" s="165" t="s">
        <v>424</v>
      </c>
      <c r="F161" s="166" t="s">
        <v>425</v>
      </c>
      <c r="G161" s="167" t="s">
        <v>165</v>
      </c>
      <c r="H161" s="168">
        <v>66.36</v>
      </c>
      <c r="I161" s="169"/>
      <c r="J161" s="170">
        <f t="shared" si="20"/>
        <v>0</v>
      </c>
      <c r="K161" s="171"/>
      <c r="L161" s="30"/>
      <c r="M161" s="172" t="s">
        <v>1</v>
      </c>
      <c r="N161" s="173" t="s">
        <v>39</v>
      </c>
      <c r="O161" s="55"/>
      <c r="P161" s="174">
        <f t="shared" si="21"/>
        <v>0</v>
      </c>
      <c r="Q161" s="174">
        <v>1.2E-4</v>
      </c>
      <c r="R161" s="174">
        <f t="shared" si="22"/>
        <v>7.9632000000000001E-3</v>
      </c>
      <c r="S161" s="174">
        <v>0</v>
      </c>
      <c r="T161" s="175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6" t="s">
        <v>186</v>
      </c>
      <c r="AT161" s="176" t="s">
        <v>162</v>
      </c>
      <c r="AU161" s="176" t="s">
        <v>84</v>
      </c>
      <c r="AY161" s="14" t="s">
        <v>160</v>
      </c>
      <c r="BE161" s="177">
        <f t="shared" si="24"/>
        <v>0</v>
      </c>
      <c r="BF161" s="177">
        <f t="shared" si="25"/>
        <v>0</v>
      </c>
      <c r="BG161" s="177">
        <f t="shared" si="26"/>
        <v>0</v>
      </c>
      <c r="BH161" s="177">
        <f t="shared" si="27"/>
        <v>0</v>
      </c>
      <c r="BI161" s="177">
        <f t="shared" si="28"/>
        <v>0</v>
      </c>
      <c r="BJ161" s="14" t="s">
        <v>84</v>
      </c>
      <c r="BK161" s="177">
        <f t="shared" si="29"/>
        <v>0</v>
      </c>
      <c r="BL161" s="14" t="s">
        <v>186</v>
      </c>
      <c r="BM161" s="176" t="s">
        <v>238</v>
      </c>
    </row>
    <row r="162" spans="1:65" s="2" customFormat="1" ht="16.5" customHeight="1">
      <c r="A162" s="29"/>
      <c r="B162" s="163"/>
      <c r="C162" s="178" t="s">
        <v>239</v>
      </c>
      <c r="D162" s="178" t="s">
        <v>188</v>
      </c>
      <c r="E162" s="179" t="s">
        <v>426</v>
      </c>
      <c r="F162" s="180" t="s">
        <v>427</v>
      </c>
      <c r="G162" s="181" t="s">
        <v>165</v>
      </c>
      <c r="H162" s="182">
        <v>69.677999999999997</v>
      </c>
      <c r="I162" s="183"/>
      <c r="J162" s="184">
        <f t="shared" si="20"/>
        <v>0</v>
      </c>
      <c r="K162" s="185"/>
      <c r="L162" s="186"/>
      <c r="M162" s="187" t="s">
        <v>1</v>
      </c>
      <c r="N162" s="188" t="s">
        <v>39</v>
      </c>
      <c r="O162" s="55"/>
      <c r="P162" s="174">
        <f t="shared" si="21"/>
        <v>0</v>
      </c>
      <c r="Q162" s="174">
        <v>0</v>
      </c>
      <c r="R162" s="174">
        <f t="shared" si="22"/>
        <v>0</v>
      </c>
      <c r="S162" s="174">
        <v>0</v>
      </c>
      <c r="T162" s="175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6" t="s">
        <v>217</v>
      </c>
      <c r="AT162" s="176" t="s">
        <v>188</v>
      </c>
      <c r="AU162" s="176" t="s">
        <v>84</v>
      </c>
      <c r="AY162" s="14" t="s">
        <v>160</v>
      </c>
      <c r="BE162" s="177">
        <f t="shared" si="24"/>
        <v>0</v>
      </c>
      <c r="BF162" s="177">
        <f t="shared" si="25"/>
        <v>0</v>
      </c>
      <c r="BG162" s="177">
        <f t="shared" si="26"/>
        <v>0</v>
      </c>
      <c r="BH162" s="177">
        <f t="shared" si="27"/>
        <v>0</v>
      </c>
      <c r="BI162" s="177">
        <f t="shared" si="28"/>
        <v>0</v>
      </c>
      <c r="BJ162" s="14" t="s">
        <v>84</v>
      </c>
      <c r="BK162" s="177">
        <f t="shared" si="29"/>
        <v>0</v>
      </c>
      <c r="BL162" s="14" t="s">
        <v>186</v>
      </c>
      <c r="BM162" s="176" t="s">
        <v>242</v>
      </c>
    </row>
    <row r="163" spans="1:65" s="2" customFormat="1" ht="21.75" customHeight="1">
      <c r="A163" s="29"/>
      <c r="B163" s="163"/>
      <c r="C163" s="164" t="s">
        <v>202</v>
      </c>
      <c r="D163" s="164" t="s">
        <v>162</v>
      </c>
      <c r="E163" s="165" t="s">
        <v>436</v>
      </c>
      <c r="F163" s="166" t="s">
        <v>437</v>
      </c>
      <c r="G163" s="167" t="s">
        <v>165</v>
      </c>
      <c r="H163" s="168">
        <v>78.75</v>
      </c>
      <c r="I163" s="169"/>
      <c r="J163" s="170">
        <f t="shared" si="20"/>
        <v>0</v>
      </c>
      <c r="K163" s="171"/>
      <c r="L163" s="30"/>
      <c r="M163" s="172" t="s">
        <v>1</v>
      </c>
      <c r="N163" s="173" t="s">
        <v>39</v>
      </c>
      <c r="O163" s="55"/>
      <c r="P163" s="174">
        <f t="shared" si="21"/>
        <v>0</v>
      </c>
      <c r="Q163" s="174">
        <v>0</v>
      </c>
      <c r="R163" s="174">
        <f t="shared" si="22"/>
        <v>0</v>
      </c>
      <c r="S163" s="174">
        <v>0</v>
      </c>
      <c r="T163" s="175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6" t="s">
        <v>186</v>
      </c>
      <c r="AT163" s="176" t="s">
        <v>162</v>
      </c>
      <c r="AU163" s="176" t="s">
        <v>84</v>
      </c>
      <c r="AY163" s="14" t="s">
        <v>160</v>
      </c>
      <c r="BE163" s="177">
        <f t="shared" si="24"/>
        <v>0</v>
      </c>
      <c r="BF163" s="177">
        <f t="shared" si="25"/>
        <v>0</v>
      </c>
      <c r="BG163" s="177">
        <f t="shared" si="26"/>
        <v>0</v>
      </c>
      <c r="BH163" s="177">
        <f t="shared" si="27"/>
        <v>0</v>
      </c>
      <c r="BI163" s="177">
        <f t="shared" si="28"/>
        <v>0</v>
      </c>
      <c r="BJ163" s="14" t="s">
        <v>84</v>
      </c>
      <c r="BK163" s="177">
        <f t="shared" si="29"/>
        <v>0</v>
      </c>
      <c r="BL163" s="14" t="s">
        <v>186</v>
      </c>
      <c r="BM163" s="176" t="s">
        <v>245</v>
      </c>
    </row>
    <row r="164" spans="1:65" s="2" customFormat="1" ht="16.5" customHeight="1">
      <c r="A164" s="29"/>
      <c r="B164" s="163"/>
      <c r="C164" s="178" t="s">
        <v>247</v>
      </c>
      <c r="D164" s="178" t="s">
        <v>188</v>
      </c>
      <c r="E164" s="179" t="s">
        <v>438</v>
      </c>
      <c r="F164" s="180" t="s">
        <v>439</v>
      </c>
      <c r="G164" s="181" t="s">
        <v>165</v>
      </c>
      <c r="H164" s="182">
        <v>82.688000000000002</v>
      </c>
      <c r="I164" s="183"/>
      <c r="J164" s="184">
        <f t="shared" si="20"/>
        <v>0</v>
      </c>
      <c r="K164" s="185"/>
      <c r="L164" s="186"/>
      <c r="M164" s="187" t="s">
        <v>1</v>
      </c>
      <c r="N164" s="188" t="s">
        <v>39</v>
      </c>
      <c r="O164" s="55"/>
      <c r="P164" s="174">
        <f t="shared" si="21"/>
        <v>0</v>
      </c>
      <c r="Q164" s="174">
        <v>0</v>
      </c>
      <c r="R164" s="174">
        <f t="shared" si="22"/>
        <v>0</v>
      </c>
      <c r="S164" s="174">
        <v>0</v>
      </c>
      <c r="T164" s="175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6" t="s">
        <v>217</v>
      </c>
      <c r="AT164" s="176" t="s">
        <v>188</v>
      </c>
      <c r="AU164" s="176" t="s">
        <v>84</v>
      </c>
      <c r="AY164" s="14" t="s">
        <v>160</v>
      </c>
      <c r="BE164" s="177">
        <f t="shared" si="24"/>
        <v>0</v>
      </c>
      <c r="BF164" s="177">
        <f t="shared" si="25"/>
        <v>0</v>
      </c>
      <c r="BG164" s="177">
        <f t="shared" si="26"/>
        <v>0</v>
      </c>
      <c r="BH164" s="177">
        <f t="shared" si="27"/>
        <v>0</v>
      </c>
      <c r="BI164" s="177">
        <f t="shared" si="28"/>
        <v>0</v>
      </c>
      <c r="BJ164" s="14" t="s">
        <v>84</v>
      </c>
      <c r="BK164" s="177">
        <f t="shared" si="29"/>
        <v>0</v>
      </c>
      <c r="BL164" s="14" t="s">
        <v>186</v>
      </c>
      <c r="BM164" s="176" t="s">
        <v>251</v>
      </c>
    </row>
    <row r="165" spans="1:65" s="2" customFormat="1" ht="21.75" customHeight="1">
      <c r="A165" s="29"/>
      <c r="B165" s="163"/>
      <c r="C165" s="164" t="s">
        <v>207</v>
      </c>
      <c r="D165" s="164" t="s">
        <v>162</v>
      </c>
      <c r="E165" s="165" t="s">
        <v>440</v>
      </c>
      <c r="F165" s="166" t="s">
        <v>441</v>
      </c>
      <c r="G165" s="167" t="s">
        <v>332</v>
      </c>
      <c r="H165" s="189"/>
      <c r="I165" s="169"/>
      <c r="J165" s="170">
        <f t="shared" si="20"/>
        <v>0</v>
      </c>
      <c r="K165" s="171"/>
      <c r="L165" s="30"/>
      <c r="M165" s="172" t="s">
        <v>1</v>
      </c>
      <c r="N165" s="173" t="s">
        <v>39</v>
      </c>
      <c r="O165" s="55"/>
      <c r="P165" s="174">
        <f t="shared" si="21"/>
        <v>0</v>
      </c>
      <c r="Q165" s="174">
        <v>0</v>
      </c>
      <c r="R165" s="174">
        <f t="shared" si="22"/>
        <v>0</v>
      </c>
      <c r="S165" s="174">
        <v>0</v>
      </c>
      <c r="T165" s="175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6" t="s">
        <v>186</v>
      </c>
      <c r="AT165" s="176" t="s">
        <v>162</v>
      </c>
      <c r="AU165" s="176" t="s">
        <v>84</v>
      </c>
      <c r="AY165" s="14" t="s">
        <v>160</v>
      </c>
      <c r="BE165" s="177">
        <f t="shared" si="24"/>
        <v>0</v>
      </c>
      <c r="BF165" s="177">
        <f t="shared" si="25"/>
        <v>0</v>
      </c>
      <c r="BG165" s="177">
        <f t="shared" si="26"/>
        <v>0</v>
      </c>
      <c r="BH165" s="177">
        <f t="shared" si="27"/>
        <v>0</v>
      </c>
      <c r="BI165" s="177">
        <f t="shared" si="28"/>
        <v>0</v>
      </c>
      <c r="BJ165" s="14" t="s">
        <v>84</v>
      </c>
      <c r="BK165" s="177">
        <f t="shared" si="29"/>
        <v>0</v>
      </c>
      <c r="BL165" s="14" t="s">
        <v>186</v>
      </c>
      <c r="BM165" s="176" t="s">
        <v>255</v>
      </c>
    </row>
    <row r="166" spans="1:65" s="12" customFormat="1" ht="22.9" customHeight="1">
      <c r="B166" s="150"/>
      <c r="D166" s="151" t="s">
        <v>72</v>
      </c>
      <c r="E166" s="161" t="s">
        <v>442</v>
      </c>
      <c r="F166" s="161" t="s">
        <v>443</v>
      </c>
      <c r="I166" s="153"/>
      <c r="J166" s="162">
        <f>BK166</f>
        <v>0</v>
      </c>
      <c r="L166" s="150"/>
      <c r="M166" s="155"/>
      <c r="N166" s="156"/>
      <c r="O166" s="156"/>
      <c r="P166" s="157">
        <f>SUM(P167:P174)</f>
        <v>0</v>
      </c>
      <c r="Q166" s="156"/>
      <c r="R166" s="157">
        <f>SUM(R167:R174)</f>
        <v>0.11393470743300001</v>
      </c>
      <c r="S166" s="156"/>
      <c r="T166" s="158">
        <f>SUM(T167:T174)</f>
        <v>0</v>
      </c>
      <c r="AR166" s="151" t="s">
        <v>84</v>
      </c>
      <c r="AT166" s="159" t="s">
        <v>72</v>
      </c>
      <c r="AU166" s="159" t="s">
        <v>80</v>
      </c>
      <c r="AY166" s="151" t="s">
        <v>160</v>
      </c>
      <c r="BK166" s="160">
        <f>SUM(BK167:BK174)</f>
        <v>0</v>
      </c>
    </row>
    <row r="167" spans="1:65" s="2" customFormat="1" ht="21.75" customHeight="1">
      <c r="A167" s="29"/>
      <c r="B167" s="163"/>
      <c r="C167" s="164" t="s">
        <v>256</v>
      </c>
      <c r="D167" s="164" t="s">
        <v>162</v>
      </c>
      <c r="E167" s="165" t="s">
        <v>448</v>
      </c>
      <c r="F167" s="166" t="s">
        <v>449</v>
      </c>
      <c r="G167" s="167" t="s">
        <v>165</v>
      </c>
      <c r="H167" s="168">
        <v>78.75</v>
      </c>
      <c r="I167" s="169"/>
      <c r="J167" s="170">
        <f t="shared" ref="J167:J174" si="30">ROUND(I167*H167,2)</f>
        <v>0</v>
      </c>
      <c r="K167" s="171"/>
      <c r="L167" s="30"/>
      <c r="M167" s="172" t="s">
        <v>1</v>
      </c>
      <c r="N167" s="173" t="s">
        <v>39</v>
      </c>
      <c r="O167" s="55"/>
      <c r="P167" s="174">
        <f t="shared" ref="P167:P174" si="31">O167*H167</f>
        <v>0</v>
      </c>
      <c r="Q167" s="174">
        <v>0</v>
      </c>
      <c r="R167" s="174">
        <f t="shared" ref="R167:R174" si="32">Q167*H167</f>
        <v>0</v>
      </c>
      <c r="S167" s="174">
        <v>0</v>
      </c>
      <c r="T167" s="175">
        <f t="shared" ref="T167:T174" si="33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6" t="s">
        <v>186</v>
      </c>
      <c r="AT167" s="176" t="s">
        <v>162</v>
      </c>
      <c r="AU167" s="176" t="s">
        <v>84</v>
      </c>
      <c r="AY167" s="14" t="s">
        <v>160</v>
      </c>
      <c r="BE167" s="177">
        <f t="shared" ref="BE167:BE174" si="34">IF(N167="základná",J167,0)</f>
        <v>0</v>
      </c>
      <c r="BF167" s="177">
        <f t="shared" ref="BF167:BF174" si="35">IF(N167="znížená",J167,0)</f>
        <v>0</v>
      </c>
      <c r="BG167" s="177">
        <f t="shared" ref="BG167:BG174" si="36">IF(N167="zákl. prenesená",J167,0)</f>
        <v>0</v>
      </c>
      <c r="BH167" s="177">
        <f t="shared" ref="BH167:BH174" si="37">IF(N167="zníž. prenesená",J167,0)</f>
        <v>0</v>
      </c>
      <c r="BI167" s="177">
        <f t="shared" ref="BI167:BI174" si="38">IF(N167="nulová",J167,0)</f>
        <v>0</v>
      </c>
      <c r="BJ167" s="14" t="s">
        <v>84</v>
      </c>
      <c r="BK167" s="177">
        <f t="shared" ref="BK167:BK174" si="39">ROUND(I167*H167,2)</f>
        <v>0</v>
      </c>
      <c r="BL167" s="14" t="s">
        <v>186</v>
      </c>
      <c r="BM167" s="176" t="s">
        <v>259</v>
      </c>
    </row>
    <row r="168" spans="1:65" s="2" customFormat="1" ht="21.75" customHeight="1">
      <c r="A168" s="29"/>
      <c r="B168" s="163"/>
      <c r="C168" s="164" t="s">
        <v>210</v>
      </c>
      <c r="D168" s="164" t="s">
        <v>162</v>
      </c>
      <c r="E168" s="165" t="s">
        <v>450</v>
      </c>
      <c r="F168" s="166" t="s">
        <v>718</v>
      </c>
      <c r="G168" s="167" t="s">
        <v>165</v>
      </c>
      <c r="H168" s="168">
        <v>78.75</v>
      </c>
      <c r="I168" s="169"/>
      <c r="J168" s="170">
        <f t="shared" si="30"/>
        <v>0</v>
      </c>
      <c r="K168" s="171"/>
      <c r="L168" s="30"/>
      <c r="M168" s="172" t="s">
        <v>1</v>
      </c>
      <c r="N168" s="173" t="s">
        <v>39</v>
      </c>
      <c r="O168" s="55"/>
      <c r="P168" s="174">
        <f t="shared" si="31"/>
        <v>0</v>
      </c>
      <c r="Q168" s="174">
        <v>0</v>
      </c>
      <c r="R168" s="174">
        <f t="shared" si="32"/>
        <v>0</v>
      </c>
      <c r="S168" s="174">
        <v>0</v>
      </c>
      <c r="T168" s="175">
        <f t="shared" si="3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6" t="s">
        <v>186</v>
      </c>
      <c r="AT168" s="176" t="s">
        <v>162</v>
      </c>
      <c r="AU168" s="176" t="s">
        <v>84</v>
      </c>
      <c r="AY168" s="14" t="s">
        <v>160</v>
      </c>
      <c r="BE168" s="177">
        <f t="shared" si="34"/>
        <v>0</v>
      </c>
      <c r="BF168" s="177">
        <f t="shared" si="35"/>
        <v>0</v>
      </c>
      <c r="BG168" s="177">
        <f t="shared" si="36"/>
        <v>0</v>
      </c>
      <c r="BH168" s="177">
        <f t="shared" si="37"/>
        <v>0</v>
      </c>
      <c r="BI168" s="177">
        <f t="shared" si="38"/>
        <v>0</v>
      </c>
      <c r="BJ168" s="14" t="s">
        <v>84</v>
      </c>
      <c r="BK168" s="177">
        <f t="shared" si="39"/>
        <v>0</v>
      </c>
      <c r="BL168" s="14" t="s">
        <v>186</v>
      </c>
      <c r="BM168" s="176" t="s">
        <v>262</v>
      </c>
    </row>
    <row r="169" spans="1:65" s="2" customFormat="1" ht="16.5" customHeight="1">
      <c r="A169" s="29"/>
      <c r="B169" s="163"/>
      <c r="C169" s="164" t="s">
        <v>263</v>
      </c>
      <c r="D169" s="164" t="s">
        <v>162</v>
      </c>
      <c r="E169" s="165" t="s">
        <v>454</v>
      </c>
      <c r="F169" s="166" t="s">
        <v>455</v>
      </c>
      <c r="G169" s="167" t="s">
        <v>165</v>
      </c>
      <c r="H169" s="168">
        <v>78.75</v>
      </c>
      <c r="I169" s="169"/>
      <c r="J169" s="170">
        <f t="shared" si="30"/>
        <v>0</v>
      </c>
      <c r="K169" s="171"/>
      <c r="L169" s="30"/>
      <c r="M169" s="172" t="s">
        <v>1</v>
      </c>
      <c r="N169" s="173" t="s">
        <v>39</v>
      </c>
      <c r="O169" s="55"/>
      <c r="P169" s="174">
        <f t="shared" si="31"/>
        <v>0</v>
      </c>
      <c r="Q169" s="174">
        <v>0</v>
      </c>
      <c r="R169" s="174">
        <f t="shared" si="32"/>
        <v>0</v>
      </c>
      <c r="S169" s="174">
        <v>0</v>
      </c>
      <c r="T169" s="175">
        <f t="shared" si="3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6" t="s">
        <v>186</v>
      </c>
      <c r="AT169" s="176" t="s">
        <v>162</v>
      </c>
      <c r="AU169" s="176" t="s">
        <v>84</v>
      </c>
      <c r="AY169" s="14" t="s">
        <v>160</v>
      </c>
      <c r="BE169" s="177">
        <f t="shared" si="34"/>
        <v>0</v>
      </c>
      <c r="BF169" s="177">
        <f t="shared" si="35"/>
        <v>0</v>
      </c>
      <c r="BG169" s="177">
        <f t="shared" si="36"/>
        <v>0</v>
      </c>
      <c r="BH169" s="177">
        <f t="shared" si="37"/>
        <v>0</v>
      </c>
      <c r="BI169" s="177">
        <f t="shared" si="38"/>
        <v>0</v>
      </c>
      <c r="BJ169" s="14" t="s">
        <v>84</v>
      </c>
      <c r="BK169" s="177">
        <f t="shared" si="39"/>
        <v>0</v>
      </c>
      <c r="BL169" s="14" t="s">
        <v>186</v>
      </c>
      <c r="BM169" s="176" t="s">
        <v>266</v>
      </c>
    </row>
    <row r="170" spans="1:65" s="2" customFormat="1" ht="21.75" customHeight="1">
      <c r="A170" s="29"/>
      <c r="B170" s="163"/>
      <c r="C170" s="164" t="s">
        <v>214</v>
      </c>
      <c r="D170" s="164" t="s">
        <v>162</v>
      </c>
      <c r="E170" s="165" t="s">
        <v>456</v>
      </c>
      <c r="F170" s="166" t="s">
        <v>457</v>
      </c>
      <c r="G170" s="167" t="s">
        <v>165</v>
      </c>
      <c r="H170" s="168">
        <v>78.75</v>
      </c>
      <c r="I170" s="169"/>
      <c r="J170" s="170">
        <f t="shared" si="30"/>
        <v>0</v>
      </c>
      <c r="K170" s="171"/>
      <c r="L170" s="30"/>
      <c r="M170" s="172" t="s">
        <v>1</v>
      </c>
      <c r="N170" s="173" t="s">
        <v>39</v>
      </c>
      <c r="O170" s="55"/>
      <c r="P170" s="174">
        <f t="shared" si="31"/>
        <v>0</v>
      </c>
      <c r="Q170" s="174">
        <v>0</v>
      </c>
      <c r="R170" s="174">
        <f t="shared" si="32"/>
        <v>0</v>
      </c>
      <c r="S170" s="174">
        <v>0</v>
      </c>
      <c r="T170" s="175">
        <f t="shared" si="3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6" t="s">
        <v>186</v>
      </c>
      <c r="AT170" s="176" t="s">
        <v>162</v>
      </c>
      <c r="AU170" s="176" t="s">
        <v>84</v>
      </c>
      <c r="AY170" s="14" t="s">
        <v>160</v>
      </c>
      <c r="BE170" s="177">
        <f t="shared" si="34"/>
        <v>0</v>
      </c>
      <c r="BF170" s="177">
        <f t="shared" si="35"/>
        <v>0</v>
      </c>
      <c r="BG170" s="177">
        <f t="shared" si="36"/>
        <v>0</v>
      </c>
      <c r="BH170" s="177">
        <f t="shared" si="37"/>
        <v>0</v>
      </c>
      <c r="BI170" s="177">
        <f t="shared" si="38"/>
        <v>0</v>
      </c>
      <c r="BJ170" s="14" t="s">
        <v>84</v>
      </c>
      <c r="BK170" s="177">
        <f t="shared" si="39"/>
        <v>0</v>
      </c>
      <c r="BL170" s="14" t="s">
        <v>186</v>
      </c>
      <c r="BM170" s="176" t="s">
        <v>269</v>
      </c>
    </row>
    <row r="171" spans="1:65" s="2" customFormat="1" ht="21.75" customHeight="1">
      <c r="A171" s="29"/>
      <c r="B171" s="163"/>
      <c r="C171" s="164" t="s">
        <v>270</v>
      </c>
      <c r="D171" s="164" t="s">
        <v>162</v>
      </c>
      <c r="E171" s="165" t="s">
        <v>460</v>
      </c>
      <c r="F171" s="166" t="s">
        <v>461</v>
      </c>
      <c r="G171" s="167" t="s">
        <v>250</v>
      </c>
      <c r="H171" s="168">
        <v>70</v>
      </c>
      <c r="I171" s="169"/>
      <c r="J171" s="170">
        <f t="shared" si="30"/>
        <v>0</v>
      </c>
      <c r="K171" s="171"/>
      <c r="L171" s="30"/>
      <c r="M171" s="172" t="s">
        <v>1</v>
      </c>
      <c r="N171" s="173" t="s">
        <v>39</v>
      </c>
      <c r="O171" s="55"/>
      <c r="P171" s="174">
        <f t="shared" si="31"/>
        <v>0</v>
      </c>
      <c r="Q171" s="174">
        <v>0</v>
      </c>
      <c r="R171" s="174">
        <f t="shared" si="32"/>
        <v>0</v>
      </c>
      <c r="S171" s="174">
        <v>0</v>
      </c>
      <c r="T171" s="175">
        <f t="shared" si="3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6" t="s">
        <v>186</v>
      </c>
      <c r="AT171" s="176" t="s">
        <v>162</v>
      </c>
      <c r="AU171" s="176" t="s">
        <v>84</v>
      </c>
      <c r="AY171" s="14" t="s">
        <v>160</v>
      </c>
      <c r="BE171" s="177">
        <f t="shared" si="34"/>
        <v>0</v>
      </c>
      <c r="BF171" s="177">
        <f t="shared" si="35"/>
        <v>0</v>
      </c>
      <c r="BG171" s="177">
        <f t="shared" si="36"/>
        <v>0</v>
      </c>
      <c r="BH171" s="177">
        <f t="shared" si="37"/>
        <v>0</v>
      </c>
      <c r="BI171" s="177">
        <f t="shared" si="38"/>
        <v>0</v>
      </c>
      <c r="BJ171" s="14" t="s">
        <v>84</v>
      </c>
      <c r="BK171" s="177">
        <f t="shared" si="39"/>
        <v>0</v>
      </c>
      <c r="BL171" s="14" t="s">
        <v>186</v>
      </c>
      <c r="BM171" s="176" t="s">
        <v>273</v>
      </c>
    </row>
    <row r="172" spans="1:65" s="2" customFormat="1" ht="33" customHeight="1">
      <c r="A172" s="29"/>
      <c r="B172" s="163"/>
      <c r="C172" s="164" t="s">
        <v>217</v>
      </c>
      <c r="D172" s="164" t="s">
        <v>162</v>
      </c>
      <c r="E172" s="165" t="s">
        <v>462</v>
      </c>
      <c r="F172" s="166" t="s">
        <v>463</v>
      </c>
      <c r="G172" s="167" t="s">
        <v>168</v>
      </c>
      <c r="H172" s="168">
        <v>4.9290000000000003</v>
      </c>
      <c r="I172" s="169"/>
      <c r="J172" s="170">
        <f t="shared" si="30"/>
        <v>0</v>
      </c>
      <c r="K172" s="171"/>
      <c r="L172" s="30"/>
      <c r="M172" s="172" t="s">
        <v>1</v>
      </c>
      <c r="N172" s="173" t="s">
        <v>39</v>
      </c>
      <c r="O172" s="55"/>
      <c r="P172" s="174">
        <f t="shared" si="31"/>
        <v>0</v>
      </c>
      <c r="Q172" s="174">
        <v>2.3115177000000001E-2</v>
      </c>
      <c r="R172" s="174">
        <f t="shared" si="32"/>
        <v>0.11393470743300001</v>
      </c>
      <c r="S172" s="174">
        <v>0</v>
      </c>
      <c r="T172" s="175">
        <f t="shared" si="3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6" t="s">
        <v>186</v>
      </c>
      <c r="AT172" s="176" t="s">
        <v>162</v>
      </c>
      <c r="AU172" s="176" t="s">
        <v>84</v>
      </c>
      <c r="AY172" s="14" t="s">
        <v>160</v>
      </c>
      <c r="BE172" s="177">
        <f t="shared" si="34"/>
        <v>0</v>
      </c>
      <c r="BF172" s="177">
        <f t="shared" si="35"/>
        <v>0</v>
      </c>
      <c r="BG172" s="177">
        <f t="shared" si="36"/>
        <v>0</v>
      </c>
      <c r="BH172" s="177">
        <f t="shared" si="37"/>
        <v>0</v>
      </c>
      <c r="BI172" s="177">
        <f t="shared" si="38"/>
        <v>0</v>
      </c>
      <c r="BJ172" s="14" t="s">
        <v>84</v>
      </c>
      <c r="BK172" s="177">
        <f t="shared" si="39"/>
        <v>0</v>
      </c>
      <c r="BL172" s="14" t="s">
        <v>186</v>
      </c>
      <c r="BM172" s="176" t="s">
        <v>276</v>
      </c>
    </row>
    <row r="173" spans="1:65" s="2" customFormat="1" ht="16.5" customHeight="1">
      <c r="A173" s="29"/>
      <c r="B173" s="163"/>
      <c r="C173" s="178" t="s">
        <v>277</v>
      </c>
      <c r="D173" s="178" t="s">
        <v>188</v>
      </c>
      <c r="E173" s="179" t="s">
        <v>464</v>
      </c>
      <c r="F173" s="180" t="s">
        <v>465</v>
      </c>
      <c r="G173" s="181" t="s">
        <v>168</v>
      </c>
      <c r="H173" s="182">
        <v>5.4219999999999997</v>
      </c>
      <c r="I173" s="183"/>
      <c r="J173" s="184">
        <f t="shared" si="30"/>
        <v>0</v>
      </c>
      <c r="K173" s="185"/>
      <c r="L173" s="186"/>
      <c r="M173" s="187" t="s">
        <v>1</v>
      </c>
      <c r="N173" s="188" t="s">
        <v>39</v>
      </c>
      <c r="O173" s="55"/>
      <c r="P173" s="174">
        <f t="shared" si="31"/>
        <v>0</v>
      </c>
      <c r="Q173" s="174">
        <v>0</v>
      </c>
      <c r="R173" s="174">
        <f t="shared" si="32"/>
        <v>0</v>
      </c>
      <c r="S173" s="174">
        <v>0</v>
      </c>
      <c r="T173" s="175">
        <f t="shared" si="3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6" t="s">
        <v>217</v>
      </c>
      <c r="AT173" s="176" t="s">
        <v>188</v>
      </c>
      <c r="AU173" s="176" t="s">
        <v>84</v>
      </c>
      <c r="AY173" s="14" t="s">
        <v>160</v>
      </c>
      <c r="BE173" s="177">
        <f t="shared" si="34"/>
        <v>0</v>
      </c>
      <c r="BF173" s="177">
        <f t="shared" si="35"/>
        <v>0</v>
      </c>
      <c r="BG173" s="177">
        <f t="shared" si="36"/>
        <v>0</v>
      </c>
      <c r="BH173" s="177">
        <f t="shared" si="37"/>
        <v>0</v>
      </c>
      <c r="BI173" s="177">
        <f t="shared" si="38"/>
        <v>0</v>
      </c>
      <c r="BJ173" s="14" t="s">
        <v>84</v>
      </c>
      <c r="BK173" s="177">
        <f t="shared" si="39"/>
        <v>0</v>
      </c>
      <c r="BL173" s="14" t="s">
        <v>186</v>
      </c>
      <c r="BM173" s="176" t="s">
        <v>280</v>
      </c>
    </row>
    <row r="174" spans="1:65" s="2" customFormat="1" ht="21.75" customHeight="1">
      <c r="A174" s="29"/>
      <c r="B174" s="163"/>
      <c r="C174" s="164" t="s">
        <v>221</v>
      </c>
      <c r="D174" s="164" t="s">
        <v>162</v>
      </c>
      <c r="E174" s="165" t="s">
        <v>466</v>
      </c>
      <c r="F174" s="166" t="s">
        <v>467</v>
      </c>
      <c r="G174" s="167" t="s">
        <v>332</v>
      </c>
      <c r="H174" s="189"/>
      <c r="I174" s="169"/>
      <c r="J174" s="170">
        <f t="shared" si="30"/>
        <v>0</v>
      </c>
      <c r="K174" s="171"/>
      <c r="L174" s="30"/>
      <c r="M174" s="172" t="s">
        <v>1</v>
      </c>
      <c r="N174" s="173" t="s">
        <v>39</v>
      </c>
      <c r="O174" s="55"/>
      <c r="P174" s="174">
        <f t="shared" si="31"/>
        <v>0</v>
      </c>
      <c r="Q174" s="174">
        <v>0</v>
      </c>
      <c r="R174" s="174">
        <f t="shared" si="32"/>
        <v>0</v>
      </c>
      <c r="S174" s="174">
        <v>0</v>
      </c>
      <c r="T174" s="175">
        <f t="shared" si="3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6" t="s">
        <v>186</v>
      </c>
      <c r="AT174" s="176" t="s">
        <v>162</v>
      </c>
      <c r="AU174" s="176" t="s">
        <v>84</v>
      </c>
      <c r="AY174" s="14" t="s">
        <v>160</v>
      </c>
      <c r="BE174" s="177">
        <f t="shared" si="34"/>
        <v>0</v>
      </c>
      <c r="BF174" s="177">
        <f t="shared" si="35"/>
        <v>0</v>
      </c>
      <c r="BG174" s="177">
        <f t="shared" si="36"/>
        <v>0</v>
      </c>
      <c r="BH174" s="177">
        <f t="shared" si="37"/>
        <v>0</v>
      </c>
      <c r="BI174" s="177">
        <f t="shared" si="38"/>
        <v>0</v>
      </c>
      <c r="BJ174" s="14" t="s">
        <v>84</v>
      </c>
      <c r="BK174" s="177">
        <f t="shared" si="39"/>
        <v>0</v>
      </c>
      <c r="BL174" s="14" t="s">
        <v>186</v>
      </c>
      <c r="BM174" s="176" t="s">
        <v>284</v>
      </c>
    </row>
    <row r="175" spans="1:65" s="12" customFormat="1" ht="22.9" customHeight="1">
      <c r="B175" s="150"/>
      <c r="D175" s="151" t="s">
        <v>72</v>
      </c>
      <c r="E175" s="161" t="s">
        <v>354</v>
      </c>
      <c r="F175" s="161" t="s">
        <v>355</v>
      </c>
      <c r="I175" s="153"/>
      <c r="J175" s="162">
        <f>BK175</f>
        <v>0</v>
      </c>
      <c r="L175" s="150"/>
      <c r="M175" s="155"/>
      <c r="N175" s="156"/>
      <c r="O175" s="156"/>
      <c r="P175" s="157">
        <f>SUM(P176:P186)</f>
        <v>0</v>
      </c>
      <c r="Q175" s="156"/>
      <c r="R175" s="157">
        <f>SUM(R176:R186)</f>
        <v>0</v>
      </c>
      <c r="S175" s="156"/>
      <c r="T175" s="158">
        <f>SUM(T176:T186)</f>
        <v>0.02</v>
      </c>
      <c r="AR175" s="151" t="s">
        <v>84</v>
      </c>
      <c r="AT175" s="159" t="s">
        <v>72</v>
      </c>
      <c r="AU175" s="159" t="s">
        <v>80</v>
      </c>
      <c r="AY175" s="151" t="s">
        <v>160</v>
      </c>
      <c r="BK175" s="160">
        <f>SUM(BK176:BK186)</f>
        <v>0</v>
      </c>
    </row>
    <row r="176" spans="1:65" s="2" customFormat="1" ht="21.75" customHeight="1">
      <c r="A176" s="29"/>
      <c r="B176" s="163"/>
      <c r="C176" s="164" t="s">
        <v>285</v>
      </c>
      <c r="D176" s="164" t="s">
        <v>162</v>
      </c>
      <c r="E176" s="165" t="s">
        <v>719</v>
      </c>
      <c r="F176" s="166" t="s">
        <v>720</v>
      </c>
      <c r="G176" s="167" t="s">
        <v>254</v>
      </c>
      <c r="H176" s="168">
        <v>1</v>
      </c>
      <c r="I176" s="169"/>
      <c r="J176" s="170">
        <f t="shared" ref="J176:J186" si="40">ROUND(I176*H176,2)</f>
        <v>0</v>
      </c>
      <c r="K176" s="171"/>
      <c r="L176" s="30"/>
      <c r="M176" s="172" t="s">
        <v>1</v>
      </c>
      <c r="N176" s="173" t="s">
        <v>39</v>
      </c>
      <c r="O176" s="55"/>
      <c r="P176" s="174">
        <f t="shared" ref="P176:P186" si="41">O176*H176</f>
        <v>0</v>
      </c>
      <c r="Q176" s="174">
        <v>0</v>
      </c>
      <c r="R176" s="174">
        <f t="shared" ref="R176:R186" si="42">Q176*H176</f>
        <v>0</v>
      </c>
      <c r="S176" s="174">
        <v>0.02</v>
      </c>
      <c r="T176" s="175">
        <f t="shared" ref="T176:T186" si="43">S176*H176</f>
        <v>0.02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6" t="s">
        <v>186</v>
      </c>
      <c r="AT176" s="176" t="s">
        <v>162</v>
      </c>
      <c r="AU176" s="176" t="s">
        <v>84</v>
      </c>
      <c r="AY176" s="14" t="s">
        <v>160</v>
      </c>
      <c r="BE176" s="177">
        <f t="shared" ref="BE176:BE186" si="44">IF(N176="základná",J176,0)</f>
        <v>0</v>
      </c>
      <c r="BF176" s="177">
        <f t="shared" ref="BF176:BF186" si="45">IF(N176="znížená",J176,0)</f>
        <v>0</v>
      </c>
      <c r="BG176" s="177">
        <f t="shared" ref="BG176:BG186" si="46">IF(N176="zákl. prenesená",J176,0)</f>
        <v>0</v>
      </c>
      <c r="BH176" s="177">
        <f t="shared" ref="BH176:BH186" si="47">IF(N176="zníž. prenesená",J176,0)</f>
        <v>0</v>
      </c>
      <c r="BI176" s="177">
        <f t="shared" ref="BI176:BI186" si="48">IF(N176="nulová",J176,0)</f>
        <v>0</v>
      </c>
      <c r="BJ176" s="14" t="s">
        <v>84</v>
      </c>
      <c r="BK176" s="177">
        <f t="shared" ref="BK176:BK186" si="49">ROUND(I176*H176,2)</f>
        <v>0</v>
      </c>
      <c r="BL176" s="14" t="s">
        <v>186</v>
      </c>
      <c r="BM176" s="176" t="s">
        <v>288</v>
      </c>
    </row>
    <row r="177" spans="1:65" s="2" customFormat="1" ht="21.75" customHeight="1">
      <c r="A177" s="29"/>
      <c r="B177" s="163"/>
      <c r="C177" s="164" t="s">
        <v>224</v>
      </c>
      <c r="D177" s="164" t="s">
        <v>162</v>
      </c>
      <c r="E177" s="165" t="s">
        <v>480</v>
      </c>
      <c r="F177" s="166" t="s">
        <v>481</v>
      </c>
      <c r="G177" s="167" t="s">
        <v>250</v>
      </c>
      <c r="H177" s="168">
        <v>20</v>
      </c>
      <c r="I177" s="169"/>
      <c r="J177" s="170">
        <f t="shared" si="40"/>
        <v>0</v>
      </c>
      <c r="K177" s="171"/>
      <c r="L177" s="30"/>
      <c r="M177" s="172" t="s">
        <v>1</v>
      </c>
      <c r="N177" s="173" t="s">
        <v>39</v>
      </c>
      <c r="O177" s="55"/>
      <c r="P177" s="174">
        <f t="shared" si="41"/>
        <v>0</v>
      </c>
      <c r="Q177" s="174">
        <v>0</v>
      </c>
      <c r="R177" s="174">
        <f t="shared" si="42"/>
        <v>0</v>
      </c>
      <c r="S177" s="174">
        <v>0</v>
      </c>
      <c r="T177" s="175">
        <f t="shared" si="4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6" t="s">
        <v>186</v>
      </c>
      <c r="AT177" s="176" t="s">
        <v>162</v>
      </c>
      <c r="AU177" s="176" t="s">
        <v>84</v>
      </c>
      <c r="AY177" s="14" t="s">
        <v>160</v>
      </c>
      <c r="BE177" s="177">
        <f t="shared" si="44"/>
        <v>0</v>
      </c>
      <c r="BF177" s="177">
        <f t="shared" si="45"/>
        <v>0</v>
      </c>
      <c r="BG177" s="177">
        <f t="shared" si="46"/>
        <v>0</v>
      </c>
      <c r="BH177" s="177">
        <f t="shared" si="47"/>
        <v>0</v>
      </c>
      <c r="BI177" s="177">
        <f t="shared" si="48"/>
        <v>0</v>
      </c>
      <c r="BJ177" s="14" t="s">
        <v>84</v>
      </c>
      <c r="BK177" s="177">
        <f t="shared" si="49"/>
        <v>0</v>
      </c>
      <c r="BL177" s="14" t="s">
        <v>186</v>
      </c>
      <c r="BM177" s="176" t="s">
        <v>291</v>
      </c>
    </row>
    <row r="178" spans="1:65" s="2" customFormat="1" ht="21.75" customHeight="1">
      <c r="A178" s="29"/>
      <c r="B178" s="163"/>
      <c r="C178" s="164" t="s">
        <v>292</v>
      </c>
      <c r="D178" s="164" t="s">
        <v>162</v>
      </c>
      <c r="E178" s="165" t="s">
        <v>482</v>
      </c>
      <c r="F178" s="166" t="s">
        <v>483</v>
      </c>
      <c r="G178" s="167" t="s">
        <v>250</v>
      </c>
      <c r="H178" s="168">
        <v>23.15</v>
      </c>
      <c r="I178" s="169"/>
      <c r="J178" s="170">
        <f t="shared" si="40"/>
        <v>0</v>
      </c>
      <c r="K178" s="171"/>
      <c r="L178" s="30"/>
      <c r="M178" s="172" t="s">
        <v>1</v>
      </c>
      <c r="N178" s="173" t="s">
        <v>39</v>
      </c>
      <c r="O178" s="55"/>
      <c r="P178" s="174">
        <f t="shared" si="41"/>
        <v>0</v>
      </c>
      <c r="Q178" s="174">
        <v>0</v>
      </c>
      <c r="R178" s="174">
        <f t="shared" si="42"/>
        <v>0</v>
      </c>
      <c r="S178" s="174">
        <v>0</v>
      </c>
      <c r="T178" s="175">
        <f t="shared" si="4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6" t="s">
        <v>186</v>
      </c>
      <c r="AT178" s="176" t="s">
        <v>162</v>
      </c>
      <c r="AU178" s="176" t="s">
        <v>84</v>
      </c>
      <c r="AY178" s="14" t="s">
        <v>160</v>
      </c>
      <c r="BE178" s="177">
        <f t="shared" si="44"/>
        <v>0</v>
      </c>
      <c r="BF178" s="177">
        <f t="shared" si="45"/>
        <v>0</v>
      </c>
      <c r="BG178" s="177">
        <f t="shared" si="46"/>
        <v>0</v>
      </c>
      <c r="BH178" s="177">
        <f t="shared" si="47"/>
        <v>0</v>
      </c>
      <c r="BI178" s="177">
        <f t="shared" si="48"/>
        <v>0</v>
      </c>
      <c r="BJ178" s="14" t="s">
        <v>84</v>
      </c>
      <c r="BK178" s="177">
        <f t="shared" si="49"/>
        <v>0</v>
      </c>
      <c r="BL178" s="14" t="s">
        <v>186</v>
      </c>
      <c r="BM178" s="176" t="s">
        <v>295</v>
      </c>
    </row>
    <row r="179" spans="1:65" s="2" customFormat="1" ht="21.75" customHeight="1">
      <c r="A179" s="29"/>
      <c r="B179" s="163"/>
      <c r="C179" s="164" t="s">
        <v>228</v>
      </c>
      <c r="D179" s="164" t="s">
        <v>162</v>
      </c>
      <c r="E179" s="165" t="s">
        <v>721</v>
      </c>
      <c r="F179" s="166" t="s">
        <v>722</v>
      </c>
      <c r="G179" s="167" t="s">
        <v>250</v>
      </c>
      <c r="H179" s="168">
        <v>59</v>
      </c>
      <c r="I179" s="169"/>
      <c r="J179" s="170">
        <f t="shared" si="40"/>
        <v>0</v>
      </c>
      <c r="K179" s="171"/>
      <c r="L179" s="30"/>
      <c r="M179" s="172" t="s">
        <v>1</v>
      </c>
      <c r="N179" s="173" t="s">
        <v>39</v>
      </c>
      <c r="O179" s="55"/>
      <c r="P179" s="174">
        <f t="shared" si="41"/>
        <v>0</v>
      </c>
      <c r="Q179" s="174">
        <v>0</v>
      </c>
      <c r="R179" s="174">
        <f t="shared" si="42"/>
        <v>0</v>
      </c>
      <c r="S179" s="174">
        <v>0</v>
      </c>
      <c r="T179" s="175">
        <f t="shared" si="4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6" t="s">
        <v>186</v>
      </c>
      <c r="AT179" s="176" t="s">
        <v>162</v>
      </c>
      <c r="AU179" s="176" t="s">
        <v>84</v>
      </c>
      <c r="AY179" s="14" t="s">
        <v>160</v>
      </c>
      <c r="BE179" s="177">
        <f t="shared" si="44"/>
        <v>0</v>
      </c>
      <c r="BF179" s="177">
        <f t="shared" si="45"/>
        <v>0</v>
      </c>
      <c r="BG179" s="177">
        <f t="shared" si="46"/>
        <v>0</v>
      </c>
      <c r="BH179" s="177">
        <f t="shared" si="47"/>
        <v>0</v>
      </c>
      <c r="BI179" s="177">
        <f t="shared" si="48"/>
        <v>0</v>
      </c>
      <c r="BJ179" s="14" t="s">
        <v>84</v>
      </c>
      <c r="BK179" s="177">
        <f t="shared" si="49"/>
        <v>0</v>
      </c>
      <c r="BL179" s="14" t="s">
        <v>186</v>
      </c>
      <c r="BM179" s="176" t="s">
        <v>298</v>
      </c>
    </row>
    <row r="180" spans="1:65" s="2" customFormat="1" ht="21.75" customHeight="1">
      <c r="A180" s="29"/>
      <c r="B180" s="163"/>
      <c r="C180" s="164" t="s">
        <v>299</v>
      </c>
      <c r="D180" s="164" t="s">
        <v>162</v>
      </c>
      <c r="E180" s="165" t="s">
        <v>484</v>
      </c>
      <c r="F180" s="166" t="s">
        <v>485</v>
      </c>
      <c r="G180" s="167" t="s">
        <v>250</v>
      </c>
      <c r="H180" s="168">
        <v>1.2</v>
      </c>
      <c r="I180" s="169"/>
      <c r="J180" s="170">
        <f t="shared" si="40"/>
        <v>0</v>
      </c>
      <c r="K180" s="171"/>
      <c r="L180" s="30"/>
      <c r="M180" s="172" t="s">
        <v>1</v>
      </c>
      <c r="N180" s="173" t="s">
        <v>39</v>
      </c>
      <c r="O180" s="55"/>
      <c r="P180" s="174">
        <f t="shared" si="41"/>
        <v>0</v>
      </c>
      <c r="Q180" s="174">
        <v>0</v>
      </c>
      <c r="R180" s="174">
        <f t="shared" si="42"/>
        <v>0</v>
      </c>
      <c r="S180" s="174">
        <v>0</v>
      </c>
      <c r="T180" s="175">
        <f t="shared" si="4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6" t="s">
        <v>186</v>
      </c>
      <c r="AT180" s="176" t="s">
        <v>162</v>
      </c>
      <c r="AU180" s="176" t="s">
        <v>84</v>
      </c>
      <c r="AY180" s="14" t="s">
        <v>160</v>
      </c>
      <c r="BE180" s="177">
        <f t="shared" si="44"/>
        <v>0</v>
      </c>
      <c r="BF180" s="177">
        <f t="shared" si="45"/>
        <v>0</v>
      </c>
      <c r="BG180" s="177">
        <f t="shared" si="46"/>
        <v>0</v>
      </c>
      <c r="BH180" s="177">
        <f t="shared" si="47"/>
        <v>0</v>
      </c>
      <c r="BI180" s="177">
        <f t="shared" si="48"/>
        <v>0</v>
      </c>
      <c r="BJ180" s="14" t="s">
        <v>84</v>
      </c>
      <c r="BK180" s="177">
        <f t="shared" si="49"/>
        <v>0</v>
      </c>
      <c r="BL180" s="14" t="s">
        <v>186</v>
      </c>
      <c r="BM180" s="176" t="s">
        <v>302</v>
      </c>
    </row>
    <row r="181" spans="1:65" s="2" customFormat="1" ht="21.75" customHeight="1">
      <c r="A181" s="29"/>
      <c r="B181" s="163"/>
      <c r="C181" s="164" t="s">
        <v>231</v>
      </c>
      <c r="D181" s="164" t="s">
        <v>162</v>
      </c>
      <c r="E181" s="165" t="s">
        <v>486</v>
      </c>
      <c r="F181" s="166" t="s">
        <v>487</v>
      </c>
      <c r="G181" s="167" t="s">
        <v>250</v>
      </c>
      <c r="H181" s="168">
        <v>13</v>
      </c>
      <c r="I181" s="169"/>
      <c r="J181" s="170">
        <f t="shared" si="40"/>
        <v>0</v>
      </c>
      <c r="K181" s="171"/>
      <c r="L181" s="30"/>
      <c r="M181" s="172" t="s">
        <v>1</v>
      </c>
      <c r="N181" s="173" t="s">
        <v>39</v>
      </c>
      <c r="O181" s="55"/>
      <c r="P181" s="174">
        <f t="shared" si="41"/>
        <v>0</v>
      </c>
      <c r="Q181" s="174">
        <v>0</v>
      </c>
      <c r="R181" s="174">
        <f t="shared" si="42"/>
        <v>0</v>
      </c>
      <c r="S181" s="174">
        <v>0</v>
      </c>
      <c r="T181" s="175">
        <f t="shared" si="4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6" t="s">
        <v>186</v>
      </c>
      <c r="AT181" s="176" t="s">
        <v>162</v>
      </c>
      <c r="AU181" s="176" t="s">
        <v>84</v>
      </c>
      <c r="AY181" s="14" t="s">
        <v>160</v>
      </c>
      <c r="BE181" s="177">
        <f t="shared" si="44"/>
        <v>0</v>
      </c>
      <c r="BF181" s="177">
        <f t="shared" si="45"/>
        <v>0</v>
      </c>
      <c r="BG181" s="177">
        <f t="shared" si="46"/>
        <v>0</v>
      </c>
      <c r="BH181" s="177">
        <f t="shared" si="47"/>
        <v>0</v>
      </c>
      <c r="BI181" s="177">
        <f t="shared" si="48"/>
        <v>0</v>
      </c>
      <c r="BJ181" s="14" t="s">
        <v>84</v>
      </c>
      <c r="BK181" s="177">
        <f t="shared" si="49"/>
        <v>0</v>
      </c>
      <c r="BL181" s="14" t="s">
        <v>186</v>
      </c>
      <c r="BM181" s="176" t="s">
        <v>305</v>
      </c>
    </row>
    <row r="182" spans="1:65" s="2" customFormat="1" ht="21.75" customHeight="1">
      <c r="A182" s="29"/>
      <c r="B182" s="163"/>
      <c r="C182" s="164" t="s">
        <v>306</v>
      </c>
      <c r="D182" s="164" t="s">
        <v>162</v>
      </c>
      <c r="E182" s="165" t="s">
        <v>723</v>
      </c>
      <c r="F182" s="166" t="s">
        <v>724</v>
      </c>
      <c r="G182" s="167" t="s">
        <v>250</v>
      </c>
      <c r="H182" s="168">
        <v>22.9</v>
      </c>
      <c r="I182" s="169"/>
      <c r="J182" s="170">
        <f t="shared" si="40"/>
        <v>0</v>
      </c>
      <c r="K182" s="171"/>
      <c r="L182" s="30"/>
      <c r="M182" s="172" t="s">
        <v>1</v>
      </c>
      <c r="N182" s="173" t="s">
        <v>39</v>
      </c>
      <c r="O182" s="55"/>
      <c r="P182" s="174">
        <f t="shared" si="41"/>
        <v>0</v>
      </c>
      <c r="Q182" s="174">
        <v>0</v>
      </c>
      <c r="R182" s="174">
        <f t="shared" si="42"/>
        <v>0</v>
      </c>
      <c r="S182" s="174">
        <v>0</v>
      </c>
      <c r="T182" s="175">
        <f t="shared" si="4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6" t="s">
        <v>186</v>
      </c>
      <c r="AT182" s="176" t="s">
        <v>162</v>
      </c>
      <c r="AU182" s="176" t="s">
        <v>84</v>
      </c>
      <c r="AY182" s="14" t="s">
        <v>160</v>
      </c>
      <c r="BE182" s="177">
        <f t="shared" si="44"/>
        <v>0</v>
      </c>
      <c r="BF182" s="177">
        <f t="shared" si="45"/>
        <v>0</v>
      </c>
      <c r="BG182" s="177">
        <f t="shared" si="46"/>
        <v>0</v>
      </c>
      <c r="BH182" s="177">
        <f t="shared" si="47"/>
        <v>0</v>
      </c>
      <c r="BI182" s="177">
        <f t="shared" si="48"/>
        <v>0</v>
      </c>
      <c r="BJ182" s="14" t="s">
        <v>84</v>
      </c>
      <c r="BK182" s="177">
        <f t="shared" si="49"/>
        <v>0</v>
      </c>
      <c r="BL182" s="14" t="s">
        <v>186</v>
      </c>
      <c r="BM182" s="176" t="s">
        <v>309</v>
      </c>
    </row>
    <row r="183" spans="1:65" s="2" customFormat="1" ht="21.75" customHeight="1">
      <c r="A183" s="29"/>
      <c r="B183" s="163"/>
      <c r="C183" s="164" t="s">
        <v>235</v>
      </c>
      <c r="D183" s="164" t="s">
        <v>162</v>
      </c>
      <c r="E183" s="165" t="s">
        <v>725</v>
      </c>
      <c r="F183" s="166" t="s">
        <v>726</v>
      </c>
      <c r="G183" s="167" t="s">
        <v>250</v>
      </c>
      <c r="H183" s="168">
        <v>10</v>
      </c>
      <c r="I183" s="169"/>
      <c r="J183" s="170">
        <f t="shared" si="40"/>
        <v>0</v>
      </c>
      <c r="K183" s="171"/>
      <c r="L183" s="30"/>
      <c r="M183" s="172" t="s">
        <v>1</v>
      </c>
      <c r="N183" s="173" t="s">
        <v>39</v>
      </c>
      <c r="O183" s="55"/>
      <c r="P183" s="174">
        <f t="shared" si="41"/>
        <v>0</v>
      </c>
      <c r="Q183" s="174">
        <v>0</v>
      </c>
      <c r="R183" s="174">
        <f t="shared" si="42"/>
        <v>0</v>
      </c>
      <c r="S183" s="174">
        <v>0</v>
      </c>
      <c r="T183" s="175">
        <f t="shared" si="4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6" t="s">
        <v>186</v>
      </c>
      <c r="AT183" s="176" t="s">
        <v>162</v>
      </c>
      <c r="AU183" s="176" t="s">
        <v>84</v>
      </c>
      <c r="AY183" s="14" t="s">
        <v>160</v>
      </c>
      <c r="BE183" s="177">
        <f t="shared" si="44"/>
        <v>0</v>
      </c>
      <c r="BF183" s="177">
        <f t="shared" si="45"/>
        <v>0</v>
      </c>
      <c r="BG183" s="177">
        <f t="shared" si="46"/>
        <v>0</v>
      </c>
      <c r="BH183" s="177">
        <f t="shared" si="47"/>
        <v>0</v>
      </c>
      <c r="BI183" s="177">
        <f t="shared" si="48"/>
        <v>0</v>
      </c>
      <c r="BJ183" s="14" t="s">
        <v>84</v>
      </c>
      <c r="BK183" s="177">
        <f t="shared" si="49"/>
        <v>0</v>
      </c>
      <c r="BL183" s="14" t="s">
        <v>186</v>
      </c>
      <c r="BM183" s="176" t="s">
        <v>314</v>
      </c>
    </row>
    <row r="184" spans="1:65" s="2" customFormat="1" ht="21.75" customHeight="1">
      <c r="A184" s="29"/>
      <c r="B184" s="163"/>
      <c r="C184" s="164" t="s">
        <v>319</v>
      </c>
      <c r="D184" s="164" t="s">
        <v>162</v>
      </c>
      <c r="E184" s="165" t="s">
        <v>727</v>
      </c>
      <c r="F184" s="166" t="s">
        <v>728</v>
      </c>
      <c r="G184" s="167" t="s">
        <v>250</v>
      </c>
      <c r="H184" s="168">
        <v>3.7</v>
      </c>
      <c r="I184" s="169"/>
      <c r="J184" s="170">
        <f t="shared" si="40"/>
        <v>0</v>
      </c>
      <c r="K184" s="171"/>
      <c r="L184" s="30"/>
      <c r="M184" s="172" t="s">
        <v>1</v>
      </c>
      <c r="N184" s="173" t="s">
        <v>39</v>
      </c>
      <c r="O184" s="55"/>
      <c r="P184" s="174">
        <f t="shared" si="41"/>
        <v>0</v>
      </c>
      <c r="Q184" s="174">
        <v>0</v>
      </c>
      <c r="R184" s="174">
        <f t="shared" si="42"/>
        <v>0</v>
      </c>
      <c r="S184" s="174">
        <v>0</v>
      </c>
      <c r="T184" s="175">
        <f t="shared" si="4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6" t="s">
        <v>186</v>
      </c>
      <c r="AT184" s="176" t="s">
        <v>162</v>
      </c>
      <c r="AU184" s="176" t="s">
        <v>84</v>
      </c>
      <c r="AY184" s="14" t="s">
        <v>160</v>
      </c>
      <c r="BE184" s="177">
        <f t="shared" si="44"/>
        <v>0</v>
      </c>
      <c r="BF184" s="177">
        <f t="shared" si="45"/>
        <v>0</v>
      </c>
      <c r="BG184" s="177">
        <f t="shared" si="46"/>
        <v>0</v>
      </c>
      <c r="BH184" s="177">
        <f t="shared" si="47"/>
        <v>0</v>
      </c>
      <c r="BI184" s="177">
        <f t="shared" si="48"/>
        <v>0</v>
      </c>
      <c r="BJ184" s="14" t="s">
        <v>84</v>
      </c>
      <c r="BK184" s="177">
        <f t="shared" si="49"/>
        <v>0</v>
      </c>
      <c r="BL184" s="14" t="s">
        <v>186</v>
      </c>
      <c r="BM184" s="176" t="s">
        <v>322</v>
      </c>
    </row>
    <row r="185" spans="1:65" s="2" customFormat="1" ht="21.75" customHeight="1">
      <c r="A185" s="29"/>
      <c r="B185" s="163"/>
      <c r="C185" s="164" t="s">
        <v>238</v>
      </c>
      <c r="D185" s="164" t="s">
        <v>162</v>
      </c>
      <c r="E185" s="165" t="s">
        <v>370</v>
      </c>
      <c r="F185" s="166" t="s">
        <v>729</v>
      </c>
      <c r="G185" s="167" t="s">
        <v>250</v>
      </c>
      <c r="H185" s="168">
        <v>150</v>
      </c>
      <c r="I185" s="169"/>
      <c r="J185" s="170">
        <f t="shared" si="40"/>
        <v>0</v>
      </c>
      <c r="K185" s="171"/>
      <c r="L185" s="30"/>
      <c r="M185" s="172" t="s">
        <v>1</v>
      </c>
      <c r="N185" s="173" t="s">
        <v>39</v>
      </c>
      <c r="O185" s="55"/>
      <c r="P185" s="174">
        <f t="shared" si="41"/>
        <v>0</v>
      </c>
      <c r="Q185" s="174">
        <v>0</v>
      </c>
      <c r="R185" s="174">
        <f t="shared" si="42"/>
        <v>0</v>
      </c>
      <c r="S185" s="174">
        <v>0</v>
      </c>
      <c r="T185" s="175">
        <f t="shared" si="4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6" t="s">
        <v>186</v>
      </c>
      <c r="AT185" s="176" t="s">
        <v>162</v>
      </c>
      <c r="AU185" s="176" t="s">
        <v>84</v>
      </c>
      <c r="AY185" s="14" t="s">
        <v>160</v>
      </c>
      <c r="BE185" s="177">
        <f t="shared" si="44"/>
        <v>0</v>
      </c>
      <c r="BF185" s="177">
        <f t="shared" si="45"/>
        <v>0</v>
      </c>
      <c r="BG185" s="177">
        <f t="shared" si="46"/>
        <v>0</v>
      </c>
      <c r="BH185" s="177">
        <f t="shared" si="47"/>
        <v>0</v>
      </c>
      <c r="BI185" s="177">
        <f t="shared" si="48"/>
        <v>0</v>
      </c>
      <c r="BJ185" s="14" t="s">
        <v>84</v>
      </c>
      <c r="BK185" s="177">
        <f t="shared" si="49"/>
        <v>0</v>
      </c>
      <c r="BL185" s="14" t="s">
        <v>186</v>
      </c>
      <c r="BM185" s="176" t="s">
        <v>325</v>
      </c>
    </row>
    <row r="186" spans="1:65" s="2" customFormat="1" ht="21.75" customHeight="1">
      <c r="A186" s="29"/>
      <c r="B186" s="163"/>
      <c r="C186" s="164" t="s">
        <v>326</v>
      </c>
      <c r="D186" s="164" t="s">
        <v>162</v>
      </c>
      <c r="E186" s="165" t="s">
        <v>730</v>
      </c>
      <c r="F186" s="166" t="s">
        <v>731</v>
      </c>
      <c r="G186" s="167" t="s">
        <v>332</v>
      </c>
      <c r="H186" s="189"/>
      <c r="I186" s="169"/>
      <c r="J186" s="170">
        <f t="shared" si="40"/>
        <v>0</v>
      </c>
      <c r="K186" s="171"/>
      <c r="L186" s="30"/>
      <c r="M186" s="172" t="s">
        <v>1</v>
      </c>
      <c r="N186" s="173" t="s">
        <v>39</v>
      </c>
      <c r="O186" s="55"/>
      <c r="P186" s="174">
        <f t="shared" si="41"/>
        <v>0</v>
      </c>
      <c r="Q186" s="174">
        <v>0</v>
      </c>
      <c r="R186" s="174">
        <f t="shared" si="42"/>
        <v>0</v>
      </c>
      <c r="S186" s="174">
        <v>0</v>
      </c>
      <c r="T186" s="175">
        <f t="shared" si="4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6" t="s">
        <v>186</v>
      </c>
      <c r="AT186" s="176" t="s">
        <v>162</v>
      </c>
      <c r="AU186" s="176" t="s">
        <v>84</v>
      </c>
      <c r="AY186" s="14" t="s">
        <v>160</v>
      </c>
      <c r="BE186" s="177">
        <f t="shared" si="44"/>
        <v>0</v>
      </c>
      <c r="BF186" s="177">
        <f t="shared" si="45"/>
        <v>0</v>
      </c>
      <c r="BG186" s="177">
        <f t="shared" si="46"/>
        <v>0</v>
      </c>
      <c r="BH186" s="177">
        <f t="shared" si="47"/>
        <v>0</v>
      </c>
      <c r="BI186" s="177">
        <f t="shared" si="48"/>
        <v>0</v>
      </c>
      <c r="BJ186" s="14" t="s">
        <v>84</v>
      </c>
      <c r="BK186" s="177">
        <f t="shared" si="49"/>
        <v>0</v>
      </c>
      <c r="BL186" s="14" t="s">
        <v>186</v>
      </c>
      <c r="BM186" s="176" t="s">
        <v>329</v>
      </c>
    </row>
    <row r="187" spans="1:65" s="12" customFormat="1" ht="22.9" customHeight="1">
      <c r="B187" s="150"/>
      <c r="D187" s="151" t="s">
        <v>72</v>
      </c>
      <c r="E187" s="161" t="s">
        <v>501</v>
      </c>
      <c r="F187" s="161" t="s">
        <v>502</v>
      </c>
      <c r="I187" s="153"/>
      <c r="J187" s="162">
        <f>BK187</f>
        <v>0</v>
      </c>
      <c r="L187" s="150"/>
      <c r="M187" s="155"/>
      <c r="N187" s="156"/>
      <c r="O187" s="156"/>
      <c r="P187" s="157">
        <f>SUM(P188:P192)</f>
        <v>0</v>
      </c>
      <c r="Q187" s="156"/>
      <c r="R187" s="157">
        <f>SUM(R188:R192)</f>
        <v>0</v>
      </c>
      <c r="S187" s="156"/>
      <c r="T187" s="158">
        <f>SUM(T188:T192)</f>
        <v>0</v>
      </c>
      <c r="AR187" s="151" t="s">
        <v>84</v>
      </c>
      <c r="AT187" s="159" t="s">
        <v>72</v>
      </c>
      <c r="AU187" s="159" t="s">
        <v>80</v>
      </c>
      <c r="AY187" s="151" t="s">
        <v>160</v>
      </c>
      <c r="BK187" s="160">
        <f>SUM(BK188:BK192)</f>
        <v>0</v>
      </c>
    </row>
    <row r="188" spans="1:65" s="2" customFormat="1" ht="16.5" customHeight="1">
      <c r="A188" s="29"/>
      <c r="B188" s="163"/>
      <c r="C188" s="164" t="s">
        <v>242</v>
      </c>
      <c r="D188" s="164" t="s">
        <v>162</v>
      </c>
      <c r="E188" s="165" t="s">
        <v>732</v>
      </c>
      <c r="F188" s="166" t="s">
        <v>733</v>
      </c>
      <c r="G188" s="167" t="s">
        <v>165</v>
      </c>
      <c r="H188" s="168">
        <v>78.75</v>
      </c>
      <c r="I188" s="169"/>
      <c r="J188" s="170">
        <f>ROUND(I188*H188,2)</f>
        <v>0</v>
      </c>
      <c r="K188" s="171"/>
      <c r="L188" s="30"/>
      <c r="M188" s="172" t="s">
        <v>1</v>
      </c>
      <c r="N188" s="173" t="s">
        <v>39</v>
      </c>
      <c r="O188" s="55"/>
      <c r="P188" s="174">
        <f>O188*H188</f>
        <v>0</v>
      </c>
      <c r="Q188" s="174">
        <v>0</v>
      </c>
      <c r="R188" s="174">
        <f>Q188*H188</f>
        <v>0</v>
      </c>
      <c r="S188" s="174">
        <v>0</v>
      </c>
      <c r="T188" s="175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6" t="s">
        <v>186</v>
      </c>
      <c r="AT188" s="176" t="s">
        <v>162</v>
      </c>
      <c r="AU188" s="176" t="s">
        <v>84</v>
      </c>
      <c r="AY188" s="14" t="s">
        <v>160</v>
      </c>
      <c r="BE188" s="177">
        <f>IF(N188="základná",J188,0)</f>
        <v>0</v>
      </c>
      <c r="BF188" s="177">
        <f>IF(N188="znížená",J188,0)</f>
        <v>0</v>
      </c>
      <c r="BG188" s="177">
        <f>IF(N188="zákl. prenesená",J188,0)</f>
        <v>0</v>
      </c>
      <c r="BH188" s="177">
        <f>IF(N188="zníž. prenesená",J188,0)</f>
        <v>0</v>
      </c>
      <c r="BI188" s="177">
        <f>IF(N188="nulová",J188,0)</f>
        <v>0</v>
      </c>
      <c r="BJ188" s="14" t="s">
        <v>84</v>
      </c>
      <c r="BK188" s="177">
        <f>ROUND(I188*H188,2)</f>
        <v>0</v>
      </c>
      <c r="BL188" s="14" t="s">
        <v>186</v>
      </c>
      <c r="BM188" s="176" t="s">
        <v>333</v>
      </c>
    </row>
    <row r="189" spans="1:65" s="2" customFormat="1" ht="21.75" customHeight="1">
      <c r="A189" s="29"/>
      <c r="B189" s="163"/>
      <c r="C189" s="164" t="s">
        <v>336</v>
      </c>
      <c r="D189" s="164" t="s">
        <v>162</v>
      </c>
      <c r="E189" s="165" t="s">
        <v>734</v>
      </c>
      <c r="F189" s="166" t="s">
        <v>735</v>
      </c>
      <c r="G189" s="167" t="s">
        <v>165</v>
      </c>
      <c r="H189" s="168">
        <v>78.75</v>
      </c>
      <c r="I189" s="169"/>
      <c r="J189" s="170">
        <f>ROUND(I189*H189,2)</f>
        <v>0</v>
      </c>
      <c r="K189" s="171"/>
      <c r="L189" s="30"/>
      <c r="M189" s="172" t="s">
        <v>1</v>
      </c>
      <c r="N189" s="173" t="s">
        <v>39</v>
      </c>
      <c r="O189" s="55"/>
      <c r="P189" s="174">
        <f>O189*H189</f>
        <v>0</v>
      </c>
      <c r="Q189" s="174">
        <v>0</v>
      </c>
      <c r="R189" s="174">
        <f>Q189*H189</f>
        <v>0</v>
      </c>
      <c r="S189" s="174">
        <v>0</v>
      </c>
      <c r="T189" s="175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6" t="s">
        <v>186</v>
      </c>
      <c r="AT189" s="176" t="s">
        <v>162</v>
      </c>
      <c r="AU189" s="176" t="s">
        <v>84</v>
      </c>
      <c r="AY189" s="14" t="s">
        <v>160</v>
      </c>
      <c r="BE189" s="177">
        <f>IF(N189="základná",J189,0)</f>
        <v>0</v>
      </c>
      <c r="BF189" s="177">
        <f>IF(N189="znížená",J189,0)</f>
        <v>0</v>
      </c>
      <c r="BG189" s="177">
        <f>IF(N189="zákl. prenesená",J189,0)</f>
        <v>0</v>
      </c>
      <c r="BH189" s="177">
        <f>IF(N189="zníž. prenesená",J189,0)</f>
        <v>0</v>
      </c>
      <c r="BI189" s="177">
        <f>IF(N189="nulová",J189,0)</f>
        <v>0</v>
      </c>
      <c r="BJ189" s="14" t="s">
        <v>84</v>
      </c>
      <c r="BK189" s="177">
        <f>ROUND(I189*H189,2)</f>
        <v>0</v>
      </c>
      <c r="BL189" s="14" t="s">
        <v>186</v>
      </c>
      <c r="BM189" s="176" t="s">
        <v>339</v>
      </c>
    </row>
    <row r="190" spans="1:65" s="2" customFormat="1" ht="16.5" customHeight="1">
      <c r="A190" s="29"/>
      <c r="B190" s="163"/>
      <c r="C190" s="164" t="s">
        <v>245</v>
      </c>
      <c r="D190" s="164" t="s">
        <v>162</v>
      </c>
      <c r="E190" s="165" t="s">
        <v>736</v>
      </c>
      <c r="F190" s="166" t="s">
        <v>737</v>
      </c>
      <c r="G190" s="167" t="s">
        <v>250</v>
      </c>
      <c r="H190" s="168">
        <v>70</v>
      </c>
      <c r="I190" s="169"/>
      <c r="J190" s="170">
        <f>ROUND(I190*H190,2)</f>
        <v>0</v>
      </c>
      <c r="K190" s="171"/>
      <c r="L190" s="30"/>
      <c r="M190" s="172" t="s">
        <v>1</v>
      </c>
      <c r="N190" s="173" t="s">
        <v>39</v>
      </c>
      <c r="O190" s="55"/>
      <c r="P190" s="174">
        <f>O190*H190</f>
        <v>0</v>
      </c>
      <c r="Q190" s="174">
        <v>0</v>
      </c>
      <c r="R190" s="174">
        <f>Q190*H190</f>
        <v>0</v>
      </c>
      <c r="S190" s="174">
        <v>0</v>
      </c>
      <c r="T190" s="175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6" t="s">
        <v>186</v>
      </c>
      <c r="AT190" s="176" t="s">
        <v>162</v>
      </c>
      <c r="AU190" s="176" t="s">
        <v>84</v>
      </c>
      <c r="AY190" s="14" t="s">
        <v>160</v>
      </c>
      <c r="BE190" s="177">
        <f>IF(N190="základná",J190,0)</f>
        <v>0</v>
      </c>
      <c r="BF190" s="177">
        <f>IF(N190="znížená",J190,0)</f>
        <v>0</v>
      </c>
      <c r="BG190" s="177">
        <f>IF(N190="zákl. prenesená",J190,0)</f>
        <v>0</v>
      </c>
      <c r="BH190" s="177">
        <f>IF(N190="zníž. prenesená",J190,0)</f>
        <v>0</v>
      </c>
      <c r="BI190" s="177">
        <f>IF(N190="nulová",J190,0)</f>
        <v>0</v>
      </c>
      <c r="BJ190" s="14" t="s">
        <v>84</v>
      </c>
      <c r="BK190" s="177">
        <f>ROUND(I190*H190,2)</f>
        <v>0</v>
      </c>
      <c r="BL190" s="14" t="s">
        <v>186</v>
      </c>
      <c r="BM190" s="176" t="s">
        <v>342</v>
      </c>
    </row>
    <row r="191" spans="1:65" s="2" customFormat="1" ht="16.5" customHeight="1">
      <c r="A191" s="29"/>
      <c r="B191" s="163"/>
      <c r="C191" s="164" t="s">
        <v>343</v>
      </c>
      <c r="D191" s="164" t="s">
        <v>162</v>
      </c>
      <c r="E191" s="165" t="s">
        <v>738</v>
      </c>
      <c r="F191" s="166" t="s">
        <v>739</v>
      </c>
      <c r="G191" s="167" t="s">
        <v>165</v>
      </c>
      <c r="H191" s="168">
        <v>78.75</v>
      </c>
      <c r="I191" s="169"/>
      <c r="J191" s="170">
        <f>ROUND(I191*H191,2)</f>
        <v>0</v>
      </c>
      <c r="K191" s="171"/>
      <c r="L191" s="30"/>
      <c r="M191" s="172" t="s">
        <v>1</v>
      </c>
      <c r="N191" s="173" t="s">
        <v>39</v>
      </c>
      <c r="O191" s="55"/>
      <c r="P191" s="174">
        <f>O191*H191</f>
        <v>0</v>
      </c>
      <c r="Q191" s="174">
        <v>0</v>
      </c>
      <c r="R191" s="174">
        <f>Q191*H191</f>
        <v>0</v>
      </c>
      <c r="S191" s="174">
        <v>0</v>
      </c>
      <c r="T191" s="175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6" t="s">
        <v>186</v>
      </c>
      <c r="AT191" s="176" t="s">
        <v>162</v>
      </c>
      <c r="AU191" s="176" t="s">
        <v>84</v>
      </c>
      <c r="AY191" s="14" t="s">
        <v>160</v>
      </c>
      <c r="BE191" s="177">
        <f>IF(N191="základná",J191,0)</f>
        <v>0</v>
      </c>
      <c r="BF191" s="177">
        <f>IF(N191="znížená",J191,0)</f>
        <v>0</v>
      </c>
      <c r="BG191" s="177">
        <f>IF(N191="zákl. prenesená",J191,0)</f>
        <v>0</v>
      </c>
      <c r="BH191" s="177">
        <f>IF(N191="zníž. prenesená",J191,0)</f>
        <v>0</v>
      </c>
      <c r="BI191" s="177">
        <f>IF(N191="nulová",J191,0)</f>
        <v>0</v>
      </c>
      <c r="BJ191" s="14" t="s">
        <v>84</v>
      </c>
      <c r="BK191" s="177">
        <f>ROUND(I191*H191,2)</f>
        <v>0</v>
      </c>
      <c r="BL191" s="14" t="s">
        <v>186</v>
      </c>
      <c r="BM191" s="176" t="s">
        <v>346</v>
      </c>
    </row>
    <row r="192" spans="1:65" s="2" customFormat="1" ht="21.75" customHeight="1">
      <c r="A192" s="29"/>
      <c r="B192" s="163"/>
      <c r="C192" s="164" t="s">
        <v>251</v>
      </c>
      <c r="D192" s="164" t="s">
        <v>162</v>
      </c>
      <c r="E192" s="165" t="s">
        <v>740</v>
      </c>
      <c r="F192" s="166" t="s">
        <v>741</v>
      </c>
      <c r="G192" s="167" t="s">
        <v>332</v>
      </c>
      <c r="H192" s="189"/>
      <c r="I192" s="169"/>
      <c r="J192" s="170">
        <f>ROUND(I192*H192,2)</f>
        <v>0</v>
      </c>
      <c r="K192" s="171"/>
      <c r="L192" s="30"/>
      <c r="M192" s="172" t="s">
        <v>1</v>
      </c>
      <c r="N192" s="173" t="s">
        <v>39</v>
      </c>
      <c r="O192" s="55"/>
      <c r="P192" s="174">
        <f>O192*H192</f>
        <v>0</v>
      </c>
      <c r="Q192" s="174">
        <v>0</v>
      </c>
      <c r="R192" s="174">
        <f>Q192*H192</f>
        <v>0</v>
      </c>
      <c r="S192" s="174">
        <v>0</v>
      </c>
      <c r="T192" s="175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6" t="s">
        <v>186</v>
      </c>
      <c r="AT192" s="176" t="s">
        <v>162</v>
      </c>
      <c r="AU192" s="176" t="s">
        <v>84</v>
      </c>
      <c r="AY192" s="14" t="s">
        <v>160</v>
      </c>
      <c r="BE192" s="177">
        <f>IF(N192="základná",J192,0)</f>
        <v>0</v>
      </c>
      <c r="BF192" s="177">
        <f>IF(N192="znížená",J192,0)</f>
        <v>0</v>
      </c>
      <c r="BG192" s="177">
        <f>IF(N192="zákl. prenesená",J192,0)</f>
        <v>0</v>
      </c>
      <c r="BH192" s="177">
        <f>IF(N192="zníž. prenesená",J192,0)</f>
        <v>0</v>
      </c>
      <c r="BI192" s="177">
        <f>IF(N192="nulová",J192,0)</f>
        <v>0</v>
      </c>
      <c r="BJ192" s="14" t="s">
        <v>84</v>
      </c>
      <c r="BK192" s="177">
        <f>ROUND(I192*H192,2)</f>
        <v>0</v>
      </c>
      <c r="BL192" s="14" t="s">
        <v>186</v>
      </c>
      <c r="BM192" s="176" t="s">
        <v>349</v>
      </c>
    </row>
    <row r="193" spans="1:65" s="12" customFormat="1" ht="22.9" customHeight="1">
      <c r="B193" s="150"/>
      <c r="D193" s="151" t="s">
        <v>72</v>
      </c>
      <c r="E193" s="161" t="s">
        <v>377</v>
      </c>
      <c r="F193" s="161" t="s">
        <v>378</v>
      </c>
      <c r="I193" s="153"/>
      <c r="J193" s="162">
        <f>BK193</f>
        <v>0</v>
      </c>
      <c r="L193" s="150"/>
      <c r="M193" s="155"/>
      <c r="N193" s="156"/>
      <c r="O193" s="156"/>
      <c r="P193" s="157">
        <f>SUM(P194:P196)</f>
        <v>0</v>
      </c>
      <c r="Q193" s="156"/>
      <c r="R193" s="157">
        <f>SUM(R194:R196)</f>
        <v>0</v>
      </c>
      <c r="S193" s="156"/>
      <c r="T193" s="158">
        <f>SUM(T194:T196)</f>
        <v>0</v>
      </c>
      <c r="AR193" s="151" t="s">
        <v>84</v>
      </c>
      <c r="AT193" s="159" t="s">
        <v>72</v>
      </c>
      <c r="AU193" s="159" t="s">
        <v>80</v>
      </c>
      <c r="AY193" s="151" t="s">
        <v>160</v>
      </c>
      <c r="BK193" s="160">
        <f>SUM(BK194:BK196)</f>
        <v>0</v>
      </c>
    </row>
    <row r="194" spans="1:65" s="2" customFormat="1" ht="16.5" customHeight="1">
      <c r="A194" s="29"/>
      <c r="B194" s="163"/>
      <c r="C194" s="164" t="s">
        <v>350</v>
      </c>
      <c r="D194" s="164" t="s">
        <v>162</v>
      </c>
      <c r="E194" s="165" t="s">
        <v>742</v>
      </c>
      <c r="F194" s="166" t="s">
        <v>743</v>
      </c>
      <c r="G194" s="167" t="s">
        <v>254</v>
      </c>
      <c r="H194" s="168">
        <v>1</v>
      </c>
      <c r="I194" s="169"/>
      <c r="J194" s="170">
        <f>ROUND(I194*H194,2)</f>
        <v>0</v>
      </c>
      <c r="K194" s="171"/>
      <c r="L194" s="30"/>
      <c r="M194" s="172" t="s">
        <v>1</v>
      </c>
      <c r="N194" s="173" t="s">
        <v>39</v>
      </c>
      <c r="O194" s="55"/>
      <c r="P194" s="174">
        <f>O194*H194</f>
        <v>0</v>
      </c>
      <c r="Q194" s="174">
        <v>0</v>
      </c>
      <c r="R194" s="174">
        <f>Q194*H194</f>
        <v>0</v>
      </c>
      <c r="S194" s="174">
        <v>0</v>
      </c>
      <c r="T194" s="175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6" t="s">
        <v>186</v>
      </c>
      <c r="AT194" s="176" t="s">
        <v>162</v>
      </c>
      <c r="AU194" s="176" t="s">
        <v>84</v>
      </c>
      <c r="AY194" s="14" t="s">
        <v>160</v>
      </c>
      <c r="BE194" s="177">
        <f>IF(N194="základná",J194,0)</f>
        <v>0</v>
      </c>
      <c r="BF194" s="177">
        <f>IF(N194="znížená",J194,0)</f>
        <v>0</v>
      </c>
      <c r="BG194" s="177">
        <f>IF(N194="zákl. prenesená",J194,0)</f>
        <v>0</v>
      </c>
      <c r="BH194" s="177">
        <f>IF(N194="zníž. prenesená",J194,0)</f>
        <v>0</v>
      </c>
      <c r="BI194" s="177">
        <f>IF(N194="nulová",J194,0)</f>
        <v>0</v>
      </c>
      <c r="BJ194" s="14" t="s">
        <v>84</v>
      </c>
      <c r="BK194" s="177">
        <f>ROUND(I194*H194,2)</f>
        <v>0</v>
      </c>
      <c r="BL194" s="14" t="s">
        <v>186</v>
      </c>
      <c r="BM194" s="176" t="s">
        <v>353</v>
      </c>
    </row>
    <row r="195" spans="1:65" s="2" customFormat="1" ht="21.75" customHeight="1">
      <c r="A195" s="29"/>
      <c r="B195" s="163"/>
      <c r="C195" s="178" t="s">
        <v>255</v>
      </c>
      <c r="D195" s="178" t="s">
        <v>188</v>
      </c>
      <c r="E195" s="179" t="s">
        <v>744</v>
      </c>
      <c r="F195" s="180" t="s">
        <v>745</v>
      </c>
      <c r="G195" s="181" t="s">
        <v>254</v>
      </c>
      <c r="H195" s="182">
        <v>1</v>
      </c>
      <c r="I195" s="183"/>
      <c r="J195" s="184">
        <f>ROUND(I195*H195,2)</f>
        <v>0</v>
      </c>
      <c r="K195" s="185"/>
      <c r="L195" s="186"/>
      <c r="M195" s="187" t="s">
        <v>1</v>
      </c>
      <c r="N195" s="188" t="s">
        <v>39</v>
      </c>
      <c r="O195" s="55"/>
      <c r="P195" s="174">
        <f>O195*H195</f>
        <v>0</v>
      </c>
      <c r="Q195" s="174">
        <v>0</v>
      </c>
      <c r="R195" s="174">
        <f>Q195*H195</f>
        <v>0</v>
      </c>
      <c r="S195" s="174">
        <v>0</v>
      </c>
      <c r="T195" s="175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6" t="s">
        <v>217</v>
      </c>
      <c r="AT195" s="176" t="s">
        <v>188</v>
      </c>
      <c r="AU195" s="176" t="s">
        <v>84</v>
      </c>
      <c r="AY195" s="14" t="s">
        <v>160</v>
      </c>
      <c r="BE195" s="177">
        <f>IF(N195="základná",J195,0)</f>
        <v>0</v>
      </c>
      <c r="BF195" s="177">
        <f>IF(N195="znížená",J195,0)</f>
        <v>0</v>
      </c>
      <c r="BG195" s="177">
        <f>IF(N195="zákl. prenesená",J195,0)</f>
        <v>0</v>
      </c>
      <c r="BH195" s="177">
        <f>IF(N195="zníž. prenesená",J195,0)</f>
        <v>0</v>
      </c>
      <c r="BI195" s="177">
        <f>IF(N195="nulová",J195,0)</f>
        <v>0</v>
      </c>
      <c r="BJ195" s="14" t="s">
        <v>84</v>
      </c>
      <c r="BK195" s="177">
        <f>ROUND(I195*H195,2)</f>
        <v>0</v>
      </c>
      <c r="BL195" s="14" t="s">
        <v>186</v>
      </c>
      <c r="BM195" s="176" t="s">
        <v>358</v>
      </c>
    </row>
    <row r="196" spans="1:65" s="2" customFormat="1" ht="21.75" customHeight="1">
      <c r="A196" s="29"/>
      <c r="B196" s="163"/>
      <c r="C196" s="164" t="s">
        <v>359</v>
      </c>
      <c r="D196" s="164" t="s">
        <v>162</v>
      </c>
      <c r="E196" s="165" t="s">
        <v>746</v>
      </c>
      <c r="F196" s="166" t="s">
        <v>747</v>
      </c>
      <c r="G196" s="167" t="s">
        <v>332</v>
      </c>
      <c r="H196" s="189"/>
      <c r="I196" s="169"/>
      <c r="J196" s="170">
        <f>ROUND(I196*H196,2)</f>
        <v>0</v>
      </c>
      <c r="K196" s="171"/>
      <c r="L196" s="30"/>
      <c r="M196" s="172" t="s">
        <v>1</v>
      </c>
      <c r="N196" s="173" t="s">
        <v>39</v>
      </c>
      <c r="O196" s="55"/>
      <c r="P196" s="174">
        <f>O196*H196</f>
        <v>0</v>
      </c>
      <c r="Q196" s="174">
        <v>0</v>
      </c>
      <c r="R196" s="174">
        <f>Q196*H196</f>
        <v>0</v>
      </c>
      <c r="S196" s="174">
        <v>0</v>
      </c>
      <c r="T196" s="175">
        <f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6" t="s">
        <v>186</v>
      </c>
      <c r="AT196" s="176" t="s">
        <v>162</v>
      </c>
      <c r="AU196" s="176" t="s">
        <v>84</v>
      </c>
      <c r="AY196" s="14" t="s">
        <v>160</v>
      </c>
      <c r="BE196" s="177">
        <f>IF(N196="základná",J196,0)</f>
        <v>0</v>
      </c>
      <c r="BF196" s="177">
        <f>IF(N196="znížená",J196,0)</f>
        <v>0</v>
      </c>
      <c r="BG196" s="177">
        <f>IF(N196="zákl. prenesená",J196,0)</f>
        <v>0</v>
      </c>
      <c r="BH196" s="177">
        <f>IF(N196="zníž. prenesená",J196,0)</f>
        <v>0</v>
      </c>
      <c r="BI196" s="177">
        <f>IF(N196="nulová",J196,0)</f>
        <v>0</v>
      </c>
      <c r="BJ196" s="14" t="s">
        <v>84</v>
      </c>
      <c r="BK196" s="177">
        <f>ROUND(I196*H196,2)</f>
        <v>0</v>
      </c>
      <c r="BL196" s="14" t="s">
        <v>186</v>
      </c>
      <c r="BM196" s="176" t="s">
        <v>362</v>
      </c>
    </row>
    <row r="197" spans="1:65" s="12" customFormat="1" ht="22.9" customHeight="1">
      <c r="B197" s="150"/>
      <c r="D197" s="151" t="s">
        <v>72</v>
      </c>
      <c r="E197" s="161" t="s">
        <v>511</v>
      </c>
      <c r="F197" s="161" t="s">
        <v>512</v>
      </c>
      <c r="I197" s="153"/>
      <c r="J197" s="162">
        <f>BK197</f>
        <v>0</v>
      </c>
      <c r="L197" s="150"/>
      <c r="M197" s="155"/>
      <c r="N197" s="156"/>
      <c r="O197" s="156"/>
      <c r="P197" s="157">
        <f>P198</f>
        <v>0</v>
      </c>
      <c r="Q197" s="156"/>
      <c r="R197" s="157">
        <f>R198</f>
        <v>0</v>
      </c>
      <c r="S197" s="156"/>
      <c r="T197" s="158">
        <f>T198</f>
        <v>0</v>
      </c>
      <c r="AR197" s="151" t="s">
        <v>84</v>
      </c>
      <c r="AT197" s="159" t="s">
        <v>72</v>
      </c>
      <c r="AU197" s="159" t="s">
        <v>80</v>
      </c>
      <c r="AY197" s="151" t="s">
        <v>160</v>
      </c>
      <c r="BK197" s="160">
        <f>BK198</f>
        <v>0</v>
      </c>
    </row>
    <row r="198" spans="1:65" s="2" customFormat="1" ht="21.75" customHeight="1">
      <c r="A198" s="29"/>
      <c r="B198" s="163"/>
      <c r="C198" s="164" t="s">
        <v>259</v>
      </c>
      <c r="D198" s="164" t="s">
        <v>162</v>
      </c>
      <c r="E198" s="165" t="s">
        <v>513</v>
      </c>
      <c r="F198" s="166" t="s">
        <v>748</v>
      </c>
      <c r="G198" s="167" t="s">
        <v>165</v>
      </c>
      <c r="H198" s="168">
        <v>241.5</v>
      </c>
      <c r="I198" s="169"/>
      <c r="J198" s="170">
        <f>ROUND(I198*H198,2)</f>
        <v>0</v>
      </c>
      <c r="K198" s="171"/>
      <c r="L198" s="30"/>
      <c r="M198" s="190" t="s">
        <v>1</v>
      </c>
      <c r="N198" s="191" t="s">
        <v>39</v>
      </c>
      <c r="O198" s="192"/>
      <c r="P198" s="193">
        <f>O198*H198</f>
        <v>0</v>
      </c>
      <c r="Q198" s="193">
        <v>0</v>
      </c>
      <c r="R198" s="193">
        <f>Q198*H198</f>
        <v>0</v>
      </c>
      <c r="S198" s="193">
        <v>0</v>
      </c>
      <c r="T198" s="194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6" t="s">
        <v>186</v>
      </c>
      <c r="AT198" s="176" t="s">
        <v>162</v>
      </c>
      <c r="AU198" s="176" t="s">
        <v>84</v>
      </c>
      <c r="AY198" s="14" t="s">
        <v>160</v>
      </c>
      <c r="BE198" s="177">
        <f>IF(N198="základná",J198,0)</f>
        <v>0</v>
      </c>
      <c r="BF198" s="177">
        <f>IF(N198="znížená",J198,0)</f>
        <v>0</v>
      </c>
      <c r="BG198" s="177">
        <f>IF(N198="zákl. prenesená",J198,0)</f>
        <v>0</v>
      </c>
      <c r="BH198" s="177">
        <f>IF(N198="zníž. prenesená",J198,0)</f>
        <v>0</v>
      </c>
      <c r="BI198" s="177">
        <f>IF(N198="nulová",J198,0)</f>
        <v>0</v>
      </c>
      <c r="BJ198" s="14" t="s">
        <v>84</v>
      </c>
      <c r="BK198" s="177">
        <f>ROUND(I198*H198,2)</f>
        <v>0</v>
      </c>
      <c r="BL198" s="14" t="s">
        <v>186</v>
      </c>
      <c r="BM198" s="176" t="s">
        <v>365</v>
      </c>
    </row>
    <row r="199" spans="1:65" s="2" customFormat="1" ht="6.95" customHeight="1">
      <c r="A199" s="29"/>
      <c r="B199" s="44"/>
      <c r="C199" s="45"/>
      <c r="D199" s="45"/>
      <c r="E199" s="45"/>
      <c r="F199" s="45"/>
      <c r="G199" s="45"/>
      <c r="H199" s="45"/>
      <c r="I199" s="122"/>
      <c r="J199" s="45"/>
      <c r="K199" s="45"/>
      <c r="L199" s="30"/>
      <c r="M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</row>
  </sheetData>
  <autoFilter ref="C133:K198" xr:uid="{00000000-0009-0000-0000-000006000000}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86"/>
  <sheetViews>
    <sheetView showGridLines="0" workbookViewId="0">
      <selection activeCell="E22" sqref="E22:H2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5"/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105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121</v>
      </c>
      <c r="I4" s="95"/>
      <c r="L4" s="17"/>
      <c r="M4" s="97" t="s">
        <v>9</v>
      </c>
      <c r="AT4" s="14" t="s">
        <v>3</v>
      </c>
    </row>
    <row r="5" spans="1:46" s="1" customFormat="1" ht="6.95" customHeight="1">
      <c r="B5" s="17"/>
      <c r="I5" s="95"/>
      <c r="L5" s="17"/>
    </row>
    <row r="6" spans="1:46" s="1" customFormat="1" ht="12" customHeight="1">
      <c r="B6" s="17"/>
      <c r="D6" s="24" t="s">
        <v>15</v>
      </c>
      <c r="I6" s="95"/>
      <c r="L6" s="17"/>
    </row>
    <row r="7" spans="1:46" s="1" customFormat="1" ht="23.25" customHeight="1">
      <c r="B7" s="17"/>
      <c r="E7" s="256" t="str">
        <f>'Rekapitulácia stavby'!K6</f>
        <v>MSÚ JARKOVÁ 24, PREŠOV - ZNÍŽENIE ENERGETICKEJ NÁROČNOSTI OBJEKTU</v>
      </c>
      <c r="F7" s="257"/>
      <c r="G7" s="257"/>
      <c r="H7" s="257"/>
      <c r="I7" s="95"/>
      <c r="L7" s="17"/>
    </row>
    <row r="8" spans="1:46" ht="12.75">
      <c r="B8" s="17"/>
      <c r="D8" s="24" t="s">
        <v>122</v>
      </c>
      <c r="L8" s="17"/>
    </row>
    <row r="9" spans="1:46" s="1" customFormat="1" ht="16.5" customHeight="1">
      <c r="B9" s="17"/>
      <c r="E9" s="256" t="s">
        <v>123</v>
      </c>
      <c r="F9" s="227"/>
      <c r="G9" s="227"/>
      <c r="H9" s="227"/>
      <c r="I9" s="95"/>
      <c r="L9" s="17"/>
    </row>
    <row r="10" spans="1:46" s="1" customFormat="1" ht="12" customHeight="1">
      <c r="B10" s="17"/>
      <c r="D10" s="24" t="s">
        <v>124</v>
      </c>
      <c r="I10" s="95"/>
      <c r="L10" s="17"/>
    </row>
    <row r="11" spans="1:46" s="2" customFormat="1" ht="16.5" customHeight="1">
      <c r="A11" s="29"/>
      <c r="B11" s="30"/>
      <c r="C11" s="29"/>
      <c r="D11" s="29"/>
      <c r="E11" s="258" t="s">
        <v>684</v>
      </c>
      <c r="F11" s="259"/>
      <c r="G11" s="259"/>
      <c r="H11" s="259"/>
      <c r="I11" s="9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126</v>
      </c>
      <c r="E12" s="29"/>
      <c r="F12" s="29"/>
      <c r="G12" s="29"/>
      <c r="H12" s="29"/>
      <c r="I12" s="9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6.5" customHeight="1">
      <c r="A13" s="29"/>
      <c r="B13" s="30"/>
      <c r="C13" s="29"/>
      <c r="D13" s="29"/>
      <c r="E13" s="249" t="s">
        <v>749</v>
      </c>
      <c r="F13" s="259"/>
      <c r="G13" s="259"/>
      <c r="H13" s="259"/>
      <c r="I13" s="9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>
      <c r="A14" s="29"/>
      <c r="B14" s="30"/>
      <c r="C14" s="29"/>
      <c r="D14" s="29"/>
      <c r="E14" s="29"/>
      <c r="F14" s="29"/>
      <c r="G14" s="29"/>
      <c r="H14" s="29"/>
      <c r="I14" s="99"/>
      <c r="J14" s="29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>
      <c r="A15" s="29"/>
      <c r="B15" s="30"/>
      <c r="C15" s="29"/>
      <c r="D15" s="24" t="s">
        <v>17</v>
      </c>
      <c r="E15" s="29"/>
      <c r="F15" s="22" t="s">
        <v>1</v>
      </c>
      <c r="G15" s="29"/>
      <c r="H15" s="29"/>
      <c r="I15" s="100" t="s">
        <v>18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19</v>
      </c>
      <c r="E16" s="29"/>
      <c r="F16" s="22" t="s">
        <v>20</v>
      </c>
      <c r="G16" s="29"/>
      <c r="H16" s="29"/>
      <c r="I16" s="100" t="s">
        <v>21</v>
      </c>
      <c r="J16" s="52" t="str">
        <f>'Rekapitulácia stavby'!AN8</f>
        <v>11_2019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0.9" customHeight="1">
      <c r="A17" s="29"/>
      <c r="B17" s="30"/>
      <c r="C17" s="29"/>
      <c r="D17" s="29"/>
      <c r="E17" s="29"/>
      <c r="F17" s="29"/>
      <c r="G17" s="29"/>
      <c r="H17" s="29"/>
      <c r="I17" s="99"/>
      <c r="J17" s="29"/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>
      <c r="A18" s="29"/>
      <c r="B18" s="30"/>
      <c r="C18" s="29"/>
      <c r="D18" s="24" t="s">
        <v>22</v>
      </c>
      <c r="E18" s="29"/>
      <c r="F18" s="29"/>
      <c r="G18" s="29"/>
      <c r="H18" s="29"/>
      <c r="I18" s="100" t="s">
        <v>23</v>
      </c>
      <c r="J18" s="22" t="s">
        <v>1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>
      <c r="A19" s="29"/>
      <c r="B19" s="30"/>
      <c r="C19" s="29"/>
      <c r="D19" s="29"/>
      <c r="E19" s="22" t="s">
        <v>24</v>
      </c>
      <c r="F19" s="29"/>
      <c r="G19" s="29"/>
      <c r="H19" s="29"/>
      <c r="I19" s="100" t="s">
        <v>25</v>
      </c>
      <c r="J19" s="22" t="s">
        <v>1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>
      <c r="A20" s="29"/>
      <c r="B20" s="30"/>
      <c r="C20" s="29"/>
      <c r="D20" s="29"/>
      <c r="E20" s="29"/>
      <c r="F20" s="29"/>
      <c r="G20" s="29"/>
      <c r="H20" s="29"/>
      <c r="I20" s="99"/>
      <c r="J20" s="29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>
      <c r="A21" s="29"/>
      <c r="B21" s="30"/>
      <c r="C21" s="29"/>
      <c r="D21" s="24" t="s">
        <v>26</v>
      </c>
      <c r="E21" s="29"/>
      <c r="F21" s="29"/>
      <c r="G21" s="29"/>
      <c r="H21" s="29"/>
      <c r="I21" s="100" t="s">
        <v>23</v>
      </c>
      <c r="J21" s="25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>
      <c r="A22" s="29"/>
      <c r="B22" s="30"/>
      <c r="C22" s="29"/>
      <c r="D22" s="29"/>
      <c r="E22" s="260"/>
      <c r="F22" s="241"/>
      <c r="G22" s="241"/>
      <c r="H22" s="241"/>
      <c r="I22" s="100" t="s">
        <v>25</v>
      </c>
      <c r="J22" s="25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>
      <c r="A23" s="29"/>
      <c r="B23" s="30"/>
      <c r="C23" s="29"/>
      <c r="D23" s="29"/>
      <c r="E23" s="29"/>
      <c r="F23" s="29"/>
      <c r="G23" s="29"/>
      <c r="H23" s="29"/>
      <c r="I23" s="99"/>
      <c r="J23" s="29"/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>
      <c r="A24" s="29"/>
      <c r="B24" s="30"/>
      <c r="C24" s="29"/>
      <c r="D24" s="24" t="s">
        <v>27</v>
      </c>
      <c r="E24" s="29"/>
      <c r="F24" s="29"/>
      <c r="G24" s="29"/>
      <c r="H24" s="29"/>
      <c r="I24" s="100" t="s">
        <v>23</v>
      </c>
      <c r="J24" s="22" t="s">
        <v>1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8" customHeight="1">
      <c r="A25" s="29"/>
      <c r="B25" s="30"/>
      <c r="C25" s="29"/>
      <c r="D25" s="29"/>
      <c r="E25" s="22" t="s">
        <v>28</v>
      </c>
      <c r="F25" s="29"/>
      <c r="G25" s="29"/>
      <c r="H25" s="29"/>
      <c r="I25" s="100" t="s">
        <v>25</v>
      </c>
      <c r="J25" s="22" t="s">
        <v>1</v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6.95" customHeight="1">
      <c r="A26" s="29"/>
      <c r="B26" s="30"/>
      <c r="C26" s="29"/>
      <c r="D26" s="29"/>
      <c r="E26" s="29"/>
      <c r="F26" s="29"/>
      <c r="G26" s="29"/>
      <c r="H26" s="29"/>
      <c r="I26" s="9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12" customHeight="1">
      <c r="A27" s="29"/>
      <c r="B27" s="30"/>
      <c r="C27" s="29"/>
      <c r="D27" s="24" t="s">
        <v>30</v>
      </c>
      <c r="E27" s="29"/>
      <c r="F27" s="29"/>
      <c r="G27" s="29"/>
      <c r="H27" s="29"/>
      <c r="I27" s="100" t="s">
        <v>23</v>
      </c>
      <c r="J27" s="22" t="str">
        <f>IF('Rekapitulácia stavby'!AN19="","",'Rekapitulácia stavby'!AN19)</f>
        <v/>
      </c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8" customHeight="1">
      <c r="A28" s="29"/>
      <c r="B28" s="30"/>
      <c r="C28" s="29"/>
      <c r="D28" s="29"/>
      <c r="E28" s="22" t="str">
        <f>IF('Rekapitulácia stavby'!E20="","",'Rekapitulácia stavby'!E20)</f>
        <v xml:space="preserve"> </v>
      </c>
      <c r="F28" s="29"/>
      <c r="G28" s="29"/>
      <c r="H28" s="29"/>
      <c r="I28" s="100" t="s">
        <v>25</v>
      </c>
      <c r="J28" s="22" t="str">
        <f>IF('Rekapitulácia stavby'!AN20="","",'Rekapitulácia stavby'!AN20)</f>
        <v/>
      </c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29"/>
      <c r="E29" s="29"/>
      <c r="F29" s="29"/>
      <c r="G29" s="29"/>
      <c r="H29" s="29"/>
      <c r="I29" s="99"/>
      <c r="J29" s="29"/>
      <c r="K29" s="29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" customHeight="1">
      <c r="A30" s="29"/>
      <c r="B30" s="30"/>
      <c r="C30" s="29"/>
      <c r="D30" s="24" t="s">
        <v>32</v>
      </c>
      <c r="E30" s="29"/>
      <c r="F30" s="29"/>
      <c r="G30" s="29"/>
      <c r="H30" s="29"/>
      <c r="I30" s="9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8" customFormat="1" ht="16.5" customHeight="1">
      <c r="A31" s="101"/>
      <c r="B31" s="102"/>
      <c r="C31" s="101"/>
      <c r="D31" s="101"/>
      <c r="E31" s="245" t="s">
        <v>1</v>
      </c>
      <c r="F31" s="245"/>
      <c r="G31" s="245"/>
      <c r="H31" s="245"/>
      <c r="I31" s="103"/>
      <c r="J31" s="101"/>
      <c r="K31" s="101"/>
      <c r="L31" s="104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29"/>
      <c r="B32" s="30"/>
      <c r="C32" s="29"/>
      <c r="D32" s="29"/>
      <c r="E32" s="29"/>
      <c r="F32" s="29"/>
      <c r="G32" s="29"/>
      <c r="H32" s="29"/>
      <c r="I32" s="99"/>
      <c r="J32" s="29"/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105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>
      <c r="A34" s="29"/>
      <c r="B34" s="30"/>
      <c r="C34" s="29"/>
      <c r="D34" s="106" t="s">
        <v>33</v>
      </c>
      <c r="E34" s="29"/>
      <c r="F34" s="29"/>
      <c r="G34" s="29"/>
      <c r="H34" s="29"/>
      <c r="I34" s="99"/>
      <c r="J34" s="68">
        <f>ROUND(J132,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6.95" customHeight="1">
      <c r="A35" s="29"/>
      <c r="B35" s="30"/>
      <c r="C35" s="29"/>
      <c r="D35" s="63"/>
      <c r="E35" s="63"/>
      <c r="F35" s="63"/>
      <c r="G35" s="63"/>
      <c r="H35" s="63"/>
      <c r="I35" s="105"/>
      <c r="J35" s="63"/>
      <c r="K35" s="63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9"/>
      <c r="F36" s="33" t="s">
        <v>35</v>
      </c>
      <c r="G36" s="29"/>
      <c r="H36" s="29"/>
      <c r="I36" s="107" t="s">
        <v>34</v>
      </c>
      <c r="J36" s="33" t="s">
        <v>36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customHeight="1">
      <c r="A37" s="29"/>
      <c r="B37" s="30"/>
      <c r="C37" s="29"/>
      <c r="D37" s="98" t="s">
        <v>37</v>
      </c>
      <c r="E37" s="24" t="s">
        <v>38</v>
      </c>
      <c r="F37" s="108">
        <f>ROUND((SUM(BE132:BE185)),  2)</f>
        <v>0</v>
      </c>
      <c r="G37" s="29"/>
      <c r="H37" s="29"/>
      <c r="I37" s="109">
        <v>0.2</v>
      </c>
      <c r="J37" s="108">
        <f>ROUND(((SUM(BE132:BE185))*I37),  2)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>
      <c r="A38" s="29"/>
      <c r="B38" s="30"/>
      <c r="C38" s="29"/>
      <c r="D38" s="29"/>
      <c r="E38" s="24" t="s">
        <v>39</v>
      </c>
      <c r="F38" s="108">
        <f>ROUND((SUM(BF132:BF185)),  2)</f>
        <v>0</v>
      </c>
      <c r="G38" s="29"/>
      <c r="H38" s="29"/>
      <c r="I38" s="109">
        <v>0.2</v>
      </c>
      <c r="J38" s="108">
        <f>ROUND(((SUM(BF132:BF185))*I38),  2)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40</v>
      </c>
      <c r="F39" s="108">
        <f>ROUND((SUM(BG132:BG185)),  2)</f>
        <v>0</v>
      </c>
      <c r="G39" s="29"/>
      <c r="H39" s="29"/>
      <c r="I39" s="109">
        <v>0.2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4" t="s">
        <v>41</v>
      </c>
      <c r="F40" s="108">
        <f>ROUND((SUM(BH132:BH185)),  2)</f>
        <v>0</v>
      </c>
      <c r="G40" s="29"/>
      <c r="H40" s="29"/>
      <c r="I40" s="109">
        <v>0.2</v>
      </c>
      <c r="J40" s="108">
        <f>0</f>
        <v>0</v>
      </c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5" hidden="1" customHeight="1">
      <c r="A41" s="29"/>
      <c r="B41" s="30"/>
      <c r="C41" s="29"/>
      <c r="D41" s="29"/>
      <c r="E41" s="24" t="s">
        <v>42</v>
      </c>
      <c r="F41" s="108">
        <f>ROUND((SUM(BI132:BI185)),  2)</f>
        <v>0</v>
      </c>
      <c r="G41" s="29"/>
      <c r="H41" s="29"/>
      <c r="I41" s="109">
        <v>0</v>
      </c>
      <c r="J41" s="108">
        <f>0</f>
        <v>0</v>
      </c>
      <c r="K41" s="29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6.95" customHeight="1">
      <c r="A42" s="29"/>
      <c r="B42" s="30"/>
      <c r="C42" s="29"/>
      <c r="D42" s="29"/>
      <c r="E42" s="29"/>
      <c r="F42" s="29"/>
      <c r="G42" s="29"/>
      <c r="H42" s="29"/>
      <c r="I42" s="9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>
      <c r="A43" s="29"/>
      <c r="B43" s="30"/>
      <c r="C43" s="110"/>
      <c r="D43" s="111" t="s">
        <v>43</v>
      </c>
      <c r="E43" s="57"/>
      <c r="F43" s="57"/>
      <c r="G43" s="112" t="s">
        <v>44</v>
      </c>
      <c r="H43" s="113" t="s">
        <v>45</v>
      </c>
      <c r="I43" s="114"/>
      <c r="J43" s="115">
        <f>SUM(J34:J41)</f>
        <v>0</v>
      </c>
      <c r="K43" s="116"/>
      <c r="L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5" customHeight="1">
      <c r="A44" s="29"/>
      <c r="B44" s="30"/>
      <c r="C44" s="29"/>
      <c r="D44" s="29"/>
      <c r="E44" s="29"/>
      <c r="F44" s="29"/>
      <c r="G44" s="29"/>
      <c r="H44" s="29"/>
      <c r="I44" s="99"/>
      <c r="J44" s="29"/>
      <c r="K44" s="29"/>
      <c r="L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5" customHeight="1">
      <c r="B45" s="17"/>
      <c r="I45" s="95"/>
      <c r="L45" s="17"/>
    </row>
    <row r="46" spans="1:31" s="1" customFormat="1" ht="14.45" customHeight="1">
      <c r="B46" s="17"/>
      <c r="I46" s="95"/>
      <c r="L46" s="17"/>
    </row>
    <row r="47" spans="1:31" s="1" customFormat="1" ht="14.45" customHeight="1">
      <c r="B47" s="17"/>
      <c r="I47" s="95"/>
      <c r="L47" s="17"/>
    </row>
    <row r="48" spans="1:31" s="1" customFormat="1" ht="14.45" customHeight="1">
      <c r="B48" s="17"/>
      <c r="I48" s="95"/>
      <c r="L48" s="17"/>
    </row>
    <row r="49" spans="1:31" s="1" customFormat="1" ht="14.45" customHeight="1">
      <c r="B49" s="17"/>
      <c r="I49" s="95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128</v>
      </c>
      <c r="D82" s="29"/>
      <c r="E82" s="29"/>
      <c r="F82" s="29"/>
      <c r="G82" s="29"/>
      <c r="H82" s="29"/>
      <c r="I82" s="9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3.25" customHeight="1">
      <c r="A85" s="29"/>
      <c r="B85" s="30"/>
      <c r="C85" s="29"/>
      <c r="D85" s="29"/>
      <c r="E85" s="256" t="str">
        <f>E7</f>
        <v>MSÚ JARKOVÁ 24, PREŠOV - ZNÍŽENIE ENERGETICKEJ NÁROČNOSTI OBJEKTU</v>
      </c>
      <c r="F85" s="257"/>
      <c r="G85" s="257"/>
      <c r="H85" s="257"/>
      <c r="I85" s="9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122</v>
      </c>
      <c r="I86" s="95"/>
      <c r="L86" s="17"/>
    </row>
    <row r="87" spans="1:31" s="1" customFormat="1" ht="16.5" customHeight="1">
      <c r="B87" s="17"/>
      <c r="E87" s="256" t="s">
        <v>123</v>
      </c>
      <c r="F87" s="227"/>
      <c r="G87" s="227"/>
      <c r="H87" s="227"/>
      <c r="I87" s="95"/>
      <c r="L87" s="17"/>
    </row>
    <row r="88" spans="1:31" s="1" customFormat="1" ht="12" customHeight="1">
      <c r="B88" s="17"/>
      <c r="C88" s="24" t="s">
        <v>124</v>
      </c>
      <c r="I88" s="95"/>
      <c r="L88" s="17"/>
    </row>
    <row r="89" spans="1:31" s="2" customFormat="1" ht="16.5" customHeight="1">
      <c r="A89" s="29"/>
      <c r="B89" s="30"/>
      <c r="C89" s="29"/>
      <c r="D89" s="29"/>
      <c r="E89" s="258" t="s">
        <v>684</v>
      </c>
      <c r="F89" s="259"/>
      <c r="G89" s="259"/>
      <c r="H89" s="259"/>
      <c r="I89" s="9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12" customHeight="1">
      <c r="A90" s="29"/>
      <c r="B90" s="30"/>
      <c r="C90" s="24" t="s">
        <v>126</v>
      </c>
      <c r="D90" s="29"/>
      <c r="E90" s="29"/>
      <c r="F90" s="29"/>
      <c r="G90" s="29"/>
      <c r="H90" s="29"/>
      <c r="I90" s="9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6.5" customHeight="1">
      <c r="A91" s="29"/>
      <c r="B91" s="30"/>
      <c r="C91" s="29"/>
      <c r="D91" s="29"/>
      <c r="E91" s="249" t="str">
        <f>E13</f>
        <v>03 - Okna, dvere, zasklene steny</v>
      </c>
      <c r="F91" s="259"/>
      <c r="G91" s="259"/>
      <c r="H91" s="259"/>
      <c r="I91" s="99"/>
      <c r="J91" s="29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9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2" customHeight="1">
      <c r="A93" s="29"/>
      <c r="B93" s="30"/>
      <c r="C93" s="24" t="s">
        <v>19</v>
      </c>
      <c r="D93" s="29"/>
      <c r="E93" s="29"/>
      <c r="F93" s="22" t="str">
        <f>F16</f>
        <v>Jarková 24, Prešov</v>
      </c>
      <c r="G93" s="29"/>
      <c r="H93" s="29"/>
      <c r="I93" s="100" t="s">
        <v>21</v>
      </c>
      <c r="J93" s="52" t="str">
        <f>IF(J16="","",J16)</f>
        <v>11_2019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6.95" customHeight="1">
      <c r="A94" s="29"/>
      <c r="B94" s="30"/>
      <c r="C94" s="29"/>
      <c r="D94" s="29"/>
      <c r="E94" s="29"/>
      <c r="F94" s="29"/>
      <c r="G94" s="29"/>
      <c r="H94" s="29"/>
      <c r="I94" s="99"/>
      <c r="J94" s="29"/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5.2" customHeight="1">
      <c r="A95" s="29"/>
      <c r="B95" s="30"/>
      <c r="C95" s="24" t="s">
        <v>22</v>
      </c>
      <c r="D95" s="29"/>
      <c r="E95" s="29"/>
      <c r="F95" s="22" t="str">
        <f>E19</f>
        <v>Mesto Prešov, Hlavná 73, Prešov</v>
      </c>
      <c r="G95" s="29"/>
      <c r="H95" s="29"/>
      <c r="I95" s="100" t="s">
        <v>27</v>
      </c>
      <c r="J95" s="27" t="str">
        <f>E25</f>
        <v>AIP projekt s.r.o.</v>
      </c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15.2" customHeight="1">
      <c r="A96" s="29"/>
      <c r="B96" s="30"/>
      <c r="C96" s="24" t="s">
        <v>26</v>
      </c>
      <c r="D96" s="29"/>
      <c r="E96" s="29"/>
      <c r="F96" s="22" t="str">
        <f>IF(E22="","",E22)</f>
        <v/>
      </c>
      <c r="G96" s="29"/>
      <c r="H96" s="29"/>
      <c r="I96" s="100" t="s">
        <v>30</v>
      </c>
      <c r="J96" s="27" t="str">
        <f>E28</f>
        <v xml:space="preserve"> 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9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9.25" customHeight="1">
      <c r="A98" s="29"/>
      <c r="B98" s="30"/>
      <c r="C98" s="124" t="s">
        <v>129</v>
      </c>
      <c r="D98" s="110"/>
      <c r="E98" s="110"/>
      <c r="F98" s="110"/>
      <c r="G98" s="110"/>
      <c r="H98" s="110"/>
      <c r="I98" s="125"/>
      <c r="J98" s="126" t="s">
        <v>130</v>
      </c>
      <c r="K98" s="110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47" s="2" customFormat="1" ht="10.35" customHeight="1">
      <c r="A99" s="29"/>
      <c r="B99" s="30"/>
      <c r="C99" s="29"/>
      <c r="D99" s="29"/>
      <c r="E99" s="29"/>
      <c r="F99" s="29"/>
      <c r="G99" s="29"/>
      <c r="H99" s="29"/>
      <c r="I99" s="99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22.9" customHeight="1">
      <c r="A100" s="29"/>
      <c r="B100" s="30"/>
      <c r="C100" s="127" t="s">
        <v>131</v>
      </c>
      <c r="D100" s="29"/>
      <c r="E100" s="29"/>
      <c r="F100" s="29"/>
      <c r="G100" s="29"/>
      <c r="H100" s="29"/>
      <c r="I100" s="99"/>
      <c r="J100" s="68">
        <f>J132</f>
        <v>0</v>
      </c>
      <c r="K100" s="29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U100" s="14" t="s">
        <v>132</v>
      </c>
    </row>
    <row r="101" spans="1:47" s="9" customFormat="1" ht="24.95" customHeight="1">
      <c r="B101" s="128"/>
      <c r="D101" s="129" t="s">
        <v>133</v>
      </c>
      <c r="E101" s="130"/>
      <c r="F101" s="130"/>
      <c r="G101" s="130"/>
      <c r="H101" s="130"/>
      <c r="I101" s="131"/>
      <c r="J101" s="132">
        <f>J133</f>
        <v>0</v>
      </c>
      <c r="L101" s="128"/>
    </row>
    <row r="102" spans="1:47" s="10" customFormat="1" ht="19.899999999999999" customHeight="1">
      <c r="B102" s="133"/>
      <c r="D102" s="134" t="s">
        <v>137</v>
      </c>
      <c r="E102" s="135"/>
      <c r="F102" s="135"/>
      <c r="G102" s="135"/>
      <c r="H102" s="135"/>
      <c r="I102" s="136"/>
      <c r="J102" s="137">
        <f>J134</f>
        <v>0</v>
      </c>
      <c r="L102" s="133"/>
    </row>
    <row r="103" spans="1:47" s="10" customFormat="1" ht="19.899999999999999" customHeight="1">
      <c r="B103" s="133"/>
      <c r="D103" s="134" t="s">
        <v>138</v>
      </c>
      <c r="E103" s="135"/>
      <c r="F103" s="135"/>
      <c r="G103" s="135"/>
      <c r="H103" s="135"/>
      <c r="I103" s="136"/>
      <c r="J103" s="137">
        <f>J137</f>
        <v>0</v>
      </c>
      <c r="L103" s="133"/>
    </row>
    <row r="104" spans="1:47" s="9" customFormat="1" ht="24.95" customHeight="1">
      <c r="B104" s="128"/>
      <c r="D104" s="129" t="s">
        <v>140</v>
      </c>
      <c r="E104" s="130"/>
      <c r="F104" s="130"/>
      <c r="G104" s="130"/>
      <c r="H104" s="130"/>
      <c r="I104" s="131"/>
      <c r="J104" s="132">
        <f>J152</f>
        <v>0</v>
      </c>
      <c r="L104" s="128"/>
    </row>
    <row r="105" spans="1:47" s="10" customFormat="1" ht="19.899999999999999" customHeight="1">
      <c r="B105" s="133"/>
      <c r="D105" s="134" t="s">
        <v>143</v>
      </c>
      <c r="E105" s="135"/>
      <c r="F105" s="135"/>
      <c r="G105" s="135"/>
      <c r="H105" s="135"/>
      <c r="I105" s="136"/>
      <c r="J105" s="137">
        <f>J153</f>
        <v>0</v>
      </c>
      <c r="L105" s="133"/>
    </row>
    <row r="106" spans="1:47" s="10" customFormat="1" ht="19.899999999999999" customHeight="1">
      <c r="B106" s="133"/>
      <c r="D106" s="134" t="s">
        <v>518</v>
      </c>
      <c r="E106" s="135"/>
      <c r="F106" s="135"/>
      <c r="G106" s="135"/>
      <c r="H106" s="135"/>
      <c r="I106" s="136"/>
      <c r="J106" s="137">
        <f>J156</f>
        <v>0</v>
      </c>
      <c r="L106" s="133"/>
    </row>
    <row r="107" spans="1:47" s="10" customFormat="1" ht="19.899999999999999" customHeight="1">
      <c r="B107" s="133"/>
      <c r="D107" s="134" t="s">
        <v>144</v>
      </c>
      <c r="E107" s="135"/>
      <c r="F107" s="135"/>
      <c r="G107" s="135"/>
      <c r="H107" s="135"/>
      <c r="I107" s="136"/>
      <c r="J107" s="137">
        <f>J179</f>
        <v>0</v>
      </c>
      <c r="L107" s="133"/>
    </row>
    <row r="108" spans="1:47" s="10" customFormat="1" ht="19.899999999999999" customHeight="1">
      <c r="B108" s="133"/>
      <c r="D108" s="134" t="s">
        <v>145</v>
      </c>
      <c r="E108" s="135"/>
      <c r="F108" s="135"/>
      <c r="G108" s="135"/>
      <c r="H108" s="135"/>
      <c r="I108" s="136"/>
      <c r="J108" s="137">
        <f>J183</f>
        <v>0</v>
      </c>
      <c r="L108" s="133"/>
    </row>
    <row r="109" spans="1:47" s="2" customFormat="1" ht="21.75" customHeight="1">
      <c r="A109" s="29"/>
      <c r="B109" s="30"/>
      <c r="C109" s="29"/>
      <c r="D109" s="29"/>
      <c r="E109" s="29"/>
      <c r="F109" s="29"/>
      <c r="G109" s="29"/>
      <c r="H109" s="29"/>
      <c r="I109" s="9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6.95" customHeight="1">
      <c r="A110" s="29"/>
      <c r="B110" s="44"/>
      <c r="C110" s="45"/>
      <c r="D110" s="45"/>
      <c r="E110" s="45"/>
      <c r="F110" s="45"/>
      <c r="G110" s="45"/>
      <c r="H110" s="45"/>
      <c r="I110" s="122"/>
      <c r="J110" s="45"/>
      <c r="K110" s="45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4" spans="1:31" s="2" customFormat="1" ht="6.95" customHeight="1">
      <c r="A114" s="29"/>
      <c r="B114" s="46"/>
      <c r="C114" s="47"/>
      <c r="D114" s="47"/>
      <c r="E114" s="47"/>
      <c r="F114" s="47"/>
      <c r="G114" s="47"/>
      <c r="H114" s="47"/>
      <c r="I114" s="123"/>
      <c r="J114" s="47"/>
      <c r="K114" s="47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24.95" customHeight="1">
      <c r="A115" s="29"/>
      <c r="B115" s="30"/>
      <c r="C115" s="18" t="s">
        <v>146</v>
      </c>
      <c r="D115" s="29"/>
      <c r="E115" s="29"/>
      <c r="F115" s="29"/>
      <c r="G115" s="29"/>
      <c r="H115" s="29"/>
      <c r="I115" s="9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9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12" customHeight="1">
      <c r="A117" s="29"/>
      <c r="B117" s="30"/>
      <c r="C117" s="24" t="s">
        <v>15</v>
      </c>
      <c r="D117" s="29"/>
      <c r="E117" s="29"/>
      <c r="F117" s="29"/>
      <c r="G117" s="29"/>
      <c r="H117" s="29"/>
      <c r="I117" s="9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3.25" customHeight="1">
      <c r="A118" s="29"/>
      <c r="B118" s="30"/>
      <c r="C118" s="29"/>
      <c r="D118" s="29"/>
      <c r="E118" s="256" t="str">
        <f>E7</f>
        <v>MSÚ JARKOVÁ 24, PREŠOV - ZNÍŽENIE ENERGETICKEJ NÁROČNOSTI OBJEKTU</v>
      </c>
      <c r="F118" s="257"/>
      <c r="G118" s="257"/>
      <c r="H118" s="257"/>
      <c r="I118" s="9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1" customFormat="1" ht="12" customHeight="1">
      <c r="B119" s="17"/>
      <c r="C119" s="24" t="s">
        <v>122</v>
      </c>
      <c r="I119" s="95"/>
      <c r="L119" s="17"/>
    </row>
    <row r="120" spans="1:31" s="1" customFormat="1" ht="16.5" customHeight="1">
      <c r="B120" s="17"/>
      <c r="E120" s="256" t="s">
        <v>123</v>
      </c>
      <c r="F120" s="227"/>
      <c r="G120" s="227"/>
      <c r="H120" s="227"/>
      <c r="I120" s="95"/>
      <c r="L120" s="17"/>
    </row>
    <row r="121" spans="1:31" s="1" customFormat="1" ht="12" customHeight="1">
      <c r="B121" s="17"/>
      <c r="C121" s="24" t="s">
        <v>124</v>
      </c>
      <c r="I121" s="95"/>
      <c r="L121" s="17"/>
    </row>
    <row r="122" spans="1:31" s="2" customFormat="1" ht="16.5" customHeight="1">
      <c r="A122" s="29"/>
      <c r="B122" s="30"/>
      <c r="C122" s="29"/>
      <c r="D122" s="29"/>
      <c r="E122" s="258" t="s">
        <v>684</v>
      </c>
      <c r="F122" s="259"/>
      <c r="G122" s="259"/>
      <c r="H122" s="259"/>
      <c r="I122" s="9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126</v>
      </c>
      <c r="D123" s="29"/>
      <c r="E123" s="29"/>
      <c r="F123" s="29"/>
      <c r="G123" s="29"/>
      <c r="H123" s="29"/>
      <c r="I123" s="9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6.5" customHeight="1">
      <c r="A124" s="29"/>
      <c r="B124" s="30"/>
      <c r="C124" s="29"/>
      <c r="D124" s="29"/>
      <c r="E124" s="249" t="str">
        <f>E13</f>
        <v>03 - Okna, dvere, zasklene steny</v>
      </c>
      <c r="F124" s="259"/>
      <c r="G124" s="259"/>
      <c r="H124" s="259"/>
      <c r="I124" s="99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9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19</v>
      </c>
      <c r="D126" s="29"/>
      <c r="E126" s="29"/>
      <c r="F126" s="22" t="str">
        <f>F16</f>
        <v>Jarková 24, Prešov</v>
      </c>
      <c r="G126" s="29"/>
      <c r="H126" s="29"/>
      <c r="I126" s="100" t="s">
        <v>21</v>
      </c>
      <c r="J126" s="52" t="str">
        <f>IF(J16="","",J16)</f>
        <v>11_2019</v>
      </c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99"/>
      <c r="J127" s="29"/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22</v>
      </c>
      <c r="D128" s="29"/>
      <c r="E128" s="29"/>
      <c r="F128" s="22" t="str">
        <f>E19</f>
        <v>Mesto Prešov, Hlavná 73, Prešov</v>
      </c>
      <c r="G128" s="29"/>
      <c r="H128" s="29"/>
      <c r="I128" s="100" t="s">
        <v>27</v>
      </c>
      <c r="J128" s="27" t="str">
        <f>E25</f>
        <v>AIP projekt s.r.o.</v>
      </c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26</v>
      </c>
      <c r="D129" s="29"/>
      <c r="E129" s="29"/>
      <c r="F129" s="22" t="str">
        <f>IF(E22="","",E22)</f>
        <v/>
      </c>
      <c r="G129" s="29"/>
      <c r="H129" s="29"/>
      <c r="I129" s="100" t="s">
        <v>30</v>
      </c>
      <c r="J129" s="27" t="str">
        <f>E28</f>
        <v xml:space="preserve"> </v>
      </c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0.35" customHeight="1">
      <c r="A130" s="29"/>
      <c r="B130" s="30"/>
      <c r="C130" s="29"/>
      <c r="D130" s="29"/>
      <c r="E130" s="29"/>
      <c r="F130" s="29"/>
      <c r="G130" s="29"/>
      <c r="H130" s="29"/>
      <c r="I130" s="99"/>
      <c r="J130" s="29"/>
      <c r="K130" s="29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11" customFormat="1" ht="29.25" customHeight="1">
      <c r="A131" s="138"/>
      <c r="B131" s="139"/>
      <c r="C131" s="140" t="s">
        <v>147</v>
      </c>
      <c r="D131" s="141" t="s">
        <v>58</v>
      </c>
      <c r="E131" s="141" t="s">
        <v>54</v>
      </c>
      <c r="F131" s="141" t="s">
        <v>55</v>
      </c>
      <c r="G131" s="141" t="s">
        <v>148</v>
      </c>
      <c r="H131" s="141" t="s">
        <v>149</v>
      </c>
      <c r="I131" s="142" t="s">
        <v>150</v>
      </c>
      <c r="J131" s="143" t="s">
        <v>130</v>
      </c>
      <c r="K131" s="144" t="s">
        <v>151</v>
      </c>
      <c r="L131" s="145"/>
      <c r="M131" s="59" t="s">
        <v>1</v>
      </c>
      <c r="N131" s="60" t="s">
        <v>37</v>
      </c>
      <c r="O131" s="60" t="s">
        <v>152</v>
      </c>
      <c r="P131" s="60" t="s">
        <v>153</v>
      </c>
      <c r="Q131" s="60" t="s">
        <v>154</v>
      </c>
      <c r="R131" s="60" t="s">
        <v>155</v>
      </c>
      <c r="S131" s="60" t="s">
        <v>156</v>
      </c>
      <c r="T131" s="61" t="s">
        <v>157</v>
      </c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</row>
    <row r="132" spans="1:65" s="2" customFormat="1" ht="22.9" customHeight="1">
      <c r="A132" s="29"/>
      <c r="B132" s="30"/>
      <c r="C132" s="66" t="s">
        <v>131</v>
      </c>
      <c r="D132" s="29"/>
      <c r="E132" s="29"/>
      <c r="F132" s="29"/>
      <c r="G132" s="29"/>
      <c r="H132" s="29"/>
      <c r="I132" s="99"/>
      <c r="J132" s="146">
        <f>BK132</f>
        <v>0</v>
      </c>
      <c r="K132" s="29"/>
      <c r="L132" s="30"/>
      <c r="M132" s="62"/>
      <c r="N132" s="53"/>
      <c r="O132" s="63"/>
      <c r="P132" s="147">
        <f>P133+P152</f>
        <v>0</v>
      </c>
      <c r="Q132" s="63"/>
      <c r="R132" s="147">
        <f>R133+R152</f>
        <v>0.81041271999999998</v>
      </c>
      <c r="S132" s="63"/>
      <c r="T132" s="148">
        <f>T133+T152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4" t="s">
        <v>72</v>
      </c>
      <c r="AU132" s="14" t="s">
        <v>132</v>
      </c>
      <c r="BK132" s="149">
        <f>BK133+BK152</f>
        <v>0</v>
      </c>
    </row>
    <row r="133" spans="1:65" s="12" customFormat="1" ht="25.9" customHeight="1">
      <c r="B133" s="150"/>
      <c r="D133" s="151" t="s">
        <v>72</v>
      </c>
      <c r="E133" s="152" t="s">
        <v>158</v>
      </c>
      <c r="F133" s="152" t="s">
        <v>159</v>
      </c>
      <c r="I133" s="153"/>
      <c r="J133" s="154">
        <f>BK133</f>
        <v>0</v>
      </c>
      <c r="L133" s="150"/>
      <c r="M133" s="155"/>
      <c r="N133" s="156"/>
      <c r="O133" s="156"/>
      <c r="P133" s="157">
        <f>P134+P137</f>
        <v>0</v>
      </c>
      <c r="Q133" s="156"/>
      <c r="R133" s="157">
        <f>R134+R137</f>
        <v>0.81041271999999998</v>
      </c>
      <c r="S133" s="156"/>
      <c r="T133" s="158">
        <f>T134+T137</f>
        <v>0</v>
      </c>
      <c r="AR133" s="151" t="s">
        <v>80</v>
      </c>
      <c r="AT133" s="159" t="s">
        <v>72</v>
      </c>
      <c r="AU133" s="159" t="s">
        <v>73</v>
      </c>
      <c r="AY133" s="151" t="s">
        <v>160</v>
      </c>
      <c r="BK133" s="160">
        <f>BK134+BK137</f>
        <v>0</v>
      </c>
    </row>
    <row r="134" spans="1:65" s="12" customFormat="1" ht="22.9" customHeight="1">
      <c r="B134" s="150"/>
      <c r="D134" s="151" t="s">
        <v>72</v>
      </c>
      <c r="E134" s="161" t="s">
        <v>115</v>
      </c>
      <c r="F134" s="161" t="s">
        <v>203</v>
      </c>
      <c r="I134" s="153"/>
      <c r="J134" s="162">
        <f>BK134</f>
        <v>0</v>
      </c>
      <c r="L134" s="150"/>
      <c r="M134" s="155"/>
      <c r="N134" s="156"/>
      <c r="O134" s="156"/>
      <c r="P134" s="157">
        <f>SUM(P135:P136)</f>
        <v>0</v>
      </c>
      <c r="Q134" s="156"/>
      <c r="R134" s="157">
        <f>SUM(R135:R136)</f>
        <v>0.81041271999999998</v>
      </c>
      <c r="S134" s="156"/>
      <c r="T134" s="158">
        <f>SUM(T135:T136)</f>
        <v>0</v>
      </c>
      <c r="AR134" s="151" t="s">
        <v>80</v>
      </c>
      <c r="AT134" s="159" t="s">
        <v>72</v>
      </c>
      <c r="AU134" s="159" t="s">
        <v>80</v>
      </c>
      <c r="AY134" s="151" t="s">
        <v>160</v>
      </c>
      <c r="BK134" s="160">
        <f>SUM(BK135:BK136)</f>
        <v>0</v>
      </c>
    </row>
    <row r="135" spans="1:65" s="2" customFormat="1" ht="21.75" customHeight="1">
      <c r="A135" s="29"/>
      <c r="B135" s="163"/>
      <c r="C135" s="164" t="s">
        <v>80</v>
      </c>
      <c r="D135" s="164" t="s">
        <v>162</v>
      </c>
      <c r="E135" s="165" t="s">
        <v>519</v>
      </c>
      <c r="F135" s="166" t="s">
        <v>520</v>
      </c>
      <c r="G135" s="167" t="s">
        <v>250</v>
      </c>
      <c r="H135" s="168">
        <v>289.64</v>
      </c>
      <c r="I135" s="169"/>
      <c r="J135" s="170">
        <f>ROUND(I135*H135,2)</f>
        <v>0</v>
      </c>
      <c r="K135" s="171"/>
      <c r="L135" s="30"/>
      <c r="M135" s="172" t="s">
        <v>1</v>
      </c>
      <c r="N135" s="173" t="s">
        <v>39</v>
      </c>
      <c r="O135" s="55"/>
      <c r="P135" s="174">
        <f>O135*H135</f>
        <v>0</v>
      </c>
      <c r="Q135" s="174">
        <v>2.7980000000000001E-3</v>
      </c>
      <c r="R135" s="174">
        <f>Q135*H135</f>
        <v>0.81041271999999998</v>
      </c>
      <c r="S135" s="174">
        <v>0</v>
      </c>
      <c r="T135" s="175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6" t="s">
        <v>109</v>
      </c>
      <c r="AT135" s="176" t="s">
        <v>162</v>
      </c>
      <c r="AU135" s="176" t="s">
        <v>84</v>
      </c>
      <c r="AY135" s="14" t="s">
        <v>160</v>
      </c>
      <c r="BE135" s="177">
        <f>IF(N135="základná",J135,0)</f>
        <v>0</v>
      </c>
      <c r="BF135" s="177">
        <f>IF(N135="znížená",J135,0)</f>
        <v>0</v>
      </c>
      <c r="BG135" s="177">
        <f>IF(N135="zákl. prenesená",J135,0)</f>
        <v>0</v>
      </c>
      <c r="BH135" s="177">
        <f>IF(N135="zníž. prenesená",J135,0)</f>
        <v>0</v>
      </c>
      <c r="BI135" s="177">
        <f>IF(N135="nulová",J135,0)</f>
        <v>0</v>
      </c>
      <c r="BJ135" s="14" t="s">
        <v>84</v>
      </c>
      <c r="BK135" s="177">
        <f>ROUND(I135*H135,2)</f>
        <v>0</v>
      </c>
      <c r="BL135" s="14" t="s">
        <v>109</v>
      </c>
      <c r="BM135" s="176" t="s">
        <v>84</v>
      </c>
    </row>
    <row r="136" spans="1:65" s="2" customFormat="1" ht="16.5" customHeight="1">
      <c r="A136" s="29"/>
      <c r="B136" s="163"/>
      <c r="C136" s="164" t="s">
        <v>84</v>
      </c>
      <c r="D136" s="164" t="s">
        <v>162</v>
      </c>
      <c r="E136" s="165" t="s">
        <v>521</v>
      </c>
      <c r="F136" s="166" t="s">
        <v>522</v>
      </c>
      <c r="G136" s="167" t="s">
        <v>165</v>
      </c>
      <c r="H136" s="168">
        <v>144.82</v>
      </c>
      <c r="I136" s="169"/>
      <c r="J136" s="170">
        <f>ROUND(I136*H136,2)</f>
        <v>0</v>
      </c>
      <c r="K136" s="171"/>
      <c r="L136" s="30"/>
      <c r="M136" s="172" t="s">
        <v>1</v>
      </c>
      <c r="N136" s="173" t="s">
        <v>39</v>
      </c>
      <c r="O136" s="55"/>
      <c r="P136" s="174">
        <f>O136*H136</f>
        <v>0</v>
      </c>
      <c r="Q136" s="174">
        <v>0</v>
      </c>
      <c r="R136" s="174">
        <f>Q136*H136</f>
        <v>0</v>
      </c>
      <c r="S136" s="174">
        <v>0</v>
      </c>
      <c r="T136" s="175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6" t="s">
        <v>109</v>
      </c>
      <c r="AT136" s="176" t="s">
        <v>162</v>
      </c>
      <c r="AU136" s="176" t="s">
        <v>84</v>
      </c>
      <c r="AY136" s="14" t="s">
        <v>160</v>
      </c>
      <c r="BE136" s="177">
        <f>IF(N136="základná",J136,0)</f>
        <v>0</v>
      </c>
      <c r="BF136" s="177">
        <f>IF(N136="znížená",J136,0)</f>
        <v>0</v>
      </c>
      <c r="BG136" s="177">
        <f>IF(N136="zákl. prenesená",J136,0)</f>
        <v>0</v>
      </c>
      <c r="BH136" s="177">
        <f>IF(N136="zníž. prenesená",J136,0)</f>
        <v>0</v>
      </c>
      <c r="BI136" s="177">
        <f>IF(N136="nulová",J136,0)</f>
        <v>0</v>
      </c>
      <c r="BJ136" s="14" t="s">
        <v>84</v>
      </c>
      <c r="BK136" s="177">
        <f>ROUND(I136*H136,2)</f>
        <v>0</v>
      </c>
      <c r="BL136" s="14" t="s">
        <v>109</v>
      </c>
      <c r="BM136" s="176" t="s">
        <v>109</v>
      </c>
    </row>
    <row r="137" spans="1:65" s="12" customFormat="1" ht="22.9" customHeight="1">
      <c r="B137" s="150"/>
      <c r="D137" s="151" t="s">
        <v>72</v>
      </c>
      <c r="E137" s="161" t="s">
        <v>187</v>
      </c>
      <c r="F137" s="161" t="s">
        <v>246</v>
      </c>
      <c r="I137" s="153"/>
      <c r="J137" s="162">
        <f>BK137</f>
        <v>0</v>
      </c>
      <c r="L137" s="150"/>
      <c r="M137" s="155"/>
      <c r="N137" s="156"/>
      <c r="O137" s="156"/>
      <c r="P137" s="157">
        <f>SUM(P138:P151)</f>
        <v>0</v>
      </c>
      <c r="Q137" s="156"/>
      <c r="R137" s="157">
        <f>SUM(R138:R151)</f>
        <v>0</v>
      </c>
      <c r="S137" s="156"/>
      <c r="T137" s="158">
        <f>SUM(T138:T151)</f>
        <v>0</v>
      </c>
      <c r="AR137" s="151" t="s">
        <v>80</v>
      </c>
      <c r="AT137" s="159" t="s">
        <v>72</v>
      </c>
      <c r="AU137" s="159" t="s">
        <v>80</v>
      </c>
      <c r="AY137" s="151" t="s">
        <v>160</v>
      </c>
      <c r="BK137" s="160">
        <f>SUM(BK138:BK151)</f>
        <v>0</v>
      </c>
    </row>
    <row r="138" spans="1:65" s="2" customFormat="1" ht="33" customHeight="1">
      <c r="A138" s="29"/>
      <c r="B138" s="163"/>
      <c r="C138" s="164" t="s">
        <v>89</v>
      </c>
      <c r="D138" s="164" t="s">
        <v>162</v>
      </c>
      <c r="E138" s="165" t="s">
        <v>523</v>
      </c>
      <c r="F138" s="166" t="s">
        <v>524</v>
      </c>
      <c r="G138" s="167" t="s">
        <v>165</v>
      </c>
      <c r="H138" s="168">
        <v>86.891999999999996</v>
      </c>
      <c r="I138" s="169"/>
      <c r="J138" s="170">
        <f t="shared" ref="J138:J151" si="0">ROUND(I138*H138,2)</f>
        <v>0</v>
      </c>
      <c r="K138" s="171"/>
      <c r="L138" s="30"/>
      <c r="M138" s="172" t="s">
        <v>1</v>
      </c>
      <c r="N138" s="173" t="s">
        <v>39</v>
      </c>
      <c r="O138" s="55"/>
      <c r="P138" s="174">
        <f t="shared" ref="P138:P151" si="1">O138*H138</f>
        <v>0</v>
      </c>
      <c r="Q138" s="174">
        <v>0</v>
      </c>
      <c r="R138" s="174">
        <f t="shared" ref="R138:R151" si="2">Q138*H138</f>
        <v>0</v>
      </c>
      <c r="S138" s="174">
        <v>0</v>
      </c>
      <c r="T138" s="175">
        <f t="shared" ref="T138:T151" si="3"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6" t="s">
        <v>109</v>
      </c>
      <c r="AT138" s="176" t="s">
        <v>162</v>
      </c>
      <c r="AU138" s="176" t="s">
        <v>84</v>
      </c>
      <c r="AY138" s="14" t="s">
        <v>160</v>
      </c>
      <c r="BE138" s="177">
        <f t="shared" ref="BE138:BE151" si="4">IF(N138="základná",J138,0)</f>
        <v>0</v>
      </c>
      <c r="BF138" s="177">
        <f t="shared" ref="BF138:BF151" si="5">IF(N138="znížená",J138,0)</f>
        <v>0</v>
      </c>
      <c r="BG138" s="177">
        <f t="shared" ref="BG138:BG151" si="6">IF(N138="zákl. prenesená",J138,0)</f>
        <v>0</v>
      </c>
      <c r="BH138" s="177">
        <f t="shared" ref="BH138:BH151" si="7">IF(N138="zníž. prenesená",J138,0)</f>
        <v>0</v>
      </c>
      <c r="BI138" s="177">
        <f t="shared" ref="BI138:BI151" si="8">IF(N138="nulová",J138,0)</f>
        <v>0</v>
      </c>
      <c r="BJ138" s="14" t="s">
        <v>84</v>
      </c>
      <c r="BK138" s="177">
        <f t="shared" ref="BK138:BK151" si="9">ROUND(I138*H138,2)</f>
        <v>0</v>
      </c>
      <c r="BL138" s="14" t="s">
        <v>109</v>
      </c>
      <c r="BM138" s="176" t="s">
        <v>115</v>
      </c>
    </row>
    <row r="139" spans="1:65" s="2" customFormat="1" ht="21.75" customHeight="1">
      <c r="A139" s="29"/>
      <c r="B139" s="163"/>
      <c r="C139" s="164" t="s">
        <v>109</v>
      </c>
      <c r="D139" s="164" t="s">
        <v>162</v>
      </c>
      <c r="E139" s="165" t="s">
        <v>750</v>
      </c>
      <c r="F139" s="166" t="s">
        <v>751</v>
      </c>
      <c r="G139" s="167" t="s">
        <v>165</v>
      </c>
      <c r="H139" s="168">
        <v>7</v>
      </c>
      <c r="I139" s="169"/>
      <c r="J139" s="170">
        <f t="shared" si="0"/>
        <v>0</v>
      </c>
      <c r="K139" s="171"/>
      <c r="L139" s="30"/>
      <c r="M139" s="172" t="s">
        <v>1</v>
      </c>
      <c r="N139" s="173" t="s">
        <v>39</v>
      </c>
      <c r="O139" s="55"/>
      <c r="P139" s="174">
        <f t="shared" si="1"/>
        <v>0</v>
      </c>
      <c r="Q139" s="174">
        <v>0</v>
      </c>
      <c r="R139" s="174">
        <f t="shared" si="2"/>
        <v>0</v>
      </c>
      <c r="S139" s="174">
        <v>0</v>
      </c>
      <c r="T139" s="175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6" t="s">
        <v>109</v>
      </c>
      <c r="AT139" s="176" t="s">
        <v>162</v>
      </c>
      <c r="AU139" s="176" t="s">
        <v>84</v>
      </c>
      <c r="AY139" s="14" t="s">
        <v>160</v>
      </c>
      <c r="BE139" s="177">
        <f t="shared" si="4"/>
        <v>0</v>
      </c>
      <c r="BF139" s="177">
        <f t="shared" si="5"/>
        <v>0</v>
      </c>
      <c r="BG139" s="177">
        <f t="shared" si="6"/>
        <v>0</v>
      </c>
      <c r="BH139" s="177">
        <f t="shared" si="7"/>
        <v>0</v>
      </c>
      <c r="BI139" s="177">
        <f t="shared" si="8"/>
        <v>0</v>
      </c>
      <c r="BJ139" s="14" t="s">
        <v>84</v>
      </c>
      <c r="BK139" s="177">
        <f t="shared" si="9"/>
        <v>0</v>
      </c>
      <c r="BL139" s="14" t="s">
        <v>109</v>
      </c>
      <c r="BM139" s="176" t="s">
        <v>173</v>
      </c>
    </row>
    <row r="140" spans="1:65" s="2" customFormat="1" ht="21.75" customHeight="1">
      <c r="A140" s="29"/>
      <c r="B140" s="163"/>
      <c r="C140" s="164" t="s">
        <v>112</v>
      </c>
      <c r="D140" s="164" t="s">
        <v>162</v>
      </c>
      <c r="E140" s="165" t="s">
        <v>531</v>
      </c>
      <c r="F140" s="166" t="s">
        <v>752</v>
      </c>
      <c r="G140" s="167" t="s">
        <v>165</v>
      </c>
      <c r="H140" s="168">
        <v>4.4000000000000004</v>
      </c>
      <c r="I140" s="169"/>
      <c r="J140" s="170">
        <f t="shared" si="0"/>
        <v>0</v>
      </c>
      <c r="K140" s="171"/>
      <c r="L140" s="30"/>
      <c r="M140" s="172" t="s">
        <v>1</v>
      </c>
      <c r="N140" s="173" t="s">
        <v>39</v>
      </c>
      <c r="O140" s="55"/>
      <c r="P140" s="174">
        <f t="shared" si="1"/>
        <v>0</v>
      </c>
      <c r="Q140" s="174">
        <v>0</v>
      </c>
      <c r="R140" s="174">
        <f t="shared" si="2"/>
        <v>0</v>
      </c>
      <c r="S140" s="174">
        <v>0</v>
      </c>
      <c r="T140" s="175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6" t="s">
        <v>109</v>
      </c>
      <c r="AT140" s="176" t="s">
        <v>162</v>
      </c>
      <c r="AU140" s="176" t="s">
        <v>84</v>
      </c>
      <c r="AY140" s="14" t="s">
        <v>160</v>
      </c>
      <c r="BE140" s="177">
        <f t="shared" si="4"/>
        <v>0</v>
      </c>
      <c r="BF140" s="177">
        <f t="shared" si="5"/>
        <v>0</v>
      </c>
      <c r="BG140" s="177">
        <f t="shared" si="6"/>
        <v>0</v>
      </c>
      <c r="BH140" s="177">
        <f t="shared" si="7"/>
        <v>0</v>
      </c>
      <c r="BI140" s="177">
        <f t="shared" si="8"/>
        <v>0</v>
      </c>
      <c r="BJ140" s="14" t="s">
        <v>84</v>
      </c>
      <c r="BK140" s="177">
        <f t="shared" si="9"/>
        <v>0</v>
      </c>
      <c r="BL140" s="14" t="s">
        <v>109</v>
      </c>
      <c r="BM140" s="176" t="s">
        <v>176</v>
      </c>
    </row>
    <row r="141" spans="1:65" s="2" customFormat="1" ht="21.75" customHeight="1">
      <c r="A141" s="29"/>
      <c r="B141" s="163"/>
      <c r="C141" s="164" t="s">
        <v>115</v>
      </c>
      <c r="D141" s="164" t="s">
        <v>162</v>
      </c>
      <c r="E141" s="165" t="s">
        <v>753</v>
      </c>
      <c r="F141" s="166" t="s">
        <v>754</v>
      </c>
      <c r="G141" s="167" t="s">
        <v>165</v>
      </c>
      <c r="H141" s="168">
        <v>68.2</v>
      </c>
      <c r="I141" s="169"/>
      <c r="J141" s="170">
        <f t="shared" si="0"/>
        <v>0</v>
      </c>
      <c r="K141" s="171"/>
      <c r="L141" s="30"/>
      <c r="M141" s="172" t="s">
        <v>1</v>
      </c>
      <c r="N141" s="173" t="s">
        <v>39</v>
      </c>
      <c r="O141" s="55"/>
      <c r="P141" s="174">
        <f t="shared" si="1"/>
        <v>0</v>
      </c>
      <c r="Q141" s="174">
        <v>0</v>
      </c>
      <c r="R141" s="174">
        <f t="shared" si="2"/>
        <v>0</v>
      </c>
      <c r="S141" s="174">
        <v>0</v>
      </c>
      <c r="T141" s="175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6" t="s">
        <v>109</v>
      </c>
      <c r="AT141" s="176" t="s">
        <v>162</v>
      </c>
      <c r="AU141" s="176" t="s">
        <v>84</v>
      </c>
      <c r="AY141" s="14" t="s">
        <v>160</v>
      </c>
      <c r="BE141" s="177">
        <f t="shared" si="4"/>
        <v>0</v>
      </c>
      <c r="BF141" s="177">
        <f t="shared" si="5"/>
        <v>0</v>
      </c>
      <c r="BG141" s="177">
        <f t="shared" si="6"/>
        <v>0</v>
      </c>
      <c r="BH141" s="177">
        <f t="shared" si="7"/>
        <v>0</v>
      </c>
      <c r="BI141" s="177">
        <f t="shared" si="8"/>
        <v>0</v>
      </c>
      <c r="BJ141" s="14" t="s">
        <v>84</v>
      </c>
      <c r="BK141" s="177">
        <f t="shared" si="9"/>
        <v>0</v>
      </c>
      <c r="BL141" s="14" t="s">
        <v>109</v>
      </c>
      <c r="BM141" s="176" t="s">
        <v>179</v>
      </c>
    </row>
    <row r="142" spans="1:65" s="2" customFormat="1" ht="16.5" customHeight="1">
      <c r="A142" s="29"/>
      <c r="B142" s="163"/>
      <c r="C142" s="164" t="s">
        <v>118</v>
      </c>
      <c r="D142" s="164" t="s">
        <v>162</v>
      </c>
      <c r="E142" s="165" t="s">
        <v>755</v>
      </c>
      <c r="F142" s="166" t="s">
        <v>756</v>
      </c>
      <c r="G142" s="167" t="s">
        <v>254</v>
      </c>
      <c r="H142" s="168">
        <v>6</v>
      </c>
      <c r="I142" s="169"/>
      <c r="J142" s="170">
        <f t="shared" si="0"/>
        <v>0</v>
      </c>
      <c r="K142" s="171"/>
      <c r="L142" s="30"/>
      <c r="M142" s="172" t="s">
        <v>1</v>
      </c>
      <c r="N142" s="173" t="s">
        <v>39</v>
      </c>
      <c r="O142" s="55"/>
      <c r="P142" s="174">
        <f t="shared" si="1"/>
        <v>0</v>
      </c>
      <c r="Q142" s="174">
        <v>0</v>
      </c>
      <c r="R142" s="174">
        <f t="shared" si="2"/>
        <v>0</v>
      </c>
      <c r="S142" s="174">
        <v>0</v>
      </c>
      <c r="T142" s="175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6" t="s">
        <v>109</v>
      </c>
      <c r="AT142" s="176" t="s">
        <v>162</v>
      </c>
      <c r="AU142" s="176" t="s">
        <v>84</v>
      </c>
      <c r="AY142" s="14" t="s">
        <v>160</v>
      </c>
      <c r="BE142" s="177">
        <f t="shared" si="4"/>
        <v>0</v>
      </c>
      <c r="BF142" s="177">
        <f t="shared" si="5"/>
        <v>0</v>
      </c>
      <c r="BG142" s="177">
        <f t="shared" si="6"/>
        <v>0</v>
      </c>
      <c r="BH142" s="177">
        <f t="shared" si="7"/>
        <v>0</v>
      </c>
      <c r="BI142" s="177">
        <f t="shared" si="8"/>
        <v>0</v>
      </c>
      <c r="BJ142" s="14" t="s">
        <v>84</v>
      </c>
      <c r="BK142" s="177">
        <f t="shared" si="9"/>
        <v>0</v>
      </c>
      <c r="BL142" s="14" t="s">
        <v>109</v>
      </c>
      <c r="BM142" s="176" t="s">
        <v>183</v>
      </c>
    </row>
    <row r="143" spans="1:65" s="2" customFormat="1" ht="16.5" customHeight="1">
      <c r="A143" s="29"/>
      <c r="B143" s="163"/>
      <c r="C143" s="164" t="s">
        <v>173</v>
      </c>
      <c r="D143" s="164" t="s">
        <v>162</v>
      </c>
      <c r="E143" s="165" t="s">
        <v>757</v>
      </c>
      <c r="F143" s="166" t="s">
        <v>758</v>
      </c>
      <c r="G143" s="167" t="s">
        <v>165</v>
      </c>
      <c r="H143" s="168">
        <v>63.2</v>
      </c>
      <c r="I143" s="169"/>
      <c r="J143" s="170">
        <f t="shared" si="0"/>
        <v>0</v>
      </c>
      <c r="K143" s="171"/>
      <c r="L143" s="30"/>
      <c r="M143" s="172" t="s">
        <v>1</v>
      </c>
      <c r="N143" s="173" t="s">
        <v>39</v>
      </c>
      <c r="O143" s="55"/>
      <c r="P143" s="174">
        <f t="shared" si="1"/>
        <v>0</v>
      </c>
      <c r="Q143" s="174">
        <v>0</v>
      </c>
      <c r="R143" s="174">
        <f t="shared" si="2"/>
        <v>0</v>
      </c>
      <c r="S143" s="174">
        <v>0</v>
      </c>
      <c r="T143" s="175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6" t="s">
        <v>109</v>
      </c>
      <c r="AT143" s="176" t="s">
        <v>162</v>
      </c>
      <c r="AU143" s="176" t="s">
        <v>84</v>
      </c>
      <c r="AY143" s="14" t="s">
        <v>160</v>
      </c>
      <c r="BE143" s="177">
        <f t="shared" si="4"/>
        <v>0</v>
      </c>
      <c r="BF143" s="177">
        <f t="shared" si="5"/>
        <v>0</v>
      </c>
      <c r="BG143" s="177">
        <f t="shared" si="6"/>
        <v>0</v>
      </c>
      <c r="BH143" s="177">
        <f t="shared" si="7"/>
        <v>0</v>
      </c>
      <c r="BI143" s="177">
        <f t="shared" si="8"/>
        <v>0</v>
      </c>
      <c r="BJ143" s="14" t="s">
        <v>84</v>
      </c>
      <c r="BK143" s="177">
        <f t="shared" si="9"/>
        <v>0</v>
      </c>
      <c r="BL143" s="14" t="s">
        <v>109</v>
      </c>
      <c r="BM143" s="176" t="s">
        <v>186</v>
      </c>
    </row>
    <row r="144" spans="1:65" s="2" customFormat="1" ht="16.5" customHeight="1">
      <c r="A144" s="29"/>
      <c r="B144" s="163"/>
      <c r="C144" s="164" t="s">
        <v>187</v>
      </c>
      <c r="D144" s="164" t="s">
        <v>162</v>
      </c>
      <c r="E144" s="165" t="s">
        <v>759</v>
      </c>
      <c r="F144" s="166" t="s">
        <v>760</v>
      </c>
      <c r="G144" s="167" t="s">
        <v>165</v>
      </c>
      <c r="H144" s="168">
        <v>5.2</v>
      </c>
      <c r="I144" s="169"/>
      <c r="J144" s="170">
        <f t="shared" si="0"/>
        <v>0</v>
      </c>
      <c r="K144" s="171"/>
      <c r="L144" s="30"/>
      <c r="M144" s="172" t="s">
        <v>1</v>
      </c>
      <c r="N144" s="173" t="s">
        <v>39</v>
      </c>
      <c r="O144" s="55"/>
      <c r="P144" s="174">
        <f t="shared" si="1"/>
        <v>0</v>
      </c>
      <c r="Q144" s="174">
        <v>0</v>
      </c>
      <c r="R144" s="174">
        <f t="shared" si="2"/>
        <v>0</v>
      </c>
      <c r="S144" s="174">
        <v>0</v>
      </c>
      <c r="T144" s="175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6" t="s">
        <v>109</v>
      </c>
      <c r="AT144" s="176" t="s">
        <v>162</v>
      </c>
      <c r="AU144" s="176" t="s">
        <v>84</v>
      </c>
      <c r="AY144" s="14" t="s">
        <v>160</v>
      </c>
      <c r="BE144" s="177">
        <f t="shared" si="4"/>
        <v>0</v>
      </c>
      <c r="BF144" s="177">
        <f t="shared" si="5"/>
        <v>0</v>
      </c>
      <c r="BG144" s="177">
        <f t="shared" si="6"/>
        <v>0</v>
      </c>
      <c r="BH144" s="177">
        <f t="shared" si="7"/>
        <v>0</v>
      </c>
      <c r="BI144" s="177">
        <f t="shared" si="8"/>
        <v>0</v>
      </c>
      <c r="BJ144" s="14" t="s">
        <v>84</v>
      </c>
      <c r="BK144" s="177">
        <f t="shared" si="9"/>
        <v>0</v>
      </c>
      <c r="BL144" s="14" t="s">
        <v>109</v>
      </c>
      <c r="BM144" s="176" t="s">
        <v>191</v>
      </c>
    </row>
    <row r="145" spans="1:65" s="2" customFormat="1" ht="21.75" customHeight="1">
      <c r="A145" s="29"/>
      <c r="B145" s="163"/>
      <c r="C145" s="164" t="s">
        <v>176</v>
      </c>
      <c r="D145" s="164" t="s">
        <v>162</v>
      </c>
      <c r="E145" s="165" t="s">
        <v>286</v>
      </c>
      <c r="F145" s="166" t="s">
        <v>287</v>
      </c>
      <c r="G145" s="167" t="s">
        <v>182</v>
      </c>
      <c r="H145" s="168">
        <v>10.146000000000001</v>
      </c>
      <c r="I145" s="169"/>
      <c r="J145" s="170">
        <f t="shared" si="0"/>
        <v>0</v>
      </c>
      <c r="K145" s="171"/>
      <c r="L145" s="30"/>
      <c r="M145" s="172" t="s">
        <v>1</v>
      </c>
      <c r="N145" s="173" t="s">
        <v>39</v>
      </c>
      <c r="O145" s="55"/>
      <c r="P145" s="174">
        <f t="shared" si="1"/>
        <v>0</v>
      </c>
      <c r="Q145" s="174">
        <v>0</v>
      </c>
      <c r="R145" s="174">
        <f t="shared" si="2"/>
        <v>0</v>
      </c>
      <c r="S145" s="174">
        <v>0</v>
      </c>
      <c r="T145" s="175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6" t="s">
        <v>109</v>
      </c>
      <c r="AT145" s="176" t="s">
        <v>162</v>
      </c>
      <c r="AU145" s="176" t="s">
        <v>84</v>
      </c>
      <c r="AY145" s="14" t="s">
        <v>160</v>
      </c>
      <c r="BE145" s="177">
        <f t="shared" si="4"/>
        <v>0</v>
      </c>
      <c r="BF145" s="177">
        <f t="shared" si="5"/>
        <v>0</v>
      </c>
      <c r="BG145" s="177">
        <f t="shared" si="6"/>
        <v>0</v>
      </c>
      <c r="BH145" s="177">
        <f t="shared" si="7"/>
        <v>0</v>
      </c>
      <c r="BI145" s="177">
        <f t="shared" si="8"/>
        <v>0</v>
      </c>
      <c r="BJ145" s="14" t="s">
        <v>84</v>
      </c>
      <c r="BK145" s="177">
        <f t="shared" si="9"/>
        <v>0</v>
      </c>
      <c r="BL145" s="14" t="s">
        <v>109</v>
      </c>
      <c r="BM145" s="176" t="s">
        <v>7</v>
      </c>
    </row>
    <row r="146" spans="1:65" s="2" customFormat="1" ht="21.75" customHeight="1">
      <c r="A146" s="29"/>
      <c r="B146" s="163"/>
      <c r="C146" s="164" t="s">
        <v>196</v>
      </c>
      <c r="D146" s="164" t="s">
        <v>162</v>
      </c>
      <c r="E146" s="165" t="s">
        <v>289</v>
      </c>
      <c r="F146" s="166" t="s">
        <v>290</v>
      </c>
      <c r="G146" s="167" t="s">
        <v>182</v>
      </c>
      <c r="H146" s="168">
        <v>10.146000000000001</v>
      </c>
      <c r="I146" s="169"/>
      <c r="J146" s="170">
        <f t="shared" si="0"/>
        <v>0</v>
      </c>
      <c r="K146" s="171"/>
      <c r="L146" s="30"/>
      <c r="M146" s="172" t="s">
        <v>1</v>
      </c>
      <c r="N146" s="173" t="s">
        <v>39</v>
      </c>
      <c r="O146" s="55"/>
      <c r="P146" s="174">
        <f t="shared" si="1"/>
        <v>0</v>
      </c>
      <c r="Q146" s="174">
        <v>0</v>
      </c>
      <c r="R146" s="174">
        <f t="shared" si="2"/>
        <v>0</v>
      </c>
      <c r="S146" s="174">
        <v>0</v>
      </c>
      <c r="T146" s="175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6" t="s">
        <v>109</v>
      </c>
      <c r="AT146" s="176" t="s">
        <v>162</v>
      </c>
      <c r="AU146" s="176" t="s">
        <v>84</v>
      </c>
      <c r="AY146" s="14" t="s">
        <v>160</v>
      </c>
      <c r="BE146" s="177">
        <f t="shared" si="4"/>
        <v>0</v>
      </c>
      <c r="BF146" s="177">
        <f t="shared" si="5"/>
        <v>0</v>
      </c>
      <c r="BG146" s="177">
        <f t="shared" si="6"/>
        <v>0</v>
      </c>
      <c r="BH146" s="177">
        <f t="shared" si="7"/>
        <v>0</v>
      </c>
      <c r="BI146" s="177">
        <f t="shared" si="8"/>
        <v>0</v>
      </c>
      <c r="BJ146" s="14" t="s">
        <v>84</v>
      </c>
      <c r="BK146" s="177">
        <f t="shared" si="9"/>
        <v>0</v>
      </c>
      <c r="BL146" s="14" t="s">
        <v>109</v>
      </c>
      <c r="BM146" s="176" t="s">
        <v>199</v>
      </c>
    </row>
    <row r="147" spans="1:65" s="2" customFormat="1" ht="16.5" customHeight="1">
      <c r="A147" s="29"/>
      <c r="B147" s="163"/>
      <c r="C147" s="164" t="s">
        <v>179</v>
      </c>
      <c r="D147" s="164" t="s">
        <v>162</v>
      </c>
      <c r="E147" s="165" t="s">
        <v>293</v>
      </c>
      <c r="F147" s="166" t="s">
        <v>294</v>
      </c>
      <c r="G147" s="167" t="s">
        <v>182</v>
      </c>
      <c r="H147" s="168">
        <v>10.146000000000001</v>
      </c>
      <c r="I147" s="169"/>
      <c r="J147" s="170">
        <f t="shared" si="0"/>
        <v>0</v>
      </c>
      <c r="K147" s="171"/>
      <c r="L147" s="30"/>
      <c r="M147" s="172" t="s">
        <v>1</v>
      </c>
      <c r="N147" s="173" t="s">
        <v>39</v>
      </c>
      <c r="O147" s="55"/>
      <c r="P147" s="174">
        <f t="shared" si="1"/>
        <v>0</v>
      </c>
      <c r="Q147" s="174">
        <v>0</v>
      </c>
      <c r="R147" s="174">
        <f t="shared" si="2"/>
        <v>0</v>
      </c>
      <c r="S147" s="174">
        <v>0</v>
      </c>
      <c r="T147" s="175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6" t="s">
        <v>109</v>
      </c>
      <c r="AT147" s="176" t="s">
        <v>162</v>
      </c>
      <c r="AU147" s="176" t="s">
        <v>84</v>
      </c>
      <c r="AY147" s="14" t="s">
        <v>160</v>
      </c>
      <c r="BE147" s="177">
        <f t="shared" si="4"/>
        <v>0</v>
      </c>
      <c r="BF147" s="177">
        <f t="shared" si="5"/>
        <v>0</v>
      </c>
      <c r="BG147" s="177">
        <f t="shared" si="6"/>
        <v>0</v>
      </c>
      <c r="BH147" s="177">
        <f t="shared" si="7"/>
        <v>0</v>
      </c>
      <c r="BI147" s="177">
        <f t="shared" si="8"/>
        <v>0</v>
      </c>
      <c r="BJ147" s="14" t="s">
        <v>84</v>
      </c>
      <c r="BK147" s="177">
        <f t="shared" si="9"/>
        <v>0</v>
      </c>
      <c r="BL147" s="14" t="s">
        <v>109</v>
      </c>
      <c r="BM147" s="176" t="s">
        <v>202</v>
      </c>
    </row>
    <row r="148" spans="1:65" s="2" customFormat="1" ht="21.75" customHeight="1">
      <c r="A148" s="29"/>
      <c r="B148" s="163"/>
      <c r="C148" s="164" t="s">
        <v>204</v>
      </c>
      <c r="D148" s="164" t="s">
        <v>162</v>
      </c>
      <c r="E148" s="165" t="s">
        <v>296</v>
      </c>
      <c r="F148" s="166" t="s">
        <v>297</v>
      </c>
      <c r="G148" s="167" t="s">
        <v>182</v>
      </c>
      <c r="H148" s="168">
        <v>202.92</v>
      </c>
      <c r="I148" s="169"/>
      <c r="J148" s="170">
        <f t="shared" si="0"/>
        <v>0</v>
      </c>
      <c r="K148" s="171"/>
      <c r="L148" s="30"/>
      <c r="M148" s="172" t="s">
        <v>1</v>
      </c>
      <c r="N148" s="173" t="s">
        <v>39</v>
      </c>
      <c r="O148" s="55"/>
      <c r="P148" s="174">
        <f t="shared" si="1"/>
        <v>0</v>
      </c>
      <c r="Q148" s="174">
        <v>0</v>
      </c>
      <c r="R148" s="174">
        <f t="shared" si="2"/>
        <v>0</v>
      </c>
      <c r="S148" s="174">
        <v>0</v>
      </c>
      <c r="T148" s="175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6" t="s">
        <v>109</v>
      </c>
      <c r="AT148" s="176" t="s">
        <v>162</v>
      </c>
      <c r="AU148" s="176" t="s">
        <v>84</v>
      </c>
      <c r="AY148" s="14" t="s">
        <v>160</v>
      </c>
      <c r="BE148" s="177">
        <f t="shared" si="4"/>
        <v>0</v>
      </c>
      <c r="BF148" s="177">
        <f t="shared" si="5"/>
        <v>0</v>
      </c>
      <c r="BG148" s="177">
        <f t="shared" si="6"/>
        <v>0</v>
      </c>
      <c r="BH148" s="177">
        <f t="shared" si="7"/>
        <v>0</v>
      </c>
      <c r="BI148" s="177">
        <f t="shared" si="8"/>
        <v>0</v>
      </c>
      <c r="BJ148" s="14" t="s">
        <v>84</v>
      </c>
      <c r="BK148" s="177">
        <f t="shared" si="9"/>
        <v>0</v>
      </c>
      <c r="BL148" s="14" t="s">
        <v>109</v>
      </c>
      <c r="BM148" s="176" t="s">
        <v>207</v>
      </c>
    </row>
    <row r="149" spans="1:65" s="2" customFormat="1" ht="21.75" customHeight="1">
      <c r="A149" s="29"/>
      <c r="B149" s="163"/>
      <c r="C149" s="164" t="s">
        <v>183</v>
      </c>
      <c r="D149" s="164" t="s">
        <v>162</v>
      </c>
      <c r="E149" s="165" t="s">
        <v>300</v>
      </c>
      <c r="F149" s="166" t="s">
        <v>301</v>
      </c>
      <c r="G149" s="167" t="s">
        <v>182</v>
      </c>
      <c r="H149" s="168">
        <v>10.146000000000001</v>
      </c>
      <c r="I149" s="169"/>
      <c r="J149" s="170">
        <f t="shared" si="0"/>
        <v>0</v>
      </c>
      <c r="K149" s="171"/>
      <c r="L149" s="30"/>
      <c r="M149" s="172" t="s">
        <v>1</v>
      </c>
      <c r="N149" s="173" t="s">
        <v>39</v>
      </c>
      <c r="O149" s="55"/>
      <c r="P149" s="174">
        <f t="shared" si="1"/>
        <v>0</v>
      </c>
      <c r="Q149" s="174">
        <v>0</v>
      </c>
      <c r="R149" s="174">
        <f t="shared" si="2"/>
        <v>0</v>
      </c>
      <c r="S149" s="174">
        <v>0</v>
      </c>
      <c r="T149" s="175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6" t="s">
        <v>109</v>
      </c>
      <c r="AT149" s="176" t="s">
        <v>162</v>
      </c>
      <c r="AU149" s="176" t="s">
        <v>84</v>
      </c>
      <c r="AY149" s="14" t="s">
        <v>160</v>
      </c>
      <c r="BE149" s="177">
        <f t="shared" si="4"/>
        <v>0</v>
      </c>
      <c r="BF149" s="177">
        <f t="shared" si="5"/>
        <v>0</v>
      </c>
      <c r="BG149" s="177">
        <f t="shared" si="6"/>
        <v>0</v>
      </c>
      <c r="BH149" s="177">
        <f t="shared" si="7"/>
        <v>0</v>
      </c>
      <c r="BI149" s="177">
        <f t="shared" si="8"/>
        <v>0</v>
      </c>
      <c r="BJ149" s="14" t="s">
        <v>84</v>
      </c>
      <c r="BK149" s="177">
        <f t="shared" si="9"/>
        <v>0</v>
      </c>
      <c r="BL149" s="14" t="s">
        <v>109</v>
      </c>
      <c r="BM149" s="176" t="s">
        <v>210</v>
      </c>
    </row>
    <row r="150" spans="1:65" s="2" customFormat="1" ht="21.75" customHeight="1">
      <c r="A150" s="29"/>
      <c r="B150" s="163"/>
      <c r="C150" s="164" t="s">
        <v>211</v>
      </c>
      <c r="D150" s="164" t="s">
        <v>162</v>
      </c>
      <c r="E150" s="165" t="s">
        <v>303</v>
      </c>
      <c r="F150" s="166" t="s">
        <v>304</v>
      </c>
      <c r="G150" s="167" t="s">
        <v>182</v>
      </c>
      <c r="H150" s="168">
        <v>40.584000000000003</v>
      </c>
      <c r="I150" s="169"/>
      <c r="J150" s="170">
        <f t="shared" si="0"/>
        <v>0</v>
      </c>
      <c r="K150" s="171"/>
      <c r="L150" s="30"/>
      <c r="M150" s="172" t="s">
        <v>1</v>
      </c>
      <c r="N150" s="173" t="s">
        <v>39</v>
      </c>
      <c r="O150" s="55"/>
      <c r="P150" s="174">
        <f t="shared" si="1"/>
        <v>0</v>
      </c>
      <c r="Q150" s="174">
        <v>0</v>
      </c>
      <c r="R150" s="174">
        <f t="shared" si="2"/>
        <v>0</v>
      </c>
      <c r="S150" s="174">
        <v>0</v>
      </c>
      <c r="T150" s="175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6" t="s">
        <v>109</v>
      </c>
      <c r="AT150" s="176" t="s">
        <v>162</v>
      </c>
      <c r="AU150" s="176" t="s">
        <v>84</v>
      </c>
      <c r="AY150" s="14" t="s">
        <v>160</v>
      </c>
      <c r="BE150" s="177">
        <f t="shared" si="4"/>
        <v>0</v>
      </c>
      <c r="BF150" s="177">
        <f t="shared" si="5"/>
        <v>0</v>
      </c>
      <c r="BG150" s="177">
        <f t="shared" si="6"/>
        <v>0</v>
      </c>
      <c r="BH150" s="177">
        <f t="shared" si="7"/>
        <v>0</v>
      </c>
      <c r="BI150" s="177">
        <f t="shared" si="8"/>
        <v>0</v>
      </c>
      <c r="BJ150" s="14" t="s">
        <v>84</v>
      </c>
      <c r="BK150" s="177">
        <f t="shared" si="9"/>
        <v>0</v>
      </c>
      <c r="BL150" s="14" t="s">
        <v>109</v>
      </c>
      <c r="BM150" s="176" t="s">
        <v>214</v>
      </c>
    </row>
    <row r="151" spans="1:65" s="2" customFormat="1" ht="21.75" customHeight="1">
      <c r="A151" s="29"/>
      <c r="B151" s="163"/>
      <c r="C151" s="164" t="s">
        <v>186</v>
      </c>
      <c r="D151" s="164" t="s">
        <v>162</v>
      </c>
      <c r="E151" s="165" t="s">
        <v>307</v>
      </c>
      <c r="F151" s="166" t="s">
        <v>308</v>
      </c>
      <c r="G151" s="167" t="s">
        <v>182</v>
      </c>
      <c r="H151" s="168">
        <v>10.146000000000001</v>
      </c>
      <c r="I151" s="169"/>
      <c r="J151" s="170">
        <f t="shared" si="0"/>
        <v>0</v>
      </c>
      <c r="K151" s="171"/>
      <c r="L151" s="30"/>
      <c r="M151" s="172" t="s">
        <v>1</v>
      </c>
      <c r="N151" s="173" t="s">
        <v>39</v>
      </c>
      <c r="O151" s="55"/>
      <c r="P151" s="174">
        <f t="shared" si="1"/>
        <v>0</v>
      </c>
      <c r="Q151" s="174">
        <v>0</v>
      </c>
      <c r="R151" s="174">
        <f t="shared" si="2"/>
        <v>0</v>
      </c>
      <c r="S151" s="174">
        <v>0</v>
      </c>
      <c r="T151" s="175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6" t="s">
        <v>109</v>
      </c>
      <c r="AT151" s="176" t="s">
        <v>162</v>
      </c>
      <c r="AU151" s="176" t="s">
        <v>84</v>
      </c>
      <c r="AY151" s="14" t="s">
        <v>160</v>
      </c>
      <c r="BE151" s="177">
        <f t="shared" si="4"/>
        <v>0</v>
      </c>
      <c r="BF151" s="177">
        <f t="shared" si="5"/>
        <v>0</v>
      </c>
      <c r="BG151" s="177">
        <f t="shared" si="6"/>
        <v>0</v>
      </c>
      <c r="BH151" s="177">
        <f t="shared" si="7"/>
        <v>0</v>
      </c>
      <c r="BI151" s="177">
        <f t="shared" si="8"/>
        <v>0</v>
      </c>
      <c r="BJ151" s="14" t="s">
        <v>84</v>
      </c>
      <c r="BK151" s="177">
        <f t="shared" si="9"/>
        <v>0</v>
      </c>
      <c r="BL151" s="14" t="s">
        <v>109</v>
      </c>
      <c r="BM151" s="176" t="s">
        <v>217</v>
      </c>
    </row>
    <row r="152" spans="1:65" s="12" customFormat="1" ht="25.9" customHeight="1">
      <c r="B152" s="150"/>
      <c r="D152" s="151" t="s">
        <v>72</v>
      </c>
      <c r="E152" s="152" t="s">
        <v>315</v>
      </c>
      <c r="F152" s="152" t="s">
        <v>316</v>
      </c>
      <c r="I152" s="153"/>
      <c r="J152" s="154">
        <f>BK152</f>
        <v>0</v>
      </c>
      <c r="L152" s="150"/>
      <c r="M152" s="155"/>
      <c r="N152" s="156"/>
      <c r="O152" s="156"/>
      <c r="P152" s="157">
        <f>P153+P156+P179+P183</f>
        <v>0</v>
      </c>
      <c r="Q152" s="156"/>
      <c r="R152" s="157">
        <f>R153+R156+R179+R183</f>
        <v>0</v>
      </c>
      <c r="S152" s="156"/>
      <c r="T152" s="158">
        <f>T153+T156+T179+T183</f>
        <v>0</v>
      </c>
      <c r="AR152" s="151" t="s">
        <v>84</v>
      </c>
      <c r="AT152" s="159" t="s">
        <v>72</v>
      </c>
      <c r="AU152" s="159" t="s">
        <v>73</v>
      </c>
      <c r="AY152" s="151" t="s">
        <v>160</v>
      </c>
      <c r="BK152" s="160">
        <f>BK153+BK156+BK179+BK183</f>
        <v>0</v>
      </c>
    </row>
    <row r="153" spans="1:65" s="12" customFormat="1" ht="22.9" customHeight="1">
      <c r="B153" s="150"/>
      <c r="D153" s="151" t="s">
        <v>72</v>
      </c>
      <c r="E153" s="161" t="s">
        <v>354</v>
      </c>
      <c r="F153" s="161" t="s">
        <v>355</v>
      </c>
      <c r="I153" s="153"/>
      <c r="J153" s="162">
        <f>BK153</f>
        <v>0</v>
      </c>
      <c r="L153" s="150"/>
      <c r="M153" s="155"/>
      <c r="N153" s="156"/>
      <c r="O153" s="156"/>
      <c r="P153" s="157">
        <f>SUM(P154:P155)</f>
        <v>0</v>
      </c>
      <c r="Q153" s="156"/>
      <c r="R153" s="157">
        <f>SUM(R154:R155)</f>
        <v>0</v>
      </c>
      <c r="S153" s="156"/>
      <c r="T153" s="158">
        <f>SUM(T154:T155)</f>
        <v>0</v>
      </c>
      <c r="AR153" s="151" t="s">
        <v>84</v>
      </c>
      <c r="AT153" s="159" t="s">
        <v>72</v>
      </c>
      <c r="AU153" s="159" t="s">
        <v>80</v>
      </c>
      <c r="AY153" s="151" t="s">
        <v>160</v>
      </c>
      <c r="BK153" s="160">
        <f>SUM(BK154:BK155)</f>
        <v>0</v>
      </c>
    </row>
    <row r="154" spans="1:65" s="2" customFormat="1" ht="21.75" customHeight="1">
      <c r="A154" s="29"/>
      <c r="B154" s="163"/>
      <c r="C154" s="164" t="s">
        <v>218</v>
      </c>
      <c r="D154" s="164" t="s">
        <v>162</v>
      </c>
      <c r="E154" s="165" t="s">
        <v>539</v>
      </c>
      <c r="F154" s="166" t="s">
        <v>540</v>
      </c>
      <c r="G154" s="167" t="s">
        <v>250</v>
      </c>
      <c r="H154" s="168">
        <v>75.94</v>
      </c>
      <c r="I154" s="169"/>
      <c r="J154" s="170">
        <f>ROUND(I154*H154,2)</f>
        <v>0</v>
      </c>
      <c r="K154" s="171"/>
      <c r="L154" s="30"/>
      <c r="M154" s="172" t="s">
        <v>1</v>
      </c>
      <c r="N154" s="173" t="s">
        <v>39</v>
      </c>
      <c r="O154" s="55"/>
      <c r="P154" s="174">
        <f>O154*H154</f>
        <v>0</v>
      </c>
      <c r="Q154" s="174">
        <v>0</v>
      </c>
      <c r="R154" s="174">
        <f>Q154*H154</f>
        <v>0</v>
      </c>
      <c r="S154" s="174">
        <v>0</v>
      </c>
      <c r="T154" s="175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6" t="s">
        <v>186</v>
      </c>
      <c r="AT154" s="176" t="s">
        <v>162</v>
      </c>
      <c r="AU154" s="176" t="s">
        <v>84</v>
      </c>
      <c r="AY154" s="14" t="s">
        <v>160</v>
      </c>
      <c r="BE154" s="177">
        <f>IF(N154="základná",J154,0)</f>
        <v>0</v>
      </c>
      <c r="BF154" s="177">
        <f>IF(N154="znížená",J154,0)</f>
        <v>0</v>
      </c>
      <c r="BG154" s="177">
        <f>IF(N154="zákl. prenesená",J154,0)</f>
        <v>0</v>
      </c>
      <c r="BH154" s="177">
        <f>IF(N154="zníž. prenesená",J154,0)</f>
        <v>0</v>
      </c>
      <c r="BI154" s="177">
        <f>IF(N154="nulová",J154,0)</f>
        <v>0</v>
      </c>
      <c r="BJ154" s="14" t="s">
        <v>84</v>
      </c>
      <c r="BK154" s="177">
        <f>ROUND(I154*H154,2)</f>
        <v>0</v>
      </c>
      <c r="BL154" s="14" t="s">
        <v>186</v>
      </c>
      <c r="BM154" s="176" t="s">
        <v>221</v>
      </c>
    </row>
    <row r="155" spans="1:65" s="2" customFormat="1" ht="21.75" customHeight="1">
      <c r="A155" s="29"/>
      <c r="B155" s="163"/>
      <c r="C155" s="164" t="s">
        <v>191</v>
      </c>
      <c r="D155" s="164" t="s">
        <v>162</v>
      </c>
      <c r="E155" s="165" t="s">
        <v>730</v>
      </c>
      <c r="F155" s="166" t="s">
        <v>731</v>
      </c>
      <c r="G155" s="167" t="s">
        <v>332</v>
      </c>
      <c r="H155" s="189"/>
      <c r="I155" s="169"/>
      <c r="J155" s="170">
        <f>ROUND(I155*H155,2)</f>
        <v>0</v>
      </c>
      <c r="K155" s="171"/>
      <c r="L155" s="30"/>
      <c r="M155" s="172" t="s">
        <v>1</v>
      </c>
      <c r="N155" s="173" t="s">
        <v>39</v>
      </c>
      <c r="O155" s="55"/>
      <c r="P155" s="174">
        <f>O155*H155</f>
        <v>0</v>
      </c>
      <c r="Q155" s="174">
        <v>0</v>
      </c>
      <c r="R155" s="174">
        <f>Q155*H155</f>
        <v>0</v>
      </c>
      <c r="S155" s="174">
        <v>0</v>
      </c>
      <c r="T155" s="175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6" t="s">
        <v>186</v>
      </c>
      <c r="AT155" s="176" t="s">
        <v>162</v>
      </c>
      <c r="AU155" s="176" t="s">
        <v>84</v>
      </c>
      <c r="AY155" s="14" t="s">
        <v>160</v>
      </c>
      <c r="BE155" s="177">
        <f>IF(N155="základná",J155,0)</f>
        <v>0</v>
      </c>
      <c r="BF155" s="177">
        <f>IF(N155="znížená",J155,0)</f>
        <v>0</v>
      </c>
      <c r="BG155" s="177">
        <f>IF(N155="zákl. prenesená",J155,0)</f>
        <v>0</v>
      </c>
      <c r="BH155" s="177">
        <f>IF(N155="zníž. prenesená",J155,0)</f>
        <v>0</v>
      </c>
      <c r="BI155" s="177">
        <f>IF(N155="nulová",J155,0)</f>
        <v>0</v>
      </c>
      <c r="BJ155" s="14" t="s">
        <v>84</v>
      </c>
      <c r="BK155" s="177">
        <f>ROUND(I155*H155,2)</f>
        <v>0</v>
      </c>
      <c r="BL155" s="14" t="s">
        <v>186</v>
      </c>
      <c r="BM155" s="176" t="s">
        <v>224</v>
      </c>
    </row>
    <row r="156" spans="1:65" s="12" customFormat="1" ht="22.9" customHeight="1">
      <c r="B156" s="150"/>
      <c r="D156" s="151" t="s">
        <v>72</v>
      </c>
      <c r="E156" s="161" t="s">
        <v>543</v>
      </c>
      <c r="F156" s="161" t="s">
        <v>544</v>
      </c>
      <c r="I156" s="153"/>
      <c r="J156" s="162">
        <f>BK156</f>
        <v>0</v>
      </c>
      <c r="L156" s="150"/>
      <c r="M156" s="155"/>
      <c r="N156" s="156"/>
      <c r="O156" s="156"/>
      <c r="P156" s="157">
        <f>SUM(P157:P178)</f>
        <v>0</v>
      </c>
      <c r="Q156" s="156"/>
      <c r="R156" s="157">
        <f>SUM(R157:R178)</f>
        <v>0</v>
      </c>
      <c r="S156" s="156"/>
      <c r="T156" s="158">
        <f>SUM(T157:T178)</f>
        <v>0</v>
      </c>
      <c r="AR156" s="151" t="s">
        <v>84</v>
      </c>
      <c r="AT156" s="159" t="s">
        <v>72</v>
      </c>
      <c r="AU156" s="159" t="s">
        <v>80</v>
      </c>
      <c r="AY156" s="151" t="s">
        <v>160</v>
      </c>
      <c r="BK156" s="160">
        <f>SUM(BK157:BK178)</f>
        <v>0</v>
      </c>
    </row>
    <row r="157" spans="1:65" s="2" customFormat="1" ht="33" customHeight="1">
      <c r="A157" s="29"/>
      <c r="B157" s="163"/>
      <c r="C157" s="178" t="s">
        <v>225</v>
      </c>
      <c r="D157" s="178" t="s">
        <v>188</v>
      </c>
      <c r="E157" s="179" t="s">
        <v>549</v>
      </c>
      <c r="F157" s="180" t="s">
        <v>761</v>
      </c>
      <c r="G157" s="181" t="s">
        <v>254</v>
      </c>
      <c r="H157" s="182">
        <v>3</v>
      </c>
      <c r="I157" s="183"/>
      <c r="J157" s="184">
        <f t="shared" ref="J157:J178" si="10">ROUND(I157*H157,2)</f>
        <v>0</v>
      </c>
      <c r="K157" s="185"/>
      <c r="L157" s="186"/>
      <c r="M157" s="187" t="s">
        <v>1</v>
      </c>
      <c r="N157" s="188" t="s">
        <v>39</v>
      </c>
      <c r="O157" s="55"/>
      <c r="P157" s="174">
        <f t="shared" ref="P157:P178" si="11">O157*H157</f>
        <v>0</v>
      </c>
      <c r="Q157" s="174">
        <v>0</v>
      </c>
      <c r="R157" s="174">
        <f t="shared" ref="R157:R178" si="12">Q157*H157</f>
        <v>0</v>
      </c>
      <c r="S157" s="174">
        <v>0</v>
      </c>
      <c r="T157" s="175">
        <f t="shared" ref="T157:T178" si="13"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6" t="s">
        <v>217</v>
      </c>
      <c r="AT157" s="176" t="s">
        <v>188</v>
      </c>
      <c r="AU157" s="176" t="s">
        <v>84</v>
      </c>
      <c r="AY157" s="14" t="s">
        <v>160</v>
      </c>
      <c r="BE157" s="177">
        <f t="shared" ref="BE157:BE178" si="14">IF(N157="základná",J157,0)</f>
        <v>0</v>
      </c>
      <c r="BF157" s="177">
        <f t="shared" ref="BF157:BF178" si="15">IF(N157="znížená",J157,0)</f>
        <v>0</v>
      </c>
      <c r="BG157" s="177">
        <f t="shared" ref="BG157:BG178" si="16">IF(N157="zákl. prenesená",J157,0)</f>
        <v>0</v>
      </c>
      <c r="BH157" s="177">
        <f t="shared" ref="BH157:BH178" si="17">IF(N157="zníž. prenesená",J157,0)</f>
        <v>0</v>
      </c>
      <c r="BI157" s="177">
        <f t="shared" ref="BI157:BI178" si="18">IF(N157="nulová",J157,0)</f>
        <v>0</v>
      </c>
      <c r="BJ157" s="14" t="s">
        <v>84</v>
      </c>
      <c r="BK157" s="177">
        <f t="shared" ref="BK157:BK178" si="19">ROUND(I157*H157,2)</f>
        <v>0</v>
      </c>
      <c r="BL157" s="14" t="s">
        <v>186</v>
      </c>
      <c r="BM157" s="176" t="s">
        <v>228</v>
      </c>
    </row>
    <row r="158" spans="1:65" s="2" customFormat="1" ht="33" customHeight="1">
      <c r="A158" s="29"/>
      <c r="B158" s="163"/>
      <c r="C158" s="178" t="s">
        <v>7</v>
      </c>
      <c r="D158" s="178" t="s">
        <v>188</v>
      </c>
      <c r="E158" s="179" t="s">
        <v>551</v>
      </c>
      <c r="F158" s="180" t="s">
        <v>762</v>
      </c>
      <c r="G158" s="181" t="s">
        <v>254</v>
      </c>
      <c r="H158" s="182">
        <v>3</v>
      </c>
      <c r="I158" s="183"/>
      <c r="J158" s="184">
        <f t="shared" si="10"/>
        <v>0</v>
      </c>
      <c r="K158" s="185"/>
      <c r="L158" s="186"/>
      <c r="M158" s="187" t="s">
        <v>1</v>
      </c>
      <c r="N158" s="188" t="s">
        <v>39</v>
      </c>
      <c r="O158" s="55"/>
      <c r="P158" s="174">
        <f t="shared" si="11"/>
        <v>0</v>
      </c>
      <c r="Q158" s="174">
        <v>0</v>
      </c>
      <c r="R158" s="174">
        <f t="shared" si="12"/>
        <v>0</v>
      </c>
      <c r="S158" s="174">
        <v>0</v>
      </c>
      <c r="T158" s="175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6" t="s">
        <v>217</v>
      </c>
      <c r="AT158" s="176" t="s">
        <v>188</v>
      </c>
      <c r="AU158" s="176" t="s">
        <v>84</v>
      </c>
      <c r="AY158" s="14" t="s">
        <v>160</v>
      </c>
      <c r="BE158" s="177">
        <f t="shared" si="14"/>
        <v>0</v>
      </c>
      <c r="BF158" s="177">
        <f t="shared" si="15"/>
        <v>0</v>
      </c>
      <c r="BG158" s="177">
        <f t="shared" si="16"/>
        <v>0</v>
      </c>
      <c r="BH158" s="177">
        <f t="shared" si="17"/>
        <v>0</v>
      </c>
      <c r="BI158" s="177">
        <f t="shared" si="18"/>
        <v>0</v>
      </c>
      <c r="BJ158" s="14" t="s">
        <v>84</v>
      </c>
      <c r="BK158" s="177">
        <f t="shared" si="19"/>
        <v>0</v>
      </c>
      <c r="BL158" s="14" t="s">
        <v>186</v>
      </c>
      <c r="BM158" s="176" t="s">
        <v>231</v>
      </c>
    </row>
    <row r="159" spans="1:65" s="2" customFormat="1" ht="33" customHeight="1">
      <c r="A159" s="29"/>
      <c r="B159" s="163"/>
      <c r="C159" s="178" t="s">
        <v>232</v>
      </c>
      <c r="D159" s="178" t="s">
        <v>188</v>
      </c>
      <c r="E159" s="179" t="s">
        <v>553</v>
      </c>
      <c r="F159" s="180" t="s">
        <v>763</v>
      </c>
      <c r="G159" s="181" t="s">
        <v>254</v>
      </c>
      <c r="H159" s="182">
        <v>5</v>
      </c>
      <c r="I159" s="183"/>
      <c r="J159" s="184">
        <f t="shared" si="10"/>
        <v>0</v>
      </c>
      <c r="K159" s="185"/>
      <c r="L159" s="186"/>
      <c r="M159" s="187" t="s">
        <v>1</v>
      </c>
      <c r="N159" s="188" t="s">
        <v>39</v>
      </c>
      <c r="O159" s="55"/>
      <c r="P159" s="174">
        <f t="shared" si="11"/>
        <v>0</v>
      </c>
      <c r="Q159" s="174">
        <v>0</v>
      </c>
      <c r="R159" s="174">
        <f t="shared" si="12"/>
        <v>0</v>
      </c>
      <c r="S159" s="174">
        <v>0</v>
      </c>
      <c r="T159" s="175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6" t="s">
        <v>217</v>
      </c>
      <c r="AT159" s="176" t="s">
        <v>188</v>
      </c>
      <c r="AU159" s="176" t="s">
        <v>84</v>
      </c>
      <c r="AY159" s="14" t="s">
        <v>160</v>
      </c>
      <c r="BE159" s="177">
        <f t="shared" si="14"/>
        <v>0</v>
      </c>
      <c r="BF159" s="177">
        <f t="shared" si="15"/>
        <v>0</v>
      </c>
      <c r="BG159" s="177">
        <f t="shared" si="16"/>
        <v>0</v>
      </c>
      <c r="BH159" s="177">
        <f t="shared" si="17"/>
        <v>0</v>
      </c>
      <c r="BI159" s="177">
        <f t="shared" si="18"/>
        <v>0</v>
      </c>
      <c r="BJ159" s="14" t="s">
        <v>84</v>
      </c>
      <c r="BK159" s="177">
        <f t="shared" si="19"/>
        <v>0</v>
      </c>
      <c r="BL159" s="14" t="s">
        <v>186</v>
      </c>
      <c r="BM159" s="176" t="s">
        <v>235</v>
      </c>
    </row>
    <row r="160" spans="1:65" s="2" customFormat="1" ht="33" customHeight="1">
      <c r="A160" s="29"/>
      <c r="B160" s="163"/>
      <c r="C160" s="178" t="s">
        <v>199</v>
      </c>
      <c r="D160" s="178" t="s">
        <v>188</v>
      </c>
      <c r="E160" s="179" t="s">
        <v>555</v>
      </c>
      <c r="F160" s="180" t="s">
        <v>764</v>
      </c>
      <c r="G160" s="181" t="s">
        <v>254</v>
      </c>
      <c r="H160" s="182">
        <v>1</v>
      </c>
      <c r="I160" s="183"/>
      <c r="J160" s="184">
        <f t="shared" si="10"/>
        <v>0</v>
      </c>
      <c r="K160" s="185"/>
      <c r="L160" s="186"/>
      <c r="M160" s="187" t="s">
        <v>1</v>
      </c>
      <c r="N160" s="188" t="s">
        <v>39</v>
      </c>
      <c r="O160" s="55"/>
      <c r="P160" s="174">
        <f t="shared" si="11"/>
        <v>0</v>
      </c>
      <c r="Q160" s="174">
        <v>0</v>
      </c>
      <c r="R160" s="174">
        <f t="shared" si="12"/>
        <v>0</v>
      </c>
      <c r="S160" s="174">
        <v>0</v>
      </c>
      <c r="T160" s="175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6" t="s">
        <v>217</v>
      </c>
      <c r="AT160" s="176" t="s">
        <v>188</v>
      </c>
      <c r="AU160" s="176" t="s">
        <v>84</v>
      </c>
      <c r="AY160" s="14" t="s">
        <v>160</v>
      </c>
      <c r="BE160" s="177">
        <f t="shared" si="14"/>
        <v>0</v>
      </c>
      <c r="BF160" s="177">
        <f t="shared" si="15"/>
        <v>0</v>
      </c>
      <c r="BG160" s="177">
        <f t="shared" si="16"/>
        <v>0</v>
      </c>
      <c r="BH160" s="177">
        <f t="shared" si="17"/>
        <v>0</v>
      </c>
      <c r="BI160" s="177">
        <f t="shared" si="18"/>
        <v>0</v>
      </c>
      <c r="BJ160" s="14" t="s">
        <v>84</v>
      </c>
      <c r="BK160" s="177">
        <f t="shared" si="19"/>
        <v>0</v>
      </c>
      <c r="BL160" s="14" t="s">
        <v>186</v>
      </c>
      <c r="BM160" s="176" t="s">
        <v>238</v>
      </c>
    </row>
    <row r="161" spans="1:65" s="2" customFormat="1" ht="33" customHeight="1">
      <c r="A161" s="29"/>
      <c r="B161" s="163"/>
      <c r="C161" s="178" t="s">
        <v>239</v>
      </c>
      <c r="D161" s="178" t="s">
        <v>188</v>
      </c>
      <c r="E161" s="179" t="s">
        <v>557</v>
      </c>
      <c r="F161" s="180" t="s">
        <v>765</v>
      </c>
      <c r="G161" s="181" t="s">
        <v>254</v>
      </c>
      <c r="H161" s="182">
        <v>3</v>
      </c>
      <c r="I161" s="183"/>
      <c r="J161" s="184">
        <f t="shared" si="10"/>
        <v>0</v>
      </c>
      <c r="K161" s="185"/>
      <c r="L161" s="186"/>
      <c r="M161" s="187" t="s">
        <v>1</v>
      </c>
      <c r="N161" s="188" t="s">
        <v>39</v>
      </c>
      <c r="O161" s="55"/>
      <c r="P161" s="174">
        <f t="shared" si="11"/>
        <v>0</v>
      </c>
      <c r="Q161" s="174">
        <v>0</v>
      </c>
      <c r="R161" s="174">
        <f t="shared" si="12"/>
        <v>0</v>
      </c>
      <c r="S161" s="174">
        <v>0</v>
      </c>
      <c r="T161" s="175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6" t="s">
        <v>217</v>
      </c>
      <c r="AT161" s="176" t="s">
        <v>188</v>
      </c>
      <c r="AU161" s="176" t="s">
        <v>84</v>
      </c>
      <c r="AY161" s="14" t="s">
        <v>160</v>
      </c>
      <c r="BE161" s="177">
        <f t="shared" si="14"/>
        <v>0</v>
      </c>
      <c r="BF161" s="177">
        <f t="shared" si="15"/>
        <v>0</v>
      </c>
      <c r="BG161" s="177">
        <f t="shared" si="16"/>
        <v>0</v>
      </c>
      <c r="BH161" s="177">
        <f t="shared" si="17"/>
        <v>0</v>
      </c>
      <c r="BI161" s="177">
        <f t="shared" si="18"/>
        <v>0</v>
      </c>
      <c r="BJ161" s="14" t="s">
        <v>84</v>
      </c>
      <c r="BK161" s="177">
        <f t="shared" si="19"/>
        <v>0</v>
      </c>
      <c r="BL161" s="14" t="s">
        <v>186</v>
      </c>
      <c r="BM161" s="176" t="s">
        <v>242</v>
      </c>
    </row>
    <row r="162" spans="1:65" s="2" customFormat="1" ht="33" customHeight="1">
      <c r="A162" s="29"/>
      <c r="B162" s="163"/>
      <c r="C162" s="178" t="s">
        <v>202</v>
      </c>
      <c r="D162" s="178" t="s">
        <v>188</v>
      </c>
      <c r="E162" s="179" t="s">
        <v>559</v>
      </c>
      <c r="F162" s="180" t="s">
        <v>766</v>
      </c>
      <c r="G162" s="181" t="s">
        <v>254</v>
      </c>
      <c r="H162" s="182">
        <v>4</v>
      </c>
      <c r="I162" s="183"/>
      <c r="J162" s="184">
        <f t="shared" si="10"/>
        <v>0</v>
      </c>
      <c r="K162" s="185"/>
      <c r="L162" s="186"/>
      <c r="M162" s="187" t="s">
        <v>1</v>
      </c>
      <c r="N162" s="188" t="s">
        <v>39</v>
      </c>
      <c r="O162" s="55"/>
      <c r="P162" s="174">
        <f t="shared" si="11"/>
        <v>0</v>
      </c>
      <c r="Q162" s="174">
        <v>0</v>
      </c>
      <c r="R162" s="174">
        <f t="shared" si="12"/>
        <v>0</v>
      </c>
      <c r="S162" s="174">
        <v>0</v>
      </c>
      <c r="T162" s="175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6" t="s">
        <v>217</v>
      </c>
      <c r="AT162" s="176" t="s">
        <v>188</v>
      </c>
      <c r="AU162" s="176" t="s">
        <v>84</v>
      </c>
      <c r="AY162" s="14" t="s">
        <v>160</v>
      </c>
      <c r="BE162" s="177">
        <f t="shared" si="14"/>
        <v>0</v>
      </c>
      <c r="BF162" s="177">
        <f t="shared" si="15"/>
        <v>0</v>
      </c>
      <c r="BG162" s="177">
        <f t="shared" si="16"/>
        <v>0</v>
      </c>
      <c r="BH162" s="177">
        <f t="shared" si="17"/>
        <v>0</v>
      </c>
      <c r="BI162" s="177">
        <f t="shared" si="18"/>
        <v>0</v>
      </c>
      <c r="BJ162" s="14" t="s">
        <v>84</v>
      </c>
      <c r="BK162" s="177">
        <f t="shared" si="19"/>
        <v>0</v>
      </c>
      <c r="BL162" s="14" t="s">
        <v>186</v>
      </c>
      <c r="BM162" s="176" t="s">
        <v>245</v>
      </c>
    </row>
    <row r="163" spans="1:65" s="2" customFormat="1" ht="33" customHeight="1">
      <c r="A163" s="29"/>
      <c r="B163" s="163"/>
      <c r="C163" s="178" t="s">
        <v>247</v>
      </c>
      <c r="D163" s="178" t="s">
        <v>188</v>
      </c>
      <c r="E163" s="179" t="s">
        <v>561</v>
      </c>
      <c r="F163" s="180" t="s">
        <v>767</v>
      </c>
      <c r="G163" s="181" t="s">
        <v>254</v>
      </c>
      <c r="H163" s="182">
        <v>2</v>
      </c>
      <c r="I163" s="183"/>
      <c r="J163" s="184">
        <f t="shared" si="10"/>
        <v>0</v>
      </c>
      <c r="K163" s="185"/>
      <c r="L163" s="186"/>
      <c r="M163" s="187" t="s">
        <v>1</v>
      </c>
      <c r="N163" s="188" t="s">
        <v>39</v>
      </c>
      <c r="O163" s="55"/>
      <c r="P163" s="174">
        <f t="shared" si="11"/>
        <v>0</v>
      </c>
      <c r="Q163" s="174">
        <v>0</v>
      </c>
      <c r="R163" s="174">
        <f t="shared" si="12"/>
        <v>0</v>
      </c>
      <c r="S163" s="174">
        <v>0</v>
      </c>
      <c r="T163" s="175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6" t="s">
        <v>217</v>
      </c>
      <c r="AT163" s="176" t="s">
        <v>188</v>
      </c>
      <c r="AU163" s="176" t="s">
        <v>84</v>
      </c>
      <c r="AY163" s="14" t="s">
        <v>160</v>
      </c>
      <c r="BE163" s="177">
        <f t="shared" si="14"/>
        <v>0</v>
      </c>
      <c r="BF163" s="177">
        <f t="shared" si="15"/>
        <v>0</v>
      </c>
      <c r="BG163" s="177">
        <f t="shared" si="16"/>
        <v>0</v>
      </c>
      <c r="BH163" s="177">
        <f t="shared" si="17"/>
        <v>0</v>
      </c>
      <c r="BI163" s="177">
        <f t="shared" si="18"/>
        <v>0</v>
      </c>
      <c r="BJ163" s="14" t="s">
        <v>84</v>
      </c>
      <c r="BK163" s="177">
        <f t="shared" si="19"/>
        <v>0</v>
      </c>
      <c r="BL163" s="14" t="s">
        <v>186</v>
      </c>
      <c r="BM163" s="176" t="s">
        <v>251</v>
      </c>
    </row>
    <row r="164" spans="1:65" s="2" customFormat="1" ht="33" customHeight="1">
      <c r="A164" s="29"/>
      <c r="B164" s="163"/>
      <c r="C164" s="178" t="s">
        <v>207</v>
      </c>
      <c r="D164" s="178" t="s">
        <v>188</v>
      </c>
      <c r="E164" s="179" t="s">
        <v>563</v>
      </c>
      <c r="F164" s="180" t="s">
        <v>768</v>
      </c>
      <c r="G164" s="181" t="s">
        <v>254</v>
      </c>
      <c r="H164" s="182">
        <v>2</v>
      </c>
      <c r="I164" s="183"/>
      <c r="J164" s="184">
        <f t="shared" si="10"/>
        <v>0</v>
      </c>
      <c r="K164" s="185"/>
      <c r="L164" s="186"/>
      <c r="M164" s="187" t="s">
        <v>1</v>
      </c>
      <c r="N164" s="188" t="s">
        <v>39</v>
      </c>
      <c r="O164" s="55"/>
      <c r="P164" s="174">
        <f t="shared" si="11"/>
        <v>0</v>
      </c>
      <c r="Q164" s="174">
        <v>0</v>
      </c>
      <c r="R164" s="174">
        <f t="shared" si="12"/>
        <v>0</v>
      </c>
      <c r="S164" s="174">
        <v>0</v>
      </c>
      <c r="T164" s="175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6" t="s">
        <v>217</v>
      </c>
      <c r="AT164" s="176" t="s">
        <v>188</v>
      </c>
      <c r="AU164" s="176" t="s">
        <v>84</v>
      </c>
      <c r="AY164" s="14" t="s">
        <v>160</v>
      </c>
      <c r="BE164" s="177">
        <f t="shared" si="14"/>
        <v>0</v>
      </c>
      <c r="BF164" s="177">
        <f t="shared" si="15"/>
        <v>0</v>
      </c>
      <c r="BG164" s="177">
        <f t="shared" si="16"/>
        <v>0</v>
      </c>
      <c r="BH164" s="177">
        <f t="shared" si="17"/>
        <v>0</v>
      </c>
      <c r="BI164" s="177">
        <f t="shared" si="18"/>
        <v>0</v>
      </c>
      <c r="BJ164" s="14" t="s">
        <v>84</v>
      </c>
      <c r="BK164" s="177">
        <f t="shared" si="19"/>
        <v>0</v>
      </c>
      <c r="BL164" s="14" t="s">
        <v>186</v>
      </c>
      <c r="BM164" s="176" t="s">
        <v>255</v>
      </c>
    </row>
    <row r="165" spans="1:65" s="2" customFormat="1" ht="33" customHeight="1">
      <c r="A165" s="29"/>
      <c r="B165" s="163"/>
      <c r="C165" s="178" t="s">
        <v>256</v>
      </c>
      <c r="D165" s="178" t="s">
        <v>188</v>
      </c>
      <c r="E165" s="179" t="s">
        <v>769</v>
      </c>
      <c r="F165" s="180" t="s">
        <v>770</v>
      </c>
      <c r="G165" s="181" t="s">
        <v>254</v>
      </c>
      <c r="H165" s="182">
        <v>1</v>
      </c>
      <c r="I165" s="183"/>
      <c r="J165" s="184">
        <f t="shared" si="10"/>
        <v>0</v>
      </c>
      <c r="K165" s="185"/>
      <c r="L165" s="186"/>
      <c r="M165" s="187" t="s">
        <v>1</v>
      </c>
      <c r="N165" s="188" t="s">
        <v>39</v>
      </c>
      <c r="O165" s="55"/>
      <c r="P165" s="174">
        <f t="shared" si="11"/>
        <v>0</v>
      </c>
      <c r="Q165" s="174">
        <v>0</v>
      </c>
      <c r="R165" s="174">
        <f t="shared" si="12"/>
        <v>0</v>
      </c>
      <c r="S165" s="174">
        <v>0</v>
      </c>
      <c r="T165" s="175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6" t="s">
        <v>217</v>
      </c>
      <c r="AT165" s="176" t="s">
        <v>188</v>
      </c>
      <c r="AU165" s="176" t="s">
        <v>84</v>
      </c>
      <c r="AY165" s="14" t="s">
        <v>160</v>
      </c>
      <c r="BE165" s="177">
        <f t="shared" si="14"/>
        <v>0</v>
      </c>
      <c r="BF165" s="177">
        <f t="shared" si="15"/>
        <v>0</v>
      </c>
      <c r="BG165" s="177">
        <f t="shared" si="16"/>
        <v>0</v>
      </c>
      <c r="BH165" s="177">
        <f t="shared" si="17"/>
        <v>0</v>
      </c>
      <c r="BI165" s="177">
        <f t="shared" si="18"/>
        <v>0</v>
      </c>
      <c r="BJ165" s="14" t="s">
        <v>84</v>
      </c>
      <c r="BK165" s="177">
        <f t="shared" si="19"/>
        <v>0</v>
      </c>
      <c r="BL165" s="14" t="s">
        <v>186</v>
      </c>
      <c r="BM165" s="176" t="s">
        <v>259</v>
      </c>
    </row>
    <row r="166" spans="1:65" s="2" customFormat="1" ht="33" customHeight="1">
      <c r="A166" s="29"/>
      <c r="B166" s="163"/>
      <c r="C166" s="178" t="s">
        <v>210</v>
      </c>
      <c r="D166" s="178" t="s">
        <v>188</v>
      </c>
      <c r="E166" s="179" t="s">
        <v>771</v>
      </c>
      <c r="F166" s="180" t="s">
        <v>772</v>
      </c>
      <c r="G166" s="181" t="s">
        <v>254</v>
      </c>
      <c r="H166" s="182">
        <v>2</v>
      </c>
      <c r="I166" s="183"/>
      <c r="J166" s="184">
        <f t="shared" si="10"/>
        <v>0</v>
      </c>
      <c r="K166" s="185"/>
      <c r="L166" s="186"/>
      <c r="M166" s="187" t="s">
        <v>1</v>
      </c>
      <c r="N166" s="188" t="s">
        <v>39</v>
      </c>
      <c r="O166" s="55"/>
      <c r="P166" s="174">
        <f t="shared" si="11"/>
        <v>0</v>
      </c>
      <c r="Q166" s="174">
        <v>0</v>
      </c>
      <c r="R166" s="174">
        <f t="shared" si="12"/>
        <v>0</v>
      </c>
      <c r="S166" s="174">
        <v>0</v>
      </c>
      <c r="T166" s="175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6" t="s">
        <v>217</v>
      </c>
      <c r="AT166" s="176" t="s">
        <v>188</v>
      </c>
      <c r="AU166" s="176" t="s">
        <v>84</v>
      </c>
      <c r="AY166" s="14" t="s">
        <v>160</v>
      </c>
      <c r="BE166" s="177">
        <f t="shared" si="14"/>
        <v>0</v>
      </c>
      <c r="BF166" s="177">
        <f t="shared" si="15"/>
        <v>0</v>
      </c>
      <c r="BG166" s="177">
        <f t="shared" si="16"/>
        <v>0</v>
      </c>
      <c r="BH166" s="177">
        <f t="shared" si="17"/>
        <v>0</v>
      </c>
      <c r="BI166" s="177">
        <f t="shared" si="18"/>
        <v>0</v>
      </c>
      <c r="BJ166" s="14" t="s">
        <v>84</v>
      </c>
      <c r="BK166" s="177">
        <f t="shared" si="19"/>
        <v>0</v>
      </c>
      <c r="BL166" s="14" t="s">
        <v>186</v>
      </c>
      <c r="BM166" s="176" t="s">
        <v>262</v>
      </c>
    </row>
    <row r="167" spans="1:65" s="2" customFormat="1" ht="33" customHeight="1">
      <c r="A167" s="29"/>
      <c r="B167" s="163"/>
      <c r="C167" s="178" t="s">
        <v>263</v>
      </c>
      <c r="D167" s="178" t="s">
        <v>188</v>
      </c>
      <c r="E167" s="179" t="s">
        <v>773</v>
      </c>
      <c r="F167" s="180" t="s">
        <v>774</v>
      </c>
      <c r="G167" s="181" t="s">
        <v>254</v>
      </c>
      <c r="H167" s="182">
        <v>2</v>
      </c>
      <c r="I167" s="183"/>
      <c r="J167" s="184">
        <f t="shared" si="10"/>
        <v>0</v>
      </c>
      <c r="K167" s="185"/>
      <c r="L167" s="186"/>
      <c r="M167" s="187" t="s">
        <v>1</v>
      </c>
      <c r="N167" s="188" t="s">
        <v>39</v>
      </c>
      <c r="O167" s="55"/>
      <c r="P167" s="174">
        <f t="shared" si="11"/>
        <v>0</v>
      </c>
      <c r="Q167" s="174">
        <v>0</v>
      </c>
      <c r="R167" s="174">
        <f t="shared" si="12"/>
        <v>0</v>
      </c>
      <c r="S167" s="174">
        <v>0</v>
      </c>
      <c r="T167" s="175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6" t="s">
        <v>217</v>
      </c>
      <c r="AT167" s="176" t="s">
        <v>188</v>
      </c>
      <c r="AU167" s="176" t="s">
        <v>84</v>
      </c>
      <c r="AY167" s="14" t="s">
        <v>160</v>
      </c>
      <c r="BE167" s="177">
        <f t="shared" si="14"/>
        <v>0</v>
      </c>
      <c r="BF167" s="177">
        <f t="shared" si="15"/>
        <v>0</v>
      </c>
      <c r="BG167" s="177">
        <f t="shared" si="16"/>
        <v>0</v>
      </c>
      <c r="BH167" s="177">
        <f t="shared" si="17"/>
        <v>0</v>
      </c>
      <c r="BI167" s="177">
        <f t="shared" si="18"/>
        <v>0</v>
      </c>
      <c r="BJ167" s="14" t="s">
        <v>84</v>
      </c>
      <c r="BK167" s="177">
        <f t="shared" si="19"/>
        <v>0</v>
      </c>
      <c r="BL167" s="14" t="s">
        <v>186</v>
      </c>
      <c r="BM167" s="176" t="s">
        <v>266</v>
      </c>
    </row>
    <row r="168" spans="1:65" s="2" customFormat="1" ht="33" customHeight="1">
      <c r="A168" s="29"/>
      <c r="B168" s="163"/>
      <c r="C168" s="178" t="s">
        <v>214</v>
      </c>
      <c r="D168" s="178" t="s">
        <v>188</v>
      </c>
      <c r="E168" s="179" t="s">
        <v>775</v>
      </c>
      <c r="F168" s="180" t="s">
        <v>776</v>
      </c>
      <c r="G168" s="181" t="s">
        <v>254</v>
      </c>
      <c r="H168" s="182">
        <v>4</v>
      </c>
      <c r="I168" s="183"/>
      <c r="J168" s="184">
        <f t="shared" si="10"/>
        <v>0</v>
      </c>
      <c r="K168" s="185"/>
      <c r="L168" s="186"/>
      <c r="M168" s="187" t="s">
        <v>1</v>
      </c>
      <c r="N168" s="188" t="s">
        <v>39</v>
      </c>
      <c r="O168" s="55"/>
      <c r="P168" s="174">
        <f t="shared" si="11"/>
        <v>0</v>
      </c>
      <c r="Q168" s="174">
        <v>0</v>
      </c>
      <c r="R168" s="174">
        <f t="shared" si="12"/>
        <v>0</v>
      </c>
      <c r="S168" s="174">
        <v>0</v>
      </c>
      <c r="T168" s="175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6" t="s">
        <v>217</v>
      </c>
      <c r="AT168" s="176" t="s">
        <v>188</v>
      </c>
      <c r="AU168" s="176" t="s">
        <v>84</v>
      </c>
      <c r="AY168" s="14" t="s">
        <v>160</v>
      </c>
      <c r="BE168" s="177">
        <f t="shared" si="14"/>
        <v>0</v>
      </c>
      <c r="BF168" s="177">
        <f t="shared" si="15"/>
        <v>0</v>
      </c>
      <c r="BG168" s="177">
        <f t="shared" si="16"/>
        <v>0</v>
      </c>
      <c r="BH168" s="177">
        <f t="shared" si="17"/>
        <v>0</v>
      </c>
      <c r="BI168" s="177">
        <f t="shared" si="18"/>
        <v>0</v>
      </c>
      <c r="BJ168" s="14" t="s">
        <v>84</v>
      </c>
      <c r="BK168" s="177">
        <f t="shared" si="19"/>
        <v>0</v>
      </c>
      <c r="BL168" s="14" t="s">
        <v>186</v>
      </c>
      <c r="BM168" s="176" t="s">
        <v>269</v>
      </c>
    </row>
    <row r="169" spans="1:65" s="2" customFormat="1" ht="33" customHeight="1">
      <c r="A169" s="29"/>
      <c r="B169" s="163"/>
      <c r="C169" s="178" t="s">
        <v>270</v>
      </c>
      <c r="D169" s="178" t="s">
        <v>188</v>
      </c>
      <c r="E169" s="179" t="s">
        <v>777</v>
      </c>
      <c r="F169" s="180" t="s">
        <v>778</v>
      </c>
      <c r="G169" s="181" t="s">
        <v>254</v>
      </c>
      <c r="H169" s="182">
        <v>1</v>
      </c>
      <c r="I169" s="183"/>
      <c r="J169" s="184">
        <f t="shared" si="10"/>
        <v>0</v>
      </c>
      <c r="K169" s="185"/>
      <c r="L169" s="186"/>
      <c r="M169" s="187" t="s">
        <v>1</v>
      </c>
      <c r="N169" s="188" t="s">
        <v>39</v>
      </c>
      <c r="O169" s="55"/>
      <c r="P169" s="174">
        <f t="shared" si="11"/>
        <v>0</v>
      </c>
      <c r="Q169" s="174">
        <v>0</v>
      </c>
      <c r="R169" s="174">
        <f t="shared" si="12"/>
        <v>0</v>
      </c>
      <c r="S169" s="174">
        <v>0</v>
      </c>
      <c r="T169" s="175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6" t="s">
        <v>217</v>
      </c>
      <c r="AT169" s="176" t="s">
        <v>188</v>
      </c>
      <c r="AU169" s="176" t="s">
        <v>84</v>
      </c>
      <c r="AY169" s="14" t="s">
        <v>160</v>
      </c>
      <c r="BE169" s="177">
        <f t="shared" si="14"/>
        <v>0</v>
      </c>
      <c r="BF169" s="177">
        <f t="shared" si="15"/>
        <v>0</v>
      </c>
      <c r="BG169" s="177">
        <f t="shared" si="16"/>
        <v>0</v>
      </c>
      <c r="BH169" s="177">
        <f t="shared" si="17"/>
        <v>0</v>
      </c>
      <c r="BI169" s="177">
        <f t="shared" si="18"/>
        <v>0</v>
      </c>
      <c r="BJ169" s="14" t="s">
        <v>84</v>
      </c>
      <c r="BK169" s="177">
        <f t="shared" si="19"/>
        <v>0</v>
      </c>
      <c r="BL169" s="14" t="s">
        <v>186</v>
      </c>
      <c r="BM169" s="176" t="s">
        <v>273</v>
      </c>
    </row>
    <row r="170" spans="1:65" s="2" customFormat="1" ht="33" customHeight="1">
      <c r="A170" s="29"/>
      <c r="B170" s="163"/>
      <c r="C170" s="178" t="s">
        <v>217</v>
      </c>
      <c r="D170" s="178" t="s">
        <v>188</v>
      </c>
      <c r="E170" s="179" t="s">
        <v>779</v>
      </c>
      <c r="F170" s="180" t="s">
        <v>780</v>
      </c>
      <c r="G170" s="181" t="s">
        <v>254</v>
      </c>
      <c r="H170" s="182">
        <v>1</v>
      </c>
      <c r="I170" s="183"/>
      <c r="J170" s="184">
        <f t="shared" si="10"/>
        <v>0</v>
      </c>
      <c r="K170" s="185"/>
      <c r="L170" s="186"/>
      <c r="M170" s="187" t="s">
        <v>1</v>
      </c>
      <c r="N170" s="188" t="s">
        <v>39</v>
      </c>
      <c r="O170" s="55"/>
      <c r="P170" s="174">
        <f t="shared" si="11"/>
        <v>0</v>
      </c>
      <c r="Q170" s="174">
        <v>0</v>
      </c>
      <c r="R170" s="174">
        <f t="shared" si="12"/>
        <v>0</v>
      </c>
      <c r="S170" s="174">
        <v>0</v>
      </c>
      <c r="T170" s="175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6" t="s">
        <v>217</v>
      </c>
      <c r="AT170" s="176" t="s">
        <v>188</v>
      </c>
      <c r="AU170" s="176" t="s">
        <v>84</v>
      </c>
      <c r="AY170" s="14" t="s">
        <v>160</v>
      </c>
      <c r="BE170" s="177">
        <f t="shared" si="14"/>
        <v>0</v>
      </c>
      <c r="BF170" s="177">
        <f t="shared" si="15"/>
        <v>0</v>
      </c>
      <c r="BG170" s="177">
        <f t="shared" si="16"/>
        <v>0</v>
      </c>
      <c r="BH170" s="177">
        <f t="shared" si="17"/>
        <v>0</v>
      </c>
      <c r="BI170" s="177">
        <f t="shared" si="18"/>
        <v>0</v>
      </c>
      <c r="BJ170" s="14" t="s">
        <v>84</v>
      </c>
      <c r="BK170" s="177">
        <f t="shared" si="19"/>
        <v>0</v>
      </c>
      <c r="BL170" s="14" t="s">
        <v>186</v>
      </c>
      <c r="BM170" s="176" t="s">
        <v>276</v>
      </c>
    </row>
    <row r="171" spans="1:65" s="2" customFormat="1" ht="33" customHeight="1">
      <c r="A171" s="29"/>
      <c r="B171" s="163"/>
      <c r="C171" s="178" t="s">
        <v>277</v>
      </c>
      <c r="D171" s="178" t="s">
        <v>188</v>
      </c>
      <c r="E171" s="179" t="s">
        <v>781</v>
      </c>
      <c r="F171" s="180" t="s">
        <v>782</v>
      </c>
      <c r="G171" s="181" t="s">
        <v>254</v>
      </c>
      <c r="H171" s="182">
        <v>1</v>
      </c>
      <c r="I171" s="183"/>
      <c r="J171" s="184">
        <f t="shared" si="10"/>
        <v>0</v>
      </c>
      <c r="K171" s="185"/>
      <c r="L171" s="186"/>
      <c r="M171" s="187" t="s">
        <v>1</v>
      </c>
      <c r="N171" s="188" t="s">
        <v>39</v>
      </c>
      <c r="O171" s="55"/>
      <c r="P171" s="174">
        <f t="shared" si="11"/>
        <v>0</v>
      </c>
      <c r="Q171" s="174">
        <v>0</v>
      </c>
      <c r="R171" s="174">
        <f t="shared" si="12"/>
        <v>0</v>
      </c>
      <c r="S171" s="174">
        <v>0</v>
      </c>
      <c r="T171" s="175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6" t="s">
        <v>217</v>
      </c>
      <c r="AT171" s="176" t="s">
        <v>188</v>
      </c>
      <c r="AU171" s="176" t="s">
        <v>84</v>
      </c>
      <c r="AY171" s="14" t="s">
        <v>160</v>
      </c>
      <c r="BE171" s="177">
        <f t="shared" si="14"/>
        <v>0</v>
      </c>
      <c r="BF171" s="177">
        <f t="shared" si="15"/>
        <v>0</v>
      </c>
      <c r="BG171" s="177">
        <f t="shared" si="16"/>
        <v>0</v>
      </c>
      <c r="BH171" s="177">
        <f t="shared" si="17"/>
        <v>0</v>
      </c>
      <c r="BI171" s="177">
        <f t="shared" si="18"/>
        <v>0</v>
      </c>
      <c r="BJ171" s="14" t="s">
        <v>84</v>
      </c>
      <c r="BK171" s="177">
        <f t="shared" si="19"/>
        <v>0</v>
      </c>
      <c r="BL171" s="14" t="s">
        <v>186</v>
      </c>
      <c r="BM171" s="176" t="s">
        <v>280</v>
      </c>
    </row>
    <row r="172" spans="1:65" s="2" customFormat="1" ht="33" customHeight="1">
      <c r="A172" s="29"/>
      <c r="B172" s="163"/>
      <c r="C172" s="178" t="s">
        <v>221</v>
      </c>
      <c r="D172" s="178" t="s">
        <v>188</v>
      </c>
      <c r="E172" s="179" t="s">
        <v>783</v>
      </c>
      <c r="F172" s="180" t="s">
        <v>784</v>
      </c>
      <c r="G172" s="181" t="s">
        <v>254</v>
      </c>
      <c r="H172" s="182">
        <v>1</v>
      </c>
      <c r="I172" s="183"/>
      <c r="J172" s="184">
        <f t="shared" si="10"/>
        <v>0</v>
      </c>
      <c r="K172" s="185"/>
      <c r="L172" s="186"/>
      <c r="M172" s="187" t="s">
        <v>1</v>
      </c>
      <c r="N172" s="188" t="s">
        <v>39</v>
      </c>
      <c r="O172" s="55"/>
      <c r="P172" s="174">
        <f t="shared" si="11"/>
        <v>0</v>
      </c>
      <c r="Q172" s="174">
        <v>0</v>
      </c>
      <c r="R172" s="174">
        <f t="shared" si="12"/>
        <v>0</v>
      </c>
      <c r="S172" s="174">
        <v>0</v>
      </c>
      <c r="T172" s="175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6" t="s">
        <v>217</v>
      </c>
      <c r="AT172" s="176" t="s">
        <v>188</v>
      </c>
      <c r="AU172" s="176" t="s">
        <v>84</v>
      </c>
      <c r="AY172" s="14" t="s">
        <v>160</v>
      </c>
      <c r="BE172" s="177">
        <f t="shared" si="14"/>
        <v>0</v>
      </c>
      <c r="BF172" s="177">
        <f t="shared" si="15"/>
        <v>0</v>
      </c>
      <c r="BG172" s="177">
        <f t="shared" si="16"/>
        <v>0</v>
      </c>
      <c r="BH172" s="177">
        <f t="shared" si="17"/>
        <v>0</v>
      </c>
      <c r="BI172" s="177">
        <f t="shared" si="18"/>
        <v>0</v>
      </c>
      <c r="BJ172" s="14" t="s">
        <v>84</v>
      </c>
      <c r="BK172" s="177">
        <f t="shared" si="19"/>
        <v>0</v>
      </c>
      <c r="BL172" s="14" t="s">
        <v>186</v>
      </c>
      <c r="BM172" s="176" t="s">
        <v>284</v>
      </c>
    </row>
    <row r="173" spans="1:65" s="2" customFormat="1" ht="33" customHeight="1">
      <c r="A173" s="29"/>
      <c r="B173" s="163"/>
      <c r="C173" s="178" t="s">
        <v>285</v>
      </c>
      <c r="D173" s="178" t="s">
        <v>188</v>
      </c>
      <c r="E173" s="179" t="s">
        <v>785</v>
      </c>
      <c r="F173" s="180" t="s">
        <v>786</v>
      </c>
      <c r="G173" s="181" t="s">
        <v>254</v>
      </c>
      <c r="H173" s="182">
        <v>6</v>
      </c>
      <c r="I173" s="183"/>
      <c r="J173" s="184">
        <f t="shared" si="10"/>
        <v>0</v>
      </c>
      <c r="K173" s="185"/>
      <c r="L173" s="186"/>
      <c r="M173" s="187" t="s">
        <v>1</v>
      </c>
      <c r="N173" s="188" t="s">
        <v>39</v>
      </c>
      <c r="O173" s="55"/>
      <c r="P173" s="174">
        <f t="shared" si="11"/>
        <v>0</v>
      </c>
      <c r="Q173" s="174">
        <v>0</v>
      </c>
      <c r="R173" s="174">
        <f t="shared" si="12"/>
        <v>0</v>
      </c>
      <c r="S173" s="174">
        <v>0</v>
      </c>
      <c r="T173" s="175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6" t="s">
        <v>217</v>
      </c>
      <c r="AT173" s="176" t="s">
        <v>188</v>
      </c>
      <c r="AU173" s="176" t="s">
        <v>84</v>
      </c>
      <c r="AY173" s="14" t="s">
        <v>160</v>
      </c>
      <c r="BE173" s="177">
        <f t="shared" si="14"/>
        <v>0</v>
      </c>
      <c r="BF173" s="177">
        <f t="shared" si="15"/>
        <v>0</v>
      </c>
      <c r="BG173" s="177">
        <f t="shared" si="16"/>
        <v>0</v>
      </c>
      <c r="BH173" s="177">
        <f t="shared" si="17"/>
        <v>0</v>
      </c>
      <c r="BI173" s="177">
        <f t="shared" si="18"/>
        <v>0</v>
      </c>
      <c r="BJ173" s="14" t="s">
        <v>84</v>
      </c>
      <c r="BK173" s="177">
        <f t="shared" si="19"/>
        <v>0</v>
      </c>
      <c r="BL173" s="14" t="s">
        <v>186</v>
      </c>
      <c r="BM173" s="176" t="s">
        <v>288</v>
      </c>
    </row>
    <row r="174" spans="1:65" s="2" customFormat="1" ht="33" customHeight="1">
      <c r="A174" s="29"/>
      <c r="B174" s="163"/>
      <c r="C174" s="178" t="s">
        <v>224</v>
      </c>
      <c r="D174" s="178" t="s">
        <v>188</v>
      </c>
      <c r="E174" s="179" t="s">
        <v>787</v>
      </c>
      <c r="F174" s="180" t="s">
        <v>788</v>
      </c>
      <c r="G174" s="181" t="s">
        <v>254</v>
      </c>
      <c r="H174" s="182">
        <v>1</v>
      </c>
      <c r="I174" s="183"/>
      <c r="J174" s="184">
        <f t="shared" si="10"/>
        <v>0</v>
      </c>
      <c r="K174" s="185"/>
      <c r="L174" s="186"/>
      <c r="M174" s="187" t="s">
        <v>1</v>
      </c>
      <c r="N174" s="188" t="s">
        <v>39</v>
      </c>
      <c r="O174" s="55"/>
      <c r="P174" s="174">
        <f t="shared" si="11"/>
        <v>0</v>
      </c>
      <c r="Q174" s="174">
        <v>0</v>
      </c>
      <c r="R174" s="174">
        <f t="shared" si="12"/>
        <v>0</v>
      </c>
      <c r="S174" s="174">
        <v>0</v>
      </c>
      <c r="T174" s="175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6" t="s">
        <v>217</v>
      </c>
      <c r="AT174" s="176" t="s">
        <v>188</v>
      </c>
      <c r="AU174" s="176" t="s">
        <v>84</v>
      </c>
      <c r="AY174" s="14" t="s">
        <v>160</v>
      </c>
      <c r="BE174" s="177">
        <f t="shared" si="14"/>
        <v>0</v>
      </c>
      <c r="BF174" s="177">
        <f t="shared" si="15"/>
        <v>0</v>
      </c>
      <c r="BG174" s="177">
        <f t="shared" si="16"/>
        <v>0</v>
      </c>
      <c r="BH174" s="177">
        <f t="shared" si="17"/>
        <v>0</v>
      </c>
      <c r="BI174" s="177">
        <f t="shared" si="18"/>
        <v>0</v>
      </c>
      <c r="BJ174" s="14" t="s">
        <v>84</v>
      </c>
      <c r="BK174" s="177">
        <f t="shared" si="19"/>
        <v>0</v>
      </c>
      <c r="BL174" s="14" t="s">
        <v>186</v>
      </c>
      <c r="BM174" s="176" t="s">
        <v>291</v>
      </c>
    </row>
    <row r="175" spans="1:65" s="2" customFormat="1" ht="33" customHeight="1">
      <c r="A175" s="29"/>
      <c r="B175" s="163"/>
      <c r="C175" s="178" t="s">
        <v>292</v>
      </c>
      <c r="D175" s="178" t="s">
        <v>188</v>
      </c>
      <c r="E175" s="179" t="s">
        <v>565</v>
      </c>
      <c r="F175" s="180" t="s">
        <v>789</v>
      </c>
      <c r="G175" s="181" t="s">
        <v>254</v>
      </c>
      <c r="H175" s="182">
        <v>1</v>
      </c>
      <c r="I175" s="183"/>
      <c r="J175" s="184">
        <f t="shared" si="10"/>
        <v>0</v>
      </c>
      <c r="K175" s="185"/>
      <c r="L175" s="186"/>
      <c r="M175" s="187" t="s">
        <v>1</v>
      </c>
      <c r="N175" s="188" t="s">
        <v>39</v>
      </c>
      <c r="O175" s="55"/>
      <c r="P175" s="174">
        <f t="shared" si="11"/>
        <v>0</v>
      </c>
      <c r="Q175" s="174">
        <v>0</v>
      </c>
      <c r="R175" s="174">
        <f t="shared" si="12"/>
        <v>0</v>
      </c>
      <c r="S175" s="174">
        <v>0</v>
      </c>
      <c r="T175" s="175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6" t="s">
        <v>217</v>
      </c>
      <c r="AT175" s="176" t="s">
        <v>188</v>
      </c>
      <c r="AU175" s="176" t="s">
        <v>84</v>
      </c>
      <c r="AY175" s="14" t="s">
        <v>160</v>
      </c>
      <c r="BE175" s="177">
        <f t="shared" si="14"/>
        <v>0</v>
      </c>
      <c r="BF175" s="177">
        <f t="shared" si="15"/>
        <v>0</v>
      </c>
      <c r="BG175" s="177">
        <f t="shared" si="16"/>
        <v>0</v>
      </c>
      <c r="BH175" s="177">
        <f t="shared" si="17"/>
        <v>0</v>
      </c>
      <c r="BI175" s="177">
        <f t="shared" si="18"/>
        <v>0</v>
      </c>
      <c r="BJ175" s="14" t="s">
        <v>84</v>
      </c>
      <c r="BK175" s="177">
        <f t="shared" si="19"/>
        <v>0</v>
      </c>
      <c r="BL175" s="14" t="s">
        <v>186</v>
      </c>
      <c r="BM175" s="176" t="s">
        <v>295</v>
      </c>
    </row>
    <row r="176" spans="1:65" s="2" customFormat="1" ht="21.75" customHeight="1">
      <c r="A176" s="29"/>
      <c r="B176" s="163"/>
      <c r="C176" s="178" t="s">
        <v>228</v>
      </c>
      <c r="D176" s="178" t="s">
        <v>188</v>
      </c>
      <c r="E176" s="179" t="s">
        <v>790</v>
      </c>
      <c r="F176" s="180" t="s">
        <v>791</v>
      </c>
      <c r="G176" s="181" t="s">
        <v>254</v>
      </c>
      <c r="H176" s="182">
        <v>2</v>
      </c>
      <c r="I176" s="183"/>
      <c r="J176" s="184">
        <f t="shared" si="10"/>
        <v>0</v>
      </c>
      <c r="K176" s="185"/>
      <c r="L176" s="186"/>
      <c r="M176" s="187" t="s">
        <v>1</v>
      </c>
      <c r="N176" s="188" t="s">
        <v>39</v>
      </c>
      <c r="O176" s="55"/>
      <c r="P176" s="174">
        <f t="shared" si="11"/>
        <v>0</v>
      </c>
      <c r="Q176" s="174">
        <v>0</v>
      </c>
      <c r="R176" s="174">
        <f t="shared" si="12"/>
        <v>0</v>
      </c>
      <c r="S176" s="174">
        <v>0</v>
      </c>
      <c r="T176" s="175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6" t="s">
        <v>217</v>
      </c>
      <c r="AT176" s="176" t="s">
        <v>188</v>
      </c>
      <c r="AU176" s="176" t="s">
        <v>84</v>
      </c>
      <c r="AY176" s="14" t="s">
        <v>160</v>
      </c>
      <c r="BE176" s="177">
        <f t="shared" si="14"/>
        <v>0</v>
      </c>
      <c r="BF176" s="177">
        <f t="shared" si="15"/>
        <v>0</v>
      </c>
      <c r="BG176" s="177">
        <f t="shared" si="16"/>
        <v>0</v>
      </c>
      <c r="BH176" s="177">
        <f t="shared" si="17"/>
        <v>0</v>
      </c>
      <c r="BI176" s="177">
        <f t="shared" si="18"/>
        <v>0</v>
      </c>
      <c r="BJ176" s="14" t="s">
        <v>84</v>
      </c>
      <c r="BK176" s="177">
        <f t="shared" si="19"/>
        <v>0</v>
      </c>
      <c r="BL176" s="14" t="s">
        <v>186</v>
      </c>
      <c r="BM176" s="176" t="s">
        <v>298</v>
      </c>
    </row>
    <row r="177" spans="1:65" s="2" customFormat="1" ht="16.5" customHeight="1">
      <c r="A177" s="29"/>
      <c r="B177" s="163"/>
      <c r="C177" s="164" t="s">
        <v>299</v>
      </c>
      <c r="D177" s="164" t="s">
        <v>162</v>
      </c>
      <c r="E177" s="165" t="s">
        <v>547</v>
      </c>
      <c r="F177" s="166" t="s">
        <v>548</v>
      </c>
      <c r="G177" s="167" t="s">
        <v>250</v>
      </c>
      <c r="H177" s="168">
        <v>75.94</v>
      </c>
      <c r="I177" s="169"/>
      <c r="J177" s="170">
        <f t="shared" si="10"/>
        <v>0</v>
      </c>
      <c r="K177" s="171"/>
      <c r="L177" s="30"/>
      <c r="M177" s="172" t="s">
        <v>1</v>
      </c>
      <c r="N177" s="173" t="s">
        <v>39</v>
      </c>
      <c r="O177" s="55"/>
      <c r="P177" s="174">
        <f t="shared" si="11"/>
        <v>0</v>
      </c>
      <c r="Q177" s="174">
        <v>0</v>
      </c>
      <c r="R177" s="174">
        <f t="shared" si="12"/>
        <v>0</v>
      </c>
      <c r="S177" s="174">
        <v>0</v>
      </c>
      <c r="T177" s="175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6" t="s">
        <v>186</v>
      </c>
      <c r="AT177" s="176" t="s">
        <v>162</v>
      </c>
      <c r="AU177" s="176" t="s">
        <v>84</v>
      </c>
      <c r="AY177" s="14" t="s">
        <v>160</v>
      </c>
      <c r="BE177" s="177">
        <f t="shared" si="14"/>
        <v>0</v>
      </c>
      <c r="BF177" s="177">
        <f t="shared" si="15"/>
        <v>0</v>
      </c>
      <c r="BG177" s="177">
        <f t="shared" si="16"/>
        <v>0</v>
      </c>
      <c r="BH177" s="177">
        <f t="shared" si="17"/>
        <v>0</v>
      </c>
      <c r="BI177" s="177">
        <f t="shared" si="18"/>
        <v>0</v>
      </c>
      <c r="BJ177" s="14" t="s">
        <v>84</v>
      </c>
      <c r="BK177" s="177">
        <f t="shared" si="19"/>
        <v>0</v>
      </c>
      <c r="BL177" s="14" t="s">
        <v>186</v>
      </c>
      <c r="BM177" s="176" t="s">
        <v>302</v>
      </c>
    </row>
    <row r="178" spans="1:65" s="2" customFormat="1" ht="21.75" customHeight="1">
      <c r="A178" s="29"/>
      <c r="B178" s="163"/>
      <c r="C178" s="164" t="s">
        <v>231</v>
      </c>
      <c r="D178" s="164" t="s">
        <v>162</v>
      </c>
      <c r="E178" s="165" t="s">
        <v>792</v>
      </c>
      <c r="F178" s="166" t="s">
        <v>793</v>
      </c>
      <c r="G178" s="167" t="s">
        <v>332</v>
      </c>
      <c r="H178" s="189"/>
      <c r="I178" s="169"/>
      <c r="J178" s="170">
        <f t="shared" si="10"/>
        <v>0</v>
      </c>
      <c r="K178" s="171"/>
      <c r="L178" s="30"/>
      <c r="M178" s="172" t="s">
        <v>1</v>
      </c>
      <c r="N178" s="173" t="s">
        <v>39</v>
      </c>
      <c r="O178" s="55"/>
      <c r="P178" s="174">
        <f t="shared" si="11"/>
        <v>0</v>
      </c>
      <c r="Q178" s="174">
        <v>0</v>
      </c>
      <c r="R178" s="174">
        <f t="shared" si="12"/>
        <v>0</v>
      </c>
      <c r="S178" s="174">
        <v>0</v>
      </c>
      <c r="T178" s="175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6" t="s">
        <v>186</v>
      </c>
      <c r="AT178" s="176" t="s">
        <v>162</v>
      </c>
      <c r="AU178" s="176" t="s">
        <v>84</v>
      </c>
      <c r="AY178" s="14" t="s">
        <v>160</v>
      </c>
      <c r="BE178" s="177">
        <f t="shared" si="14"/>
        <v>0</v>
      </c>
      <c r="BF178" s="177">
        <f t="shared" si="15"/>
        <v>0</v>
      </c>
      <c r="BG178" s="177">
        <f t="shared" si="16"/>
        <v>0</v>
      </c>
      <c r="BH178" s="177">
        <f t="shared" si="17"/>
        <v>0</v>
      </c>
      <c r="BI178" s="177">
        <f t="shared" si="18"/>
        <v>0</v>
      </c>
      <c r="BJ178" s="14" t="s">
        <v>84</v>
      </c>
      <c r="BK178" s="177">
        <f t="shared" si="19"/>
        <v>0</v>
      </c>
      <c r="BL178" s="14" t="s">
        <v>186</v>
      </c>
      <c r="BM178" s="176" t="s">
        <v>305</v>
      </c>
    </row>
    <row r="179" spans="1:65" s="12" customFormat="1" ht="22.9" customHeight="1">
      <c r="B179" s="150"/>
      <c r="D179" s="151" t="s">
        <v>72</v>
      </c>
      <c r="E179" s="161" t="s">
        <v>377</v>
      </c>
      <c r="F179" s="161" t="s">
        <v>378</v>
      </c>
      <c r="I179" s="153"/>
      <c r="J179" s="162">
        <f>BK179</f>
        <v>0</v>
      </c>
      <c r="L179" s="150"/>
      <c r="M179" s="155"/>
      <c r="N179" s="156"/>
      <c r="O179" s="156"/>
      <c r="P179" s="157">
        <f>SUM(P180:P182)</f>
        <v>0</v>
      </c>
      <c r="Q179" s="156"/>
      <c r="R179" s="157">
        <f>SUM(R180:R182)</f>
        <v>0</v>
      </c>
      <c r="S179" s="156"/>
      <c r="T179" s="158">
        <f>SUM(T180:T182)</f>
        <v>0</v>
      </c>
      <c r="AR179" s="151" t="s">
        <v>84</v>
      </c>
      <c r="AT179" s="159" t="s">
        <v>72</v>
      </c>
      <c r="AU179" s="159" t="s">
        <v>80</v>
      </c>
      <c r="AY179" s="151" t="s">
        <v>160</v>
      </c>
      <c r="BK179" s="160">
        <f>SUM(BK180:BK182)</f>
        <v>0</v>
      </c>
    </row>
    <row r="180" spans="1:65" s="2" customFormat="1" ht="21.75" customHeight="1">
      <c r="A180" s="29"/>
      <c r="B180" s="163"/>
      <c r="C180" s="178" t="s">
        <v>306</v>
      </c>
      <c r="D180" s="178" t="s">
        <v>188</v>
      </c>
      <c r="E180" s="179" t="s">
        <v>794</v>
      </c>
      <c r="F180" s="180" t="s">
        <v>795</v>
      </c>
      <c r="G180" s="181" t="s">
        <v>254</v>
      </c>
      <c r="H180" s="182">
        <v>1</v>
      </c>
      <c r="I180" s="183"/>
      <c r="J180" s="184">
        <f>ROUND(I180*H180,2)</f>
        <v>0</v>
      </c>
      <c r="K180" s="185"/>
      <c r="L180" s="186"/>
      <c r="M180" s="187" t="s">
        <v>1</v>
      </c>
      <c r="N180" s="188" t="s">
        <v>39</v>
      </c>
      <c r="O180" s="55"/>
      <c r="P180" s="174">
        <f>O180*H180</f>
        <v>0</v>
      </c>
      <c r="Q180" s="174">
        <v>0</v>
      </c>
      <c r="R180" s="174">
        <f>Q180*H180</f>
        <v>0</v>
      </c>
      <c r="S180" s="174">
        <v>0</v>
      </c>
      <c r="T180" s="175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6" t="s">
        <v>217</v>
      </c>
      <c r="AT180" s="176" t="s">
        <v>188</v>
      </c>
      <c r="AU180" s="176" t="s">
        <v>84</v>
      </c>
      <c r="AY180" s="14" t="s">
        <v>160</v>
      </c>
      <c r="BE180" s="177">
        <f>IF(N180="základná",J180,0)</f>
        <v>0</v>
      </c>
      <c r="BF180" s="177">
        <f>IF(N180="znížená",J180,0)</f>
        <v>0</v>
      </c>
      <c r="BG180" s="177">
        <f>IF(N180="zákl. prenesená",J180,0)</f>
        <v>0</v>
      </c>
      <c r="BH180" s="177">
        <f>IF(N180="zníž. prenesená",J180,0)</f>
        <v>0</v>
      </c>
      <c r="BI180" s="177">
        <f>IF(N180="nulová",J180,0)</f>
        <v>0</v>
      </c>
      <c r="BJ180" s="14" t="s">
        <v>84</v>
      </c>
      <c r="BK180" s="177">
        <f>ROUND(I180*H180,2)</f>
        <v>0</v>
      </c>
      <c r="BL180" s="14" t="s">
        <v>186</v>
      </c>
      <c r="BM180" s="176" t="s">
        <v>309</v>
      </c>
    </row>
    <row r="181" spans="1:65" s="2" customFormat="1" ht="21.75" customHeight="1">
      <c r="A181" s="29"/>
      <c r="B181" s="163"/>
      <c r="C181" s="178" t="s">
        <v>235</v>
      </c>
      <c r="D181" s="178" t="s">
        <v>188</v>
      </c>
      <c r="E181" s="179" t="s">
        <v>796</v>
      </c>
      <c r="F181" s="180" t="s">
        <v>797</v>
      </c>
      <c r="G181" s="181" t="s">
        <v>254</v>
      </c>
      <c r="H181" s="182">
        <v>1</v>
      </c>
      <c r="I181" s="183"/>
      <c r="J181" s="184">
        <f>ROUND(I181*H181,2)</f>
        <v>0</v>
      </c>
      <c r="K181" s="185"/>
      <c r="L181" s="186"/>
      <c r="M181" s="187" t="s">
        <v>1</v>
      </c>
      <c r="N181" s="188" t="s">
        <v>39</v>
      </c>
      <c r="O181" s="55"/>
      <c r="P181" s="174">
        <f>O181*H181</f>
        <v>0</v>
      </c>
      <c r="Q181" s="174">
        <v>0</v>
      </c>
      <c r="R181" s="174">
        <f>Q181*H181</f>
        <v>0</v>
      </c>
      <c r="S181" s="174">
        <v>0</v>
      </c>
      <c r="T181" s="175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6" t="s">
        <v>217</v>
      </c>
      <c r="AT181" s="176" t="s">
        <v>188</v>
      </c>
      <c r="AU181" s="176" t="s">
        <v>84</v>
      </c>
      <c r="AY181" s="14" t="s">
        <v>160</v>
      </c>
      <c r="BE181" s="177">
        <f>IF(N181="základná",J181,0)</f>
        <v>0</v>
      </c>
      <c r="BF181" s="177">
        <f>IF(N181="znížená",J181,0)</f>
        <v>0</v>
      </c>
      <c r="BG181" s="177">
        <f>IF(N181="zákl. prenesená",J181,0)</f>
        <v>0</v>
      </c>
      <c r="BH181" s="177">
        <f>IF(N181="zníž. prenesená",J181,0)</f>
        <v>0</v>
      </c>
      <c r="BI181" s="177">
        <f>IF(N181="nulová",J181,0)</f>
        <v>0</v>
      </c>
      <c r="BJ181" s="14" t="s">
        <v>84</v>
      </c>
      <c r="BK181" s="177">
        <f>ROUND(I181*H181,2)</f>
        <v>0</v>
      </c>
      <c r="BL181" s="14" t="s">
        <v>186</v>
      </c>
      <c r="BM181" s="176" t="s">
        <v>314</v>
      </c>
    </row>
    <row r="182" spans="1:65" s="2" customFormat="1" ht="21.75" customHeight="1">
      <c r="A182" s="29"/>
      <c r="B182" s="163"/>
      <c r="C182" s="164" t="s">
        <v>319</v>
      </c>
      <c r="D182" s="164" t="s">
        <v>162</v>
      </c>
      <c r="E182" s="165" t="s">
        <v>746</v>
      </c>
      <c r="F182" s="166" t="s">
        <v>747</v>
      </c>
      <c r="G182" s="167" t="s">
        <v>332</v>
      </c>
      <c r="H182" s="189"/>
      <c r="I182" s="169"/>
      <c r="J182" s="170">
        <f>ROUND(I182*H182,2)</f>
        <v>0</v>
      </c>
      <c r="K182" s="171"/>
      <c r="L182" s="30"/>
      <c r="M182" s="172" t="s">
        <v>1</v>
      </c>
      <c r="N182" s="173" t="s">
        <v>39</v>
      </c>
      <c r="O182" s="55"/>
      <c r="P182" s="174">
        <f>O182*H182</f>
        <v>0</v>
      </c>
      <c r="Q182" s="174">
        <v>0</v>
      </c>
      <c r="R182" s="174">
        <f>Q182*H182</f>
        <v>0</v>
      </c>
      <c r="S182" s="174">
        <v>0</v>
      </c>
      <c r="T182" s="175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6" t="s">
        <v>186</v>
      </c>
      <c r="AT182" s="176" t="s">
        <v>162</v>
      </c>
      <c r="AU182" s="176" t="s">
        <v>84</v>
      </c>
      <c r="AY182" s="14" t="s">
        <v>160</v>
      </c>
      <c r="BE182" s="177">
        <f>IF(N182="základná",J182,0)</f>
        <v>0</v>
      </c>
      <c r="BF182" s="177">
        <f>IF(N182="znížená",J182,0)</f>
        <v>0</v>
      </c>
      <c r="BG182" s="177">
        <f>IF(N182="zákl. prenesená",J182,0)</f>
        <v>0</v>
      </c>
      <c r="BH182" s="177">
        <f>IF(N182="zníž. prenesená",J182,0)</f>
        <v>0</v>
      </c>
      <c r="BI182" s="177">
        <f>IF(N182="nulová",J182,0)</f>
        <v>0</v>
      </c>
      <c r="BJ182" s="14" t="s">
        <v>84</v>
      </c>
      <c r="BK182" s="177">
        <f>ROUND(I182*H182,2)</f>
        <v>0</v>
      </c>
      <c r="BL182" s="14" t="s">
        <v>186</v>
      </c>
      <c r="BM182" s="176" t="s">
        <v>322</v>
      </c>
    </row>
    <row r="183" spans="1:65" s="12" customFormat="1" ht="22.9" customHeight="1">
      <c r="B183" s="150"/>
      <c r="D183" s="151" t="s">
        <v>72</v>
      </c>
      <c r="E183" s="161" t="s">
        <v>389</v>
      </c>
      <c r="F183" s="161" t="s">
        <v>390</v>
      </c>
      <c r="I183" s="153"/>
      <c r="J183" s="162">
        <f>BK183</f>
        <v>0</v>
      </c>
      <c r="L183" s="150"/>
      <c r="M183" s="155"/>
      <c r="N183" s="156"/>
      <c r="O183" s="156"/>
      <c r="P183" s="157">
        <f>SUM(P184:P185)</f>
        <v>0</v>
      </c>
      <c r="Q183" s="156"/>
      <c r="R183" s="157">
        <f>SUM(R184:R185)</f>
        <v>0</v>
      </c>
      <c r="S183" s="156"/>
      <c r="T183" s="158">
        <f>SUM(T184:T185)</f>
        <v>0</v>
      </c>
      <c r="AR183" s="151" t="s">
        <v>84</v>
      </c>
      <c r="AT183" s="159" t="s">
        <v>72</v>
      </c>
      <c r="AU183" s="159" t="s">
        <v>80</v>
      </c>
      <c r="AY183" s="151" t="s">
        <v>160</v>
      </c>
      <c r="BK183" s="160">
        <f>SUM(BK184:BK185)</f>
        <v>0</v>
      </c>
    </row>
    <row r="184" spans="1:65" s="2" customFormat="1" ht="16.5" customHeight="1">
      <c r="A184" s="29"/>
      <c r="B184" s="163"/>
      <c r="C184" s="164" t="s">
        <v>238</v>
      </c>
      <c r="D184" s="164" t="s">
        <v>162</v>
      </c>
      <c r="E184" s="165" t="s">
        <v>595</v>
      </c>
      <c r="F184" s="166" t="s">
        <v>596</v>
      </c>
      <c r="G184" s="167" t="s">
        <v>165</v>
      </c>
      <c r="H184" s="168">
        <v>144.82</v>
      </c>
      <c r="I184" s="169"/>
      <c r="J184" s="170">
        <f>ROUND(I184*H184,2)</f>
        <v>0</v>
      </c>
      <c r="K184" s="171"/>
      <c r="L184" s="30"/>
      <c r="M184" s="172" t="s">
        <v>1</v>
      </c>
      <c r="N184" s="173" t="s">
        <v>39</v>
      </c>
      <c r="O184" s="55"/>
      <c r="P184" s="174">
        <f>O184*H184</f>
        <v>0</v>
      </c>
      <c r="Q184" s="174">
        <v>0</v>
      </c>
      <c r="R184" s="174">
        <f>Q184*H184</f>
        <v>0</v>
      </c>
      <c r="S184" s="174">
        <v>0</v>
      </c>
      <c r="T184" s="175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6" t="s">
        <v>186</v>
      </c>
      <c r="AT184" s="176" t="s">
        <v>162</v>
      </c>
      <c r="AU184" s="176" t="s">
        <v>84</v>
      </c>
      <c r="AY184" s="14" t="s">
        <v>160</v>
      </c>
      <c r="BE184" s="177">
        <f>IF(N184="základná",J184,0)</f>
        <v>0</v>
      </c>
      <c r="BF184" s="177">
        <f>IF(N184="znížená",J184,0)</f>
        <v>0</v>
      </c>
      <c r="BG184" s="177">
        <f>IF(N184="zákl. prenesená",J184,0)</f>
        <v>0</v>
      </c>
      <c r="BH184" s="177">
        <f>IF(N184="zníž. prenesená",J184,0)</f>
        <v>0</v>
      </c>
      <c r="BI184" s="177">
        <f>IF(N184="nulová",J184,0)</f>
        <v>0</v>
      </c>
      <c r="BJ184" s="14" t="s">
        <v>84</v>
      </c>
      <c r="BK184" s="177">
        <f>ROUND(I184*H184,2)</f>
        <v>0</v>
      </c>
      <c r="BL184" s="14" t="s">
        <v>186</v>
      </c>
      <c r="BM184" s="176" t="s">
        <v>325</v>
      </c>
    </row>
    <row r="185" spans="1:65" s="2" customFormat="1" ht="16.5" customHeight="1">
      <c r="A185" s="29"/>
      <c r="B185" s="163"/>
      <c r="C185" s="164" t="s">
        <v>326</v>
      </c>
      <c r="D185" s="164" t="s">
        <v>162</v>
      </c>
      <c r="E185" s="165" t="s">
        <v>597</v>
      </c>
      <c r="F185" s="166" t="s">
        <v>598</v>
      </c>
      <c r="G185" s="167" t="s">
        <v>165</v>
      </c>
      <c r="H185" s="168">
        <v>144.82</v>
      </c>
      <c r="I185" s="169"/>
      <c r="J185" s="170">
        <f>ROUND(I185*H185,2)</f>
        <v>0</v>
      </c>
      <c r="K185" s="171"/>
      <c r="L185" s="30"/>
      <c r="M185" s="190" t="s">
        <v>1</v>
      </c>
      <c r="N185" s="191" t="s">
        <v>39</v>
      </c>
      <c r="O185" s="192"/>
      <c r="P185" s="193">
        <f>O185*H185</f>
        <v>0</v>
      </c>
      <c r="Q185" s="193">
        <v>0</v>
      </c>
      <c r="R185" s="193">
        <f>Q185*H185</f>
        <v>0</v>
      </c>
      <c r="S185" s="193">
        <v>0</v>
      </c>
      <c r="T185" s="194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6" t="s">
        <v>186</v>
      </c>
      <c r="AT185" s="176" t="s">
        <v>162</v>
      </c>
      <c r="AU185" s="176" t="s">
        <v>84</v>
      </c>
      <c r="AY185" s="14" t="s">
        <v>160</v>
      </c>
      <c r="BE185" s="177">
        <f>IF(N185="základná",J185,0)</f>
        <v>0</v>
      </c>
      <c r="BF185" s="177">
        <f>IF(N185="znížená",J185,0)</f>
        <v>0</v>
      </c>
      <c r="BG185" s="177">
        <f>IF(N185="zákl. prenesená",J185,0)</f>
        <v>0</v>
      </c>
      <c r="BH185" s="177">
        <f>IF(N185="zníž. prenesená",J185,0)</f>
        <v>0</v>
      </c>
      <c r="BI185" s="177">
        <f>IF(N185="nulová",J185,0)</f>
        <v>0</v>
      </c>
      <c r="BJ185" s="14" t="s">
        <v>84</v>
      </c>
      <c r="BK185" s="177">
        <f>ROUND(I185*H185,2)</f>
        <v>0</v>
      </c>
      <c r="BL185" s="14" t="s">
        <v>186</v>
      </c>
      <c r="BM185" s="176" t="s">
        <v>329</v>
      </c>
    </row>
    <row r="186" spans="1:65" s="2" customFormat="1" ht="6.95" customHeight="1">
      <c r="A186" s="29"/>
      <c r="B186" s="44"/>
      <c r="C186" s="45"/>
      <c r="D186" s="45"/>
      <c r="E186" s="45"/>
      <c r="F186" s="45"/>
      <c r="G186" s="45"/>
      <c r="H186" s="45"/>
      <c r="I186" s="122"/>
      <c r="J186" s="45"/>
      <c r="K186" s="45"/>
      <c r="L186" s="30"/>
      <c r="M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</row>
  </sheetData>
  <autoFilter ref="C131:K185" xr:uid="{00000000-0009-0000-0000-000007000000}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31"/>
  <sheetViews>
    <sheetView showGridLines="0" workbookViewId="0">
      <selection activeCell="E22" sqref="E22:H2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5"/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106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121</v>
      </c>
      <c r="I4" s="95"/>
      <c r="L4" s="17"/>
      <c r="M4" s="97" t="s">
        <v>9</v>
      </c>
      <c r="AT4" s="14" t="s">
        <v>3</v>
      </c>
    </row>
    <row r="5" spans="1:46" s="1" customFormat="1" ht="6.95" customHeight="1">
      <c r="B5" s="17"/>
      <c r="I5" s="95"/>
      <c r="L5" s="17"/>
    </row>
    <row r="6" spans="1:46" s="1" customFormat="1" ht="12" customHeight="1">
      <c r="B6" s="17"/>
      <c r="D6" s="24" t="s">
        <v>15</v>
      </c>
      <c r="I6" s="95"/>
      <c r="L6" s="17"/>
    </row>
    <row r="7" spans="1:46" s="1" customFormat="1" ht="23.25" customHeight="1">
      <c r="B7" s="17"/>
      <c r="E7" s="256" t="str">
        <f>'Rekapitulácia stavby'!K6</f>
        <v>MSÚ JARKOVÁ 24, PREŠOV - ZNÍŽENIE ENERGETICKEJ NÁROČNOSTI OBJEKTU</v>
      </c>
      <c r="F7" s="257"/>
      <c r="G7" s="257"/>
      <c r="H7" s="257"/>
      <c r="I7" s="95"/>
      <c r="L7" s="17"/>
    </row>
    <row r="8" spans="1:46" ht="12.75">
      <c r="B8" s="17"/>
      <c r="D8" s="24" t="s">
        <v>122</v>
      </c>
      <c r="L8" s="17"/>
    </row>
    <row r="9" spans="1:46" s="1" customFormat="1" ht="16.5" customHeight="1">
      <c r="B9" s="17"/>
      <c r="E9" s="256" t="s">
        <v>123</v>
      </c>
      <c r="F9" s="227"/>
      <c r="G9" s="227"/>
      <c r="H9" s="227"/>
      <c r="I9" s="95"/>
      <c r="L9" s="17"/>
    </row>
    <row r="10" spans="1:46" s="1" customFormat="1" ht="12" customHeight="1">
      <c r="B10" s="17"/>
      <c r="D10" s="24" t="s">
        <v>124</v>
      </c>
      <c r="I10" s="95"/>
      <c r="L10" s="17"/>
    </row>
    <row r="11" spans="1:46" s="2" customFormat="1" ht="16.5" customHeight="1">
      <c r="A11" s="29"/>
      <c r="B11" s="30"/>
      <c r="C11" s="29"/>
      <c r="D11" s="29"/>
      <c r="E11" s="258" t="s">
        <v>684</v>
      </c>
      <c r="F11" s="259"/>
      <c r="G11" s="259"/>
      <c r="H11" s="259"/>
      <c r="I11" s="9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126</v>
      </c>
      <c r="E12" s="29"/>
      <c r="F12" s="29"/>
      <c r="G12" s="29"/>
      <c r="H12" s="29"/>
      <c r="I12" s="9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6.5" customHeight="1">
      <c r="A13" s="29"/>
      <c r="B13" s="30"/>
      <c r="C13" s="29"/>
      <c r="D13" s="29"/>
      <c r="E13" s="249" t="s">
        <v>599</v>
      </c>
      <c r="F13" s="259"/>
      <c r="G13" s="259"/>
      <c r="H13" s="259"/>
      <c r="I13" s="9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>
      <c r="A14" s="29"/>
      <c r="B14" s="30"/>
      <c r="C14" s="29"/>
      <c r="D14" s="29"/>
      <c r="E14" s="29"/>
      <c r="F14" s="29"/>
      <c r="G14" s="29"/>
      <c r="H14" s="29"/>
      <c r="I14" s="99"/>
      <c r="J14" s="29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>
      <c r="A15" s="29"/>
      <c r="B15" s="30"/>
      <c r="C15" s="29"/>
      <c r="D15" s="24" t="s">
        <v>17</v>
      </c>
      <c r="E15" s="29"/>
      <c r="F15" s="22" t="s">
        <v>1</v>
      </c>
      <c r="G15" s="29"/>
      <c r="H15" s="29"/>
      <c r="I15" s="100" t="s">
        <v>18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19</v>
      </c>
      <c r="E16" s="29"/>
      <c r="F16" s="22" t="s">
        <v>20</v>
      </c>
      <c r="G16" s="29"/>
      <c r="H16" s="29"/>
      <c r="I16" s="100" t="s">
        <v>21</v>
      </c>
      <c r="J16" s="52" t="str">
        <f>'Rekapitulácia stavby'!AN8</f>
        <v>11_2019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0.9" customHeight="1">
      <c r="A17" s="29"/>
      <c r="B17" s="30"/>
      <c r="C17" s="29"/>
      <c r="D17" s="29"/>
      <c r="E17" s="29"/>
      <c r="F17" s="29"/>
      <c r="G17" s="29"/>
      <c r="H17" s="29"/>
      <c r="I17" s="99"/>
      <c r="J17" s="29"/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>
      <c r="A18" s="29"/>
      <c r="B18" s="30"/>
      <c r="C18" s="29"/>
      <c r="D18" s="24" t="s">
        <v>22</v>
      </c>
      <c r="E18" s="29"/>
      <c r="F18" s="29"/>
      <c r="G18" s="29"/>
      <c r="H18" s="29"/>
      <c r="I18" s="100" t="s">
        <v>23</v>
      </c>
      <c r="J18" s="22" t="s">
        <v>1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>
      <c r="A19" s="29"/>
      <c r="B19" s="30"/>
      <c r="C19" s="29"/>
      <c r="D19" s="29"/>
      <c r="E19" s="22" t="s">
        <v>24</v>
      </c>
      <c r="F19" s="29"/>
      <c r="G19" s="29"/>
      <c r="H19" s="29"/>
      <c r="I19" s="100" t="s">
        <v>25</v>
      </c>
      <c r="J19" s="22" t="s">
        <v>1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>
      <c r="A20" s="29"/>
      <c r="B20" s="30"/>
      <c r="C20" s="29"/>
      <c r="D20" s="29"/>
      <c r="E20" s="29"/>
      <c r="F20" s="29"/>
      <c r="G20" s="29"/>
      <c r="H20" s="29"/>
      <c r="I20" s="99"/>
      <c r="J20" s="29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>
      <c r="A21" s="29"/>
      <c r="B21" s="30"/>
      <c r="C21" s="29"/>
      <c r="D21" s="24" t="s">
        <v>26</v>
      </c>
      <c r="E21" s="29"/>
      <c r="F21" s="29"/>
      <c r="G21" s="29"/>
      <c r="H21" s="29"/>
      <c r="I21" s="100" t="s">
        <v>23</v>
      </c>
      <c r="J21" s="25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>
      <c r="A22" s="29"/>
      <c r="B22" s="30"/>
      <c r="C22" s="29"/>
      <c r="D22" s="29"/>
      <c r="E22" s="260"/>
      <c r="F22" s="241"/>
      <c r="G22" s="241"/>
      <c r="H22" s="241"/>
      <c r="I22" s="100" t="s">
        <v>25</v>
      </c>
      <c r="J22" s="25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>
      <c r="A23" s="29"/>
      <c r="B23" s="30"/>
      <c r="C23" s="29"/>
      <c r="D23" s="29"/>
      <c r="E23" s="29"/>
      <c r="F23" s="29"/>
      <c r="G23" s="29"/>
      <c r="H23" s="29"/>
      <c r="I23" s="99"/>
      <c r="J23" s="29"/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>
      <c r="A24" s="29"/>
      <c r="B24" s="30"/>
      <c r="C24" s="29"/>
      <c r="D24" s="24" t="s">
        <v>27</v>
      </c>
      <c r="E24" s="29"/>
      <c r="F24" s="29"/>
      <c r="G24" s="29"/>
      <c r="H24" s="29"/>
      <c r="I24" s="100" t="s">
        <v>23</v>
      </c>
      <c r="J24" s="22" t="s">
        <v>1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8" customHeight="1">
      <c r="A25" s="29"/>
      <c r="B25" s="30"/>
      <c r="C25" s="29"/>
      <c r="D25" s="29"/>
      <c r="E25" s="22" t="s">
        <v>28</v>
      </c>
      <c r="F25" s="29"/>
      <c r="G25" s="29"/>
      <c r="H25" s="29"/>
      <c r="I25" s="100" t="s">
        <v>25</v>
      </c>
      <c r="J25" s="22" t="s">
        <v>1</v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6.95" customHeight="1">
      <c r="A26" s="29"/>
      <c r="B26" s="30"/>
      <c r="C26" s="29"/>
      <c r="D26" s="29"/>
      <c r="E26" s="29"/>
      <c r="F26" s="29"/>
      <c r="G26" s="29"/>
      <c r="H26" s="29"/>
      <c r="I26" s="9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12" customHeight="1">
      <c r="A27" s="29"/>
      <c r="B27" s="30"/>
      <c r="C27" s="29"/>
      <c r="D27" s="24" t="s">
        <v>30</v>
      </c>
      <c r="E27" s="29"/>
      <c r="F27" s="29"/>
      <c r="G27" s="29"/>
      <c r="H27" s="29"/>
      <c r="I27" s="100" t="s">
        <v>23</v>
      </c>
      <c r="J27" s="22" t="str">
        <f>IF('Rekapitulácia stavby'!AN19="","",'Rekapitulácia stavby'!AN19)</f>
        <v/>
      </c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8" customHeight="1">
      <c r="A28" s="29"/>
      <c r="B28" s="30"/>
      <c r="C28" s="29"/>
      <c r="D28" s="29"/>
      <c r="E28" s="22" t="str">
        <f>IF('Rekapitulácia stavby'!E20="","",'Rekapitulácia stavby'!E20)</f>
        <v xml:space="preserve"> </v>
      </c>
      <c r="F28" s="29"/>
      <c r="G28" s="29"/>
      <c r="H28" s="29"/>
      <c r="I28" s="100" t="s">
        <v>25</v>
      </c>
      <c r="J28" s="22" t="str">
        <f>IF('Rekapitulácia stavby'!AN20="","",'Rekapitulácia stavby'!AN20)</f>
        <v/>
      </c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29"/>
      <c r="E29" s="29"/>
      <c r="F29" s="29"/>
      <c r="G29" s="29"/>
      <c r="H29" s="29"/>
      <c r="I29" s="99"/>
      <c r="J29" s="29"/>
      <c r="K29" s="29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" customHeight="1">
      <c r="A30" s="29"/>
      <c r="B30" s="30"/>
      <c r="C30" s="29"/>
      <c r="D30" s="24" t="s">
        <v>32</v>
      </c>
      <c r="E30" s="29"/>
      <c r="F30" s="29"/>
      <c r="G30" s="29"/>
      <c r="H30" s="29"/>
      <c r="I30" s="9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8" customFormat="1" ht="16.5" customHeight="1">
      <c r="A31" s="101"/>
      <c r="B31" s="102"/>
      <c r="C31" s="101"/>
      <c r="D31" s="101"/>
      <c r="E31" s="245" t="s">
        <v>1</v>
      </c>
      <c r="F31" s="245"/>
      <c r="G31" s="245"/>
      <c r="H31" s="245"/>
      <c r="I31" s="103"/>
      <c r="J31" s="101"/>
      <c r="K31" s="101"/>
      <c r="L31" s="104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29"/>
      <c r="B32" s="30"/>
      <c r="C32" s="29"/>
      <c r="D32" s="29"/>
      <c r="E32" s="29"/>
      <c r="F32" s="29"/>
      <c r="G32" s="29"/>
      <c r="H32" s="29"/>
      <c r="I32" s="99"/>
      <c r="J32" s="29"/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105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>
      <c r="A34" s="29"/>
      <c r="B34" s="30"/>
      <c r="C34" s="29"/>
      <c r="D34" s="106" t="s">
        <v>33</v>
      </c>
      <c r="E34" s="29"/>
      <c r="F34" s="29"/>
      <c r="G34" s="29"/>
      <c r="H34" s="29"/>
      <c r="I34" s="99"/>
      <c r="J34" s="68">
        <f>ROUND(J126,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6.95" customHeight="1">
      <c r="A35" s="29"/>
      <c r="B35" s="30"/>
      <c r="C35" s="29"/>
      <c r="D35" s="63"/>
      <c r="E35" s="63"/>
      <c r="F35" s="63"/>
      <c r="G35" s="63"/>
      <c r="H35" s="63"/>
      <c r="I35" s="105"/>
      <c r="J35" s="63"/>
      <c r="K35" s="63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9"/>
      <c r="F36" s="33" t="s">
        <v>35</v>
      </c>
      <c r="G36" s="29"/>
      <c r="H36" s="29"/>
      <c r="I36" s="107" t="s">
        <v>34</v>
      </c>
      <c r="J36" s="33" t="s">
        <v>36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customHeight="1">
      <c r="A37" s="29"/>
      <c r="B37" s="30"/>
      <c r="C37" s="29"/>
      <c r="D37" s="98" t="s">
        <v>37</v>
      </c>
      <c r="E37" s="24" t="s">
        <v>38</v>
      </c>
      <c r="F37" s="108">
        <f>ROUND((SUM(BE126:BE130)),  2)</f>
        <v>0</v>
      </c>
      <c r="G37" s="29"/>
      <c r="H37" s="29"/>
      <c r="I37" s="109">
        <v>0.2</v>
      </c>
      <c r="J37" s="108">
        <f>ROUND(((SUM(BE126:BE130))*I37),  2)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>
      <c r="A38" s="29"/>
      <c r="B38" s="30"/>
      <c r="C38" s="29"/>
      <c r="D38" s="29"/>
      <c r="E38" s="24" t="s">
        <v>39</v>
      </c>
      <c r="F38" s="108">
        <f>ROUND((SUM(BF126:BF130)),  2)</f>
        <v>0</v>
      </c>
      <c r="G38" s="29"/>
      <c r="H38" s="29"/>
      <c r="I38" s="109">
        <v>0.2</v>
      </c>
      <c r="J38" s="108">
        <f>ROUND(((SUM(BF126:BF130))*I38),  2)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40</v>
      </c>
      <c r="F39" s="108">
        <f>ROUND((SUM(BG126:BG130)),  2)</f>
        <v>0</v>
      </c>
      <c r="G39" s="29"/>
      <c r="H39" s="29"/>
      <c r="I39" s="109">
        <v>0.2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4" t="s">
        <v>41</v>
      </c>
      <c r="F40" s="108">
        <f>ROUND((SUM(BH126:BH130)),  2)</f>
        <v>0</v>
      </c>
      <c r="G40" s="29"/>
      <c r="H40" s="29"/>
      <c r="I40" s="109">
        <v>0.2</v>
      </c>
      <c r="J40" s="108">
        <f>0</f>
        <v>0</v>
      </c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5" hidden="1" customHeight="1">
      <c r="A41" s="29"/>
      <c r="B41" s="30"/>
      <c r="C41" s="29"/>
      <c r="D41" s="29"/>
      <c r="E41" s="24" t="s">
        <v>42</v>
      </c>
      <c r="F41" s="108">
        <f>ROUND((SUM(BI126:BI130)),  2)</f>
        <v>0</v>
      </c>
      <c r="G41" s="29"/>
      <c r="H41" s="29"/>
      <c r="I41" s="109">
        <v>0</v>
      </c>
      <c r="J41" s="108">
        <f>0</f>
        <v>0</v>
      </c>
      <c r="K41" s="29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6.95" customHeight="1">
      <c r="A42" s="29"/>
      <c r="B42" s="30"/>
      <c r="C42" s="29"/>
      <c r="D42" s="29"/>
      <c r="E42" s="29"/>
      <c r="F42" s="29"/>
      <c r="G42" s="29"/>
      <c r="H42" s="29"/>
      <c r="I42" s="9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>
      <c r="A43" s="29"/>
      <c r="B43" s="30"/>
      <c r="C43" s="110"/>
      <c r="D43" s="111" t="s">
        <v>43</v>
      </c>
      <c r="E43" s="57"/>
      <c r="F43" s="57"/>
      <c r="G43" s="112" t="s">
        <v>44</v>
      </c>
      <c r="H43" s="113" t="s">
        <v>45</v>
      </c>
      <c r="I43" s="114"/>
      <c r="J43" s="115">
        <f>SUM(J34:J41)</f>
        <v>0</v>
      </c>
      <c r="K43" s="116"/>
      <c r="L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5" customHeight="1">
      <c r="A44" s="29"/>
      <c r="B44" s="30"/>
      <c r="C44" s="29"/>
      <c r="D44" s="29"/>
      <c r="E44" s="29"/>
      <c r="F44" s="29"/>
      <c r="G44" s="29"/>
      <c r="H44" s="29"/>
      <c r="I44" s="99"/>
      <c r="J44" s="29"/>
      <c r="K44" s="29"/>
      <c r="L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5" customHeight="1">
      <c r="B45" s="17"/>
      <c r="I45" s="95"/>
      <c r="L45" s="17"/>
    </row>
    <row r="46" spans="1:31" s="1" customFormat="1" ht="14.45" customHeight="1">
      <c r="B46" s="17"/>
      <c r="I46" s="95"/>
      <c r="L46" s="17"/>
    </row>
    <row r="47" spans="1:31" s="1" customFormat="1" ht="14.45" customHeight="1">
      <c r="B47" s="17"/>
      <c r="I47" s="95"/>
      <c r="L47" s="17"/>
    </row>
    <row r="48" spans="1:31" s="1" customFormat="1" ht="14.45" customHeight="1">
      <c r="B48" s="17"/>
      <c r="I48" s="95"/>
      <c r="L48" s="17"/>
    </row>
    <row r="49" spans="1:31" s="1" customFormat="1" ht="14.45" customHeight="1">
      <c r="B49" s="17"/>
      <c r="I49" s="95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128</v>
      </c>
      <c r="D82" s="29"/>
      <c r="E82" s="29"/>
      <c r="F82" s="29"/>
      <c r="G82" s="29"/>
      <c r="H82" s="29"/>
      <c r="I82" s="9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3.25" customHeight="1">
      <c r="A85" s="29"/>
      <c r="B85" s="30"/>
      <c r="C85" s="29"/>
      <c r="D85" s="29"/>
      <c r="E85" s="256" t="str">
        <f>E7</f>
        <v>MSÚ JARKOVÁ 24, PREŠOV - ZNÍŽENIE ENERGETICKEJ NÁROČNOSTI OBJEKTU</v>
      </c>
      <c r="F85" s="257"/>
      <c r="G85" s="257"/>
      <c r="H85" s="257"/>
      <c r="I85" s="9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122</v>
      </c>
      <c r="I86" s="95"/>
      <c r="L86" s="17"/>
    </row>
    <row r="87" spans="1:31" s="1" customFormat="1" ht="16.5" customHeight="1">
      <c r="B87" s="17"/>
      <c r="E87" s="256" t="s">
        <v>123</v>
      </c>
      <c r="F87" s="227"/>
      <c r="G87" s="227"/>
      <c r="H87" s="227"/>
      <c r="I87" s="95"/>
      <c r="L87" s="17"/>
    </row>
    <row r="88" spans="1:31" s="1" customFormat="1" ht="12" customHeight="1">
      <c r="B88" s="17"/>
      <c r="C88" s="24" t="s">
        <v>124</v>
      </c>
      <c r="I88" s="95"/>
      <c r="L88" s="17"/>
    </row>
    <row r="89" spans="1:31" s="2" customFormat="1" ht="16.5" customHeight="1">
      <c r="A89" s="29"/>
      <c r="B89" s="30"/>
      <c r="C89" s="29"/>
      <c r="D89" s="29"/>
      <c r="E89" s="258" t="s">
        <v>684</v>
      </c>
      <c r="F89" s="259"/>
      <c r="G89" s="259"/>
      <c r="H89" s="259"/>
      <c r="I89" s="9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12" customHeight="1">
      <c r="A90" s="29"/>
      <c r="B90" s="30"/>
      <c r="C90" s="24" t="s">
        <v>126</v>
      </c>
      <c r="D90" s="29"/>
      <c r="E90" s="29"/>
      <c r="F90" s="29"/>
      <c r="G90" s="29"/>
      <c r="H90" s="29"/>
      <c r="I90" s="9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6.5" customHeight="1">
      <c r="A91" s="29"/>
      <c r="B91" s="30"/>
      <c r="C91" s="29"/>
      <c r="D91" s="29"/>
      <c r="E91" s="249" t="str">
        <f>E13</f>
        <v>04 - Ostatné</v>
      </c>
      <c r="F91" s="259"/>
      <c r="G91" s="259"/>
      <c r="H91" s="259"/>
      <c r="I91" s="99"/>
      <c r="J91" s="29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9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2" customHeight="1">
      <c r="A93" s="29"/>
      <c r="B93" s="30"/>
      <c r="C93" s="24" t="s">
        <v>19</v>
      </c>
      <c r="D93" s="29"/>
      <c r="E93" s="29"/>
      <c r="F93" s="22" t="str">
        <f>F16</f>
        <v>Jarková 24, Prešov</v>
      </c>
      <c r="G93" s="29"/>
      <c r="H93" s="29"/>
      <c r="I93" s="100" t="s">
        <v>21</v>
      </c>
      <c r="J93" s="52" t="str">
        <f>IF(J16="","",J16)</f>
        <v>11_2019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6.95" customHeight="1">
      <c r="A94" s="29"/>
      <c r="B94" s="30"/>
      <c r="C94" s="29"/>
      <c r="D94" s="29"/>
      <c r="E94" s="29"/>
      <c r="F94" s="29"/>
      <c r="G94" s="29"/>
      <c r="H94" s="29"/>
      <c r="I94" s="99"/>
      <c r="J94" s="29"/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5.2" customHeight="1">
      <c r="A95" s="29"/>
      <c r="B95" s="30"/>
      <c r="C95" s="24" t="s">
        <v>22</v>
      </c>
      <c r="D95" s="29"/>
      <c r="E95" s="29"/>
      <c r="F95" s="22" t="str">
        <f>E19</f>
        <v>Mesto Prešov, Hlavná 73, Prešov</v>
      </c>
      <c r="G95" s="29"/>
      <c r="H95" s="29"/>
      <c r="I95" s="100" t="s">
        <v>27</v>
      </c>
      <c r="J95" s="27" t="str">
        <f>E25</f>
        <v>AIP projekt s.r.o.</v>
      </c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15.2" customHeight="1">
      <c r="A96" s="29"/>
      <c r="B96" s="30"/>
      <c r="C96" s="24" t="s">
        <v>26</v>
      </c>
      <c r="D96" s="29"/>
      <c r="E96" s="29"/>
      <c r="F96" s="22" t="str">
        <f>IF(E22="","",E22)</f>
        <v/>
      </c>
      <c r="G96" s="29"/>
      <c r="H96" s="29"/>
      <c r="I96" s="100" t="s">
        <v>30</v>
      </c>
      <c r="J96" s="27" t="str">
        <f>E28</f>
        <v xml:space="preserve"> 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9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9.25" customHeight="1">
      <c r="A98" s="29"/>
      <c r="B98" s="30"/>
      <c r="C98" s="124" t="s">
        <v>129</v>
      </c>
      <c r="D98" s="110"/>
      <c r="E98" s="110"/>
      <c r="F98" s="110"/>
      <c r="G98" s="110"/>
      <c r="H98" s="110"/>
      <c r="I98" s="125"/>
      <c r="J98" s="126" t="s">
        <v>130</v>
      </c>
      <c r="K98" s="110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47" s="2" customFormat="1" ht="10.35" customHeight="1">
      <c r="A99" s="29"/>
      <c r="B99" s="30"/>
      <c r="C99" s="29"/>
      <c r="D99" s="29"/>
      <c r="E99" s="29"/>
      <c r="F99" s="29"/>
      <c r="G99" s="29"/>
      <c r="H99" s="29"/>
      <c r="I99" s="99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22.9" customHeight="1">
      <c r="A100" s="29"/>
      <c r="B100" s="30"/>
      <c r="C100" s="127" t="s">
        <v>131</v>
      </c>
      <c r="D100" s="29"/>
      <c r="E100" s="29"/>
      <c r="F100" s="29"/>
      <c r="G100" s="29"/>
      <c r="H100" s="29"/>
      <c r="I100" s="99"/>
      <c r="J100" s="68">
        <f>J126</f>
        <v>0</v>
      </c>
      <c r="K100" s="29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U100" s="14" t="s">
        <v>132</v>
      </c>
    </row>
    <row r="101" spans="1:47" s="9" customFormat="1" ht="24.95" customHeight="1">
      <c r="B101" s="128"/>
      <c r="D101" s="129" t="s">
        <v>140</v>
      </c>
      <c r="E101" s="130"/>
      <c r="F101" s="130"/>
      <c r="G101" s="130"/>
      <c r="H101" s="130"/>
      <c r="I101" s="131"/>
      <c r="J101" s="132">
        <f>J127</f>
        <v>0</v>
      </c>
      <c r="L101" s="128"/>
    </row>
    <row r="102" spans="1:47" s="10" customFormat="1" ht="19.899999999999999" customHeight="1">
      <c r="B102" s="133"/>
      <c r="D102" s="134" t="s">
        <v>144</v>
      </c>
      <c r="E102" s="135"/>
      <c r="F102" s="135"/>
      <c r="G102" s="135"/>
      <c r="H102" s="135"/>
      <c r="I102" s="136"/>
      <c r="J102" s="137">
        <f>J128</f>
        <v>0</v>
      </c>
      <c r="L102" s="133"/>
    </row>
    <row r="103" spans="1:47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99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47" s="2" customFormat="1" ht="6.95" customHeight="1">
      <c r="A104" s="29"/>
      <c r="B104" s="44"/>
      <c r="C104" s="45"/>
      <c r="D104" s="45"/>
      <c r="E104" s="45"/>
      <c r="F104" s="45"/>
      <c r="G104" s="45"/>
      <c r="H104" s="45"/>
      <c r="I104" s="122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47" s="2" customFormat="1" ht="6.95" customHeight="1">
      <c r="A108" s="29"/>
      <c r="B108" s="46"/>
      <c r="C108" s="47"/>
      <c r="D108" s="47"/>
      <c r="E108" s="47"/>
      <c r="F108" s="47"/>
      <c r="G108" s="47"/>
      <c r="H108" s="47"/>
      <c r="I108" s="123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24.95" customHeight="1">
      <c r="A109" s="29"/>
      <c r="B109" s="30"/>
      <c r="C109" s="18" t="s">
        <v>146</v>
      </c>
      <c r="D109" s="29"/>
      <c r="E109" s="29"/>
      <c r="F109" s="29"/>
      <c r="G109" s="29"/>
      <c r="H109" s="29"/>
      <c r="I109" s="9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9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12" customHeight="1">
      <c r="A111" s="29"/>
      <c r="B111" s="30"/>
      <c r="C111" s="24" t="s">
        <v>15</v>
      </c>
      <c r="D111" s="29"/>
      <c r="E111" s="29"/>
      <c r="F111" s="29"/>
      <c r="G111" s="29"/>
      <c r="H111" s="29"/>
      <c r="I111" s="9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23.25" customHeight="1">
      <c r="A112" s="29"/>
      <c r="B112" s="30"/>
      <c r="C112" s="29"/>
      <c r="D112" s="29"/>
      <c r="E112" s="256" t="str">
        <f>E7</f>
        <v>MSÚ JARKOVÁ 24, PREŠOV - ZNÍŽENIE ENERGETICKEJ NÁROČNOSTI OBJEKTU</v>
      </c>
      <c r="F112" s="257"/>
      <c r="G112" s="257"/>
      <c r="H112" s="257"/>
      <c r="I112" s="9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1" customFormat="1" ht="12" customHeight="1">
      <c r="B113" s="17"/>
      <c r="C113" s="24" t="s">
        <v>122</v>
      </c>
      <c r="I113" s="95"/>
      <c r="L113" s="17"/>
    </row>
    <row r="114" spans="1:63" s="1" customFormat="1" ht="16.5" customHeight="1">
      <c r="B114" s="17"/>
      <c r="E114" s="256" t="s">
        <v>123</v>
      </c>
      <c r="F114" s="227"/>
      <c r="G114" s="227"/>
      <c r="H114" s="227"/>
      <c r="I114" s="95"/>
      <c r="L114" s="17"/>
    </row>
    <row r="115" spans="1:63" s="1" customFormat="1" ht="12" customHeight="1">
      <c r="B115" s="17"/>
      <c r="C115" s="24" t="s">
        <v>124</v>
      </c>
      <c r="I115" s="95"/>
      <c r="L115" s="17"/>
    </row>
    <row r="116" spans="1:63" s="2" customFormat="1" ht="16.5" customHeight="1">
      <c r="A116" s="29"/>
      <c r="B116" s="30"/>
      <c r="C116" s="29"/>
      <c r="D116" s="29"/>
      <c r="E116" s="258" t="s">
        <v>684</v>
      </c>
      <c r="F116" s="259"/>
      <c r="G116" s="259"/>
      <c r="H116" s="259"/>
      <c r="I116" s="9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126</v>
      </c>
      <c r="D117" s="29"/>
      <c r="E117" s="29"/>
      <c r="F117" s="29"/>
      <c r="G117" s="29"/>
      <c r="H117" s="29"/>
      <c r="I117" s="9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49" t="str">
        <f>E13</f>
        <v>04 - Ostatné</v>
      </c>
      <c r="F118" s="259"/>
      <c r="G118" s="259"/>
      <c r="H118" s="259"/>
      <c r="I118" s="9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9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F16</f>
        <v>Jarková 24, Prešov</v>
      </c>
      <c r="G120" s="29"/>
      <c r="H120" s="29"/>
      <c r="I120" s="100" t="s">
        <v>21</v>
      </c>
      <c r="J120" s="52" t="str">
        <f>IF(J16="","",J16)</f>
        <v>11_2019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9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22</v>
      </c>
      <c r="D122" s="29"/>
      <c r="E122" s="29"/>
      <c r="F122" s="22" t="str">
        <f>E19</f>
        <v>Mesto Prešov, Hlavná 73, Prešov</v>
      </c>
      <c r="G122" s="29"/>
      <c r="H122" s="29"/>
      <c r="I122" s="100" t="s">
        <v>27</v>
      </c>
      <c r="J122" s="27" t="str">
        <f>E25</f>
        <v>AIP projekt s.r.o.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26</v>
      </c>
      <c r="D123" s="29"/>
      <c r="E123" s="29"/>
      <c r="F123" s="22" t="str">
        <f>IF(E22="","",E22)</f>
        <v/>
      </c>
      <c r="G123" s="29"/>
      <c r="H123" s="29"/>
      <c r="I123" s="100" t="s">
        <v>30</v>
      </c>
      <c r="J123" s="27" t="str">
        <f>E28</f>
        <v xml:space="preserve"> </v>
      </c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99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38"/>
      <c r="B125" s="139"/>
      <c r="C125" s="140" t="s">
        <v>147</v>
      </c>
      <c r="D125" s="141" t="s">
        <v>58</v>
      </c>
      <c r="E125" s="141" t="s">
        <v>54</v>
      </c>
      <c r="F125" s="141" t="s">
        <v>55</v>
      </c>
      <c r="G125" s="141" t="s">
        <v>148</v>
      </c>
      <c r="H125" s="141" t="s">
        <v>149</v>
      </c>
      <c r="I125" s="142" t="s">
        <v>150</v>
      </c>
      <c r="J125" s="143" t="s">
        <v>130</v>
      </c>
      <c r="K125" s="144" t="s">
        <v>151</v>
      </c>
      <c r="L125" s="145"/>
      <c r="M125" s="59" t="s">
        <v>1</v>
      </c>
      <c r="N125" s="60" t="s">
        <v>37</v>
      </c>
      <c r="O125" s="60" t="s">
        <v>152</v>
      </c>
      <c r="P125" s="60" t="s">
        <v>153</v>
      </c>
      <c r="Q125" s="60" t="s">
        <v>154</v>
      </c>
      <c r="R125" s="60" t="s">
        <v>155</v>
      </c>
      <c r="S125" s="60" t="s">
        <v>156</v>
      </c>
      <c r="T125" s="61" t="s">
        <v>157</v>
      </c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</row>
    <row r="126" spans="1:63" s="2" customFormat="1" ht="22.9" customHeight="1">
      <c r="A126" s="29"/>
      <c r="B126" s="30"/>
      <c r="C126" s="66" t="s">
        <v>131</v>
      </c>
      <c r="D126" s="29"/>
      <c r="E126" s="29"/>
      <c r="F126" s="29"/>
      <c r="G126" s="29"/>
      <c r="H126" s="29"/>
      <c r="I126" s="99"/>
      <c r="J126" s="146">
        <f>BK126</f>
        <v>0</v>
      </c>
      <c r="K126" s="29"/>
      <c r="L126" s="30"/>
      <c r="M126" s="62"/>
      <c r="N126" s="53"/>
      <c r="O126" s="63"/>
      <c r="P126" s="147">
        <f>P127</f>
        <v>0</v>
      </c>
      <c r="Q126" s="63"/>
      <c r="R126" s="147">
        <f>R127</f>
        <v>0</v>
      </c>
      <c r="S126" s="63"/>
      <c r="T126" s="148">
        <f>T127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72</v>
      </c>
      <c r="AU126" s="14" t="s">
        <v>132</v>
      </c>
      <c r="BK126" s="149">
        <f>BK127</f>
        <v>0</v>
      </c>
    </row>
    <row r="127" spans="1:63" s="12" customFormat="1" ht="25.9" customHeight="1">
      <c r="B127" s="150"/>
      <c r="D127" s="151" t="s">
        <v>72</v>
      </c>
      <c r="E127" s="152" t="s">
        <v>315</v>
      </c>
      <c r="F127" s="152" t="s">
        <v>316</v>
      </c>
      <c r="I127" s="153"/>
      <c r="J127" s="154">
        <f>BK127</f>
        <v>0</v>
      </c>
      <c r="L127" s="150"/>
      <c r="M127" s="155"/>
      <c r="N127" s="156"/>
      <c r="O127" s="156"/>
      <c r="P127" s="157">
        <f>P128</f>
        <v>0</v>
      </c>
      <c r="Q127" s="156"/>
      <c r="R127" s="157">
        <f>R128</f>
        <v>0</v>
      </c>
      <c r="S127" s="156"/>
      <c r="T127" s="158">
        <f>T128</f>
        <v>0</v>
      </c>
      <c r="AR127" s="151" t="s">
        <v>84</v>
      </c>
      <c r="AT127" s="159" t="s">
        <v>72</v>
      </c>
      <c r="AU127" s="159" t="s">
        <v>73</v>
      </c>
      <c r="AY127" s="151" t="s">
        <v>160</v>
      </c>
      <c r="BK127" s="160">
        <f>BK128</f>
        <v>0</v>
      </c>
    </row>
    <row r="128" spans="1:63" s="12" customFormat="1" ht="22.9" customHeight="1">
      <c r="B128" s="150"/>
      <c r="D128" s="151" t="s">
        <v>72</v>
      </c>
      <c r="E128" s="161" t="s">
        <v>377</v>
      </c>
      <c r="F128" s="161" t="s">
        <v>378</v>
      </c>
      <c r="I128" s="153"/>
      <c r="J128" s="162">
        <f>BK128</f>
        <v>0</v>
      </c>
      <c r="L128" s="150"/>
      <c r="M128" s="155"/>
      <c r="N128" s="156"/>
      <c r="O128" s="156"/>
      <c r="P128" s="157">
        <f>SUM(P129:P130)</f>
        <v>0</v>
      </c>
      <c r="Q128" s="156"/>
      <c r="R128" s="157">
        <f>SUM(R129:R130)</f>
        <v>0</v>
      </c>
      <c r="S128" s="156"/>
      <c r="T128" s="158">
        <f>SUM(T129:T130)</f>
        <v>0</v>
      </c>
      <c r="AR128" s="151" t="s">
        <v>84</v>
      </c>
      <c r="AT128" s="159" t="s">
        <v>72</v>
      </c>
      <c r="AU128" s="159" t="s">
        <v>80</v>
      </c>
      <c r="AY128" s="151" t="s">
        <v>160</v>
      </c>
      <c r="BK128" s="160">
        <f>SUM(BK129:BK130)</f>
        <v>0</v>
      </c>
    </row>
    <row r="129" spans="1:65" s="2" customFormat="1" ht="21.75" customHeight="1">
      <c r="A129" s="29"/>
      <c r="B129" s="163"/>
      <c r="C129" s="164" t="s">
        <v>80</v>
      </c>
      <c r="D129" s="164" t="s">
        <v>162</v>
      </c>
      <c r="E129" s="165" t="s">
        <v>649</v>
      </c>
      <c r="F129" s="166" t="s">
        <v>650</v>
      </c>
      <c r="G129" s="167" t="s">
        <v>165</v>
      </c>
      <c r="H129" s="168">
        <v>72.239999999999995</v>
      </c>
      <c r="I129" s="169"/>
      <c r="J129" s="170">
        <f>ROUND(I129*H129,2)</f>
        <v>0</v>
      </c>
      <c r="K129" s="171"/>
      <c r="L129" s="30"/>
      <c r="M129" s="172" t="s">
        <v>1</v>
      </c>
      <c r="N129" s="173" t="s">
        <v>39</v>
      </c>
      <c r="O129" s="55"/>
      <c r="P129" s="174">
        <f>O129*H129</f>
        <v>0</v>
      </c>
      <c r="Q129" s="174">
        <v>0</v>
      </c>
      <c r="R129" s="174">
        <f>Q129*H129</f>
        <v>0</v>
      </c>
      <c r="S129" s="174">
        <v>0</v>
      </c>
      <c r="T129" s="175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6" t="s">
        <v>186</v>
      </c>
      <c r="AT129" s="176" t="s">
        <v>162</v>
      </c>
      <c r="AU129" s="176" t="s">
        <v>84</v>
      </c>
      <c r="AY129" s="14" t="s">
        <v>160</v>
      </c>
      <c r="BE129" s="177">
        <f>IF(N129="základná",J129,0)</f>
        <v>0</v>
      </c>
      <c r="BF129" s="177">
        <f>IF(N129="znížená",J129,0)</f>
        <v>0</v>
      </c>
      <c r="BG129" s="177">
        <f>IF(N129="zákl. prenesená",J129,0)</f>
        <v>0</v>
      </c>
      <c r="BH129" s="177">
        <f>IF(N129="zníž. prenesená",J129,0)</f>
        <v>0</v>
      </c>
      <c r="BI129" s="177">
        <f>IF(N129="nulová",J129,0)</f>
        <v>0</v>
      </c>
      <c r="BJ129" s="14" t="s">
        <v>84</v>
      </c>
      <c r="BK129" s="177">
        <f>ROUND(I129*H129,2)</f>
        <v>0</v>
      </c>
      <c r="BL129" s="14" t="s">
        <v>186</v>
      </c>
      <c r="BM129" s="176" t="s">
        <v>84</v>
      </c>
    </row>
    <row r="130" spans="1:65" s="2" customFormat="1" ht="21.75" customHeight="1">
      <c r="A130" s="29"/>
      <c r="B130" s="163"/>
      <c r="C130" s="164" t="s">
        <v>84</v>
      </c>
      <c r="D130" s="164" t="s">
        <v>162</v>
      </c>
      <c r="E130" s="165" t="s">
        <v>746</v>
      </c>
      <c r="F130" s="166" t="s">
        <v>747</v>
      </c>
      <c r="G130" s="167" t="s">
        <v>332</v>
      </c>
      <c r="H130" s="189"/>
      <c r="I130" s="169"/>
      <c r="J130" s="170">
        <f>ROUND(I130*H130,2)</f>
        <v>0</v>
      </c>
      <c r="K130" s="171"/>
      <c r="L130" s="30"/>
      <c r="M130" s="190" t="s">
        <v>1</v>
      </c>
      <c r="N130" s="191" t="s">
        <v>39</v>
      </c>
      <c r="O130" s="192"/>
      <c r="P130" s="193">
        <f>O130*H130</f>
        <v>0</v>
      </c>
      <c r="Q130" s="193">
        <v>0</v>
      </c>
      <c r="R130" s="193">
        <f>Q130*H130</f>
        <v>0</v>
      </c>
      <c r="S130" s="193">
        <v>0</v>
      </c>
      <c r="T130" s="194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6" t="s">
        <v>186</v>
      </c>
      <c r="AT130" s="176" t="s">
        <v>162</v>
      </c>
      <c r="AU130" s="176" t="s">
        <v>84</v>
      </c>
      <c r="AY130" s="14" t="s">
        <v>160</v>
      </c>
      <c r="BE130" s="177">
        <f>IF(N130="základná",J130,0)</f>
        <v>0</v>
      </c>
      <c r="BF130" s="177">
        <f>IF(N130="znížená",J130,0)</f>
        <v>0</v>
      </c>
      <c r="BG130" s="177">
        <f>IF(N130="zákl. prenesená",J130,0)</f>
        <v>0</v>
      </c>
      <c r="BH130" s="177">
        <f>IF(N130="zníž. prenesená",J130,0)</f>
        <v>0</v>
      </c>
      <c r="BI130" s="177">
        <f>IF(N130="nulová",J130,0)</f>
        <v>0</v>
      </c>
      <c r="BJ130" s="14" t="s">
        <v>84</v>
      </c>
      <c r="BK130" s="177">
        <f>ROUND(I130*H130,2)</f>
        <v>0</v>
      </c>
      <c r="BL130" s="14" t="s">
        <v>186</v>
      </c>
      <c r="BM130" s="176" t="s">
        <v>109</v>
      </c>
    </row>
    <row r="131" spans="1:65" s="2" customFormat="1" ht="6.95" customHeight="1">
      <c r="A131" s="29"/>
      <c r="B131" s="44"/>
      <c r="C131" s="45"/>
      <c r="D131" s="45"/>
      <c r="E131" s="45"/>
      <c r="F131" s="45"/>
      <c r="G131" s="45"/>
      <c r="H131" s="45"/>
      <c r="I131" s="122"/>
      <c r="J131" s="45"/>
      <c r="K131" s="45"/>
      <c r="L131" s="30"/>
      <c r="M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</sheetData>
  <autoFilter ref="C125:K130" xr:uid="{00000000-0009-0000-0000-000008000000}"/>
  <mergeCells count="15"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4F8011D3DF0E498FBFCBDD7396B350" ma:contentTypeVersion="9" ma:contentTypeDescription="Umožňuje vytvoriť nový dokument." ma:contentTypeScope="" ma:versionID="18f7439e012882ada7fcd5a32e51b690">
  <xsd:schema xmlns:xsd="http://www.w3.org/2001/XMLSchema" xmlns:xs="http://www.w3.org/2001/XMLSchema" xmlns:p="http://schemas.microsoft.com/office/2006/metadata/properties" xmlns:ns2="9c0227a5-3bd8-4eb9-bd24-7cac17eb6880" xmlns:ns3="82a2ae8e-64d2-4b22-b27b-07d792511685" targetNamespace="http://schemas.microsoft.com/office/2006/metadata/properties" ma:root="true" ma:fieldsID="1104f7b7e2dd09e69a29fe1bf64214d8" ns2:_="" ns3:_="">
    <xsd:import namespace="9c0227a5-3bd8-4eb9-bd24-7cac17eb6880"/>
    <xsd:import namespace="82a2ae8e-64d2-4b22-b27b-07d7925116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227a5-3bd8-4eb9-bd24-7cac17eb68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2ae8e-64d2-4b22-b27b-07d79251168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79F608-7C8A-47DF-930B-FCAFBFA605B4}"/>
</file>

<file path=customXml/itemProps2.xml><?xml version="1.0" encoding="utf-8"?>
<ds:datastoreItem xmlns:ds="http://schemas.openxmlformats.org/officeDocument/2006/customXml" ds:itemID="{C150CD91-ADA3-4B29-89A2-481B7647A757}"/>
</file>

<file path=customXml/itemProps3.xml><?xml version="1.0" encoding="utf-8"?>
<ds:datastoreItem xmlns:ds="http://schemas.openxmlformats.org/officeDocument/2006/customXml" ds:itemID="{6676B489-23BB-4216-A4F1-95650CC4C2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16</vt:i4>
      </vt:variant>
      <vt:variant>
        <vt:lpstr>Pomenované rozsahy</vt:lpstr>
      </vt:variant>
      <vt:variant>
        <vt:i4>30</vt:i4>
      </vt:variant>
    </vt:vector>
  </HeadingPairs>
  <TitlesOfParts>
    <vt:vector size="46" baseType="lpstr">
      <vt:lpstr>Rekapitulácia stavby</vt:lpstr>
      <vt:lpstr>01 - OP - Obvodový plášť</vt:lpstr>
      <vt:lpstr>02 - Strecha</vt:lpstr>
      <vt:lpstr>03 - Okna, dvere, zasklen...</vt:lpstr>
      <vt:lpstr>04 - Ostatné</vt:lpstr>
      <vt:lpstr>01 - OP - Obvodový plášť_01</vt:lpstr>
      <vt:lpstr>02 - Strecha_01</vt:lpstr>
      <vt:lpstr>03 - Okna, dvere, zasklen..._01</vt:lpstr>
      <vt:lpstr>04 - Ostatné_01</vt:lpstr>
      <vt:lpstr>3 - ELI - Ellektroinštalácia</vt:lpstr>
      <vt:lpstr>VV_ELI</vt:lpstr>
      <vt:lpstr>4 - UK - Ustredné vykurov...</vt:lpstr>
      <vt:lpstr>5 - Bleskozvod</vt:lpstr>
      <vt:lpstr>VV_BLESK</vt:lpstr>
      <vt:lpstr>6 - AC - Klimatizácia</vt:lpstr>
      <vt:lpstr>7 - SZT - Spätné ziskavan...</vt:lpstr>
      <vt:lpstr>'01 - OP - Obvodový plášť'!Názvy_tlače</vt:lpstr>
      <vt:lpstr>'01 - OP - Obvodový plášť_01'!Názvy_tlače</vt:lpstr>
      <vt:lpstr>'02 - Strecha'!Názvy_tlače</vt:lpstr>
      <vt:lpstr>'02 - Strecha_01'!Názvy_tlače</vt:lpstr>
      <vt:lpstr>'03 - Okna, dvere, zasklen...'!Názvy_tlače</vt:lpstr>
      <vt:lpstr>'03 - Okna, dvere, zasklen..._01'!Názvy_tlače</vt:lpstr>
      <vt:lpstr>'04 - Ostatné'!Názvy_tlače</vt:lpstr>
      <vt:lpstr>'04 - Ostatné_01'!Názvy_tlače</vt:lpstr>
      <vt:lpstr>'3 - ELI - Ellektroinštalácia'!Názvy_tlače</vt:lpstr>
      <vt:lpstr>'4 - UK - Ustredné vykurov...'!Názvy_tlače</vt:lpstr>
      <vt:lpstr>'5 - Bleskozvod'!Názvy_tlače</vt:lpstr>
      <vt:lpstr>'6 - AC - Klimatizácia'!Názvy_tlače</vt:lpstr>
      <vt:lpstr>'7 - SZT - Spätné ziskavan...'!Názvy_tlače</vt:lpstr>
      <vt:lpstr>'Rekapitulácia stavby'!Názvy_tlače</vt:lpstr>
      <vt:lpstr>'01 - OP - Obvodový plášť'!Oblasť_tlače</vt:lpstr>
      <vt:lpstr>'01 - OP - Obvodový plášť_01'!Oblasť_tlače</vt:lpstr>
      <vt:lpstr>'02 - Strecha'!Oblasť_tlače</vt:lpstr>
      <vt:lpstr>'02 - Strecha_01'!Oblasť_tlače</vt:lpstr>
      <vt:lpstr>'03 - Okna, dvere, zasklen...'!Oblasť_tlače</vt:lpstr>
      <vt:lpstr>'03 - Okna, dvere, zasklen..._01'!Oblasť_tlače</vt:lpstr>
      <vt:lpstr>'04 - Ostatné'!Oblasť_tlače</vt:lpstr>
      <vt:lpstr>'04 - Ostatné_01'!Oblasť_tlače</vt:lpstr>
      <vt:lpstr>'3 - ELI - Ellektroinštalácia'!Oblasť_tlače</vt:lpstr>
      <vt:lpstr>'4 - UK - Ustredné vykurov...'!Oblasť_tlače</vt:lpstr>
      <vt:lpstr>'5 - Bleskozvod'!Oblasť_tlače</vt:lpstr>
      <vt:lpstr>'6 - AC - Klimatizácia'!Oblasť_tlače</vt:lpstr>
      <vt:lpstr>'7 - SZT - Spätné ziskavan...'!Oblasť_tlače</vt:lpstr>
      <vt:lpstr>'Rekapitulácia stavby'!Oblasť_tlače</vt:lpstr>
      <vt:lpstr>VV_BLESK!Oblasť_tlače</vt:lpstr>
      <vt:lpstr>VV_ELI!Oblasť_tlače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AIPPC-009</dc:creator>
  <cp:lastModifiedBy>admin</cp:lastModifiedBy>
  <dcterms:created xsi:type="dcterms:W3CDTF">2020-03-02T07:23:52Z</dcterms:created>
  <dcterms:modified xsi:type="dcterms:W3CDTF">2020-03-02T07:33:28Z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0x010100094F8011D3DF0E498FBFCBDD7396B350</vt:lpwstr>
  </property>
</Properties>
</file>