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Boris Samuelčík\"/>
    </mc:Choice>
  </mc:AlternateContent>
  <xr:revisionPtr revIDLastSave="0" documentId="13_ncr:1_{6CDBECFD-6D92-4DB5-8AF1-3E3BF7763EC9}" xr6:coauthVersionLast="47" xr6:coauthVersionMax="47" xr10:uidLastSave="{00000000-0000-0000-0000-000000000000}"/>
  <bookViews>
    <workbookView xWindow="-103" yWindow="-103" windowWidth="24892" windowHeight="15943" tabRatio="716" xr2:uid="{00000000-000D-0000-FFFF-FFFF00000000}"/>
  </bookViews>
  <sheets>
    <sheet name="Rekapitulácia stavby" sheetId="1" r:id="rId1"/>
    <sheet name="23-D1-01-01 - Sklad poľno..." sheetId="2" r:id="rId2"/>
    <sheet name="23-D1-01-02 - Sklad jadro..." sheetId="3" r:id="rId3"/>
    <sheet name="23-D1-01-03-01 - Senník č.1" sheetId="4" r:id="rId4"/>
    <sheet name="23-D1-01-03-02 - Senník č.2" sheetId="5" r:id="rId5"/>
    <sheet name="23-D1-01-04 - Miestnosť n..." sheetId="6" r:id="rId6"/>
    <sheet name="23-D1-01-05 - Miestnosť p..." sheetId="7" r:id="rId7"/>
    <sheet name="23-D1-01-06 - Oplôtky" sheetId="8" r:id="rId8"/>
    <sheet name="23-D1-01-07 - Terénn úpra..." sheetId="9" r:id="rId9"/>
  </sheets>
  <definedNames>
    <definedName name="_xlnm._FilterDatabase" localSheetId="1" hidden="1">'23-D1-01-01 - Sklad poľno...'!$C$130:$M$280</definedName>
    <definedName name="_xlnm._FilterDatabase" localSheetId="2" hidden="1">'23-D1-01-02 - Sklad jadro...'!$C$129:$M$306</definedName>
    <definedName name="_xlnm._FilterDatabase" localSheetId="3" hidden="1">'23-D1-01-03-01 - Senník č.1'!$C$134:$M$284</definedName>
    <definedName name="_xlnm._FilterDatabase" localSheetId="4" hidden="1">'23-D1-01-03-02 - Senník č.2'!$C$134:$M$284</definedName>
    <definedName name="_xlnm._FilterDatabase" localSheetId="5" hidden="1">'23-D1-01-04 - Miestnosť n...'!$C$130:$M$280</definedName>
    <definedName name="_xlnm._FilterDatabase" localSheetId="6" hidden="1">'23-D1-01-05 - Miestnosť p...'!$C$129:$M$306</definedName>
    <definedName name="_xlnm._FilterDatabase" localSheetId="7" hidden="1">'23-D1-01-06 - Oplôtky'!$C$120:$M$135</definedName>
    <definedName name="_xlnm._FilterDatabase" localSheetId="8" hidden="1">'23-D1-01-07 - Terénn úpra...'!$C$118:$M$132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32" i="9" l="1"/>
  <c r="BI132" i="9"/>
  <c r="BH132" i="9"/>
  <c r="BF132" i="9"/>
  <c r="Y132" i="9"/>
  <c r="W132" i="9"/>
  <c r="W131" i="9" s="1"/>
  <c r="U132" i="9"/>
  <c r="U131" i="9" s="1"/>
  <c r="S132" i="9"/>
  <c r="S131" i="9" s="1"/>
  <c r="K99" i="9" s="1"/>
  <c r="R132" i="9"/>
  <c r="R131" i="9" s="1"/>
  <c r="J99" i="9" s="1"/>
  <c r="Q132" i="9"/>
  <c r="Y131" i="9"/>
  <c r="BJ129" i="9"/>
  <c r="BI129" i="9"/>
  <c r="BH129" i="9"/>
  <c r="BF129" i="9"/>
  <c r="Y129" i="9"/>
  <c r="W129" i="9"/>
  <c r="U129" i="9"/>
  <c r="S129" i="9"/>
  <c r="R129" i="9"/>
  <c r="Q129" i="9"/>
  <c r="BL127" i="9"/>
  <c r="BJ127" i="9"/>
  <c r="BI127" i="9"/>
  <c r="BH127" i="9"/>
  <c r="BF127" i="9"/>
  <c r="Y127" i="9"/>
  <c r="W127" i="9"/>
  <c r="U127" i="9"/>
  <c r="S127" i="9"/>
  <c r="R127" i="9"/>
  <c r="Q127" i="9"/>
  <c r="L127" i="9" s="1"/>
  <c r="BG127" i="9" s="1"/>
  <c r="BJ124" i="9"/>
  <c r="BI124" i="9"/>
  <c r="BH124" i="9"/>
  <c r="BF124" i="9"/>
  <c r="Y124" i="9"/>
  <c r="W124" i="9"/>
  <c r="U124" i="9"/>
  <c r="S124" i="9"/>
  <c r="R124" i="9"/>
  <c r="Q124" i="9"/>
  <c r="BJ122" i="9"/>
  <c r="BI122" i="9"/>
  <c r="BH122" i="9"/>
  <c r="BF122" i="9"/>
  <c r="Y122" i="9"/>
  <c r="W122" i="9"/>
  <c r="U122" i="9"/>
  <c r="S122" i="9"/>
  <c r="R122" i="9"/>
  <c r="Q122" i="9"/>
  <c r="L122" i="9" s="1"/>
  <c r="BG122" i="9" s="1"/>
  <c r="K116" i="9"/>
  <c r="F115" i="9"/>
  <c r="F113" i="9"/>
  <c r="E111" i="9"/>
  <c r="K92" i="9"/>
  <c r="F91" i="9"/>
  <c r="F89" i="9"/>
  <c r="E87" i="9"/>
  <c r="L39" i="9"/>
  <c r="L38" i="9"/>
  <c r="L37" i="9"/>
  <c r="K21" i="9"/>
  <c r="E21" i="9"/>
  <c r="K115" i="9" s="1"/>
  <c r="K20" i="9"/>
  <c r="K18" i="9"/>
  <c r="E18" i="9"/>
  <c r="K17" i="9"/>
  <c r="K12" i="9"/>
  <c r="K89" i="9" s="1"/>
  <c r="E7" i="9"/>
  <c r="E109" i="9" s="1"/>
  <c r="BJ135" i="8"/>
  <c r="BI135" i="8"/>
  <c r="BH135" i="8"/>
  <c r="BF135" i="8"/>
  <c r="Y135" i="8"/>
  <c r="W135" i="8"/>
  <c r="U135" i="8"/>
  <c r="S135" i="8"/>
  <c r="R135" i="8"/>
  <c r="Q135" i="8"/>
  <c r="BL135" i="8" s="1"/>
  <c r="BJ134" i="8"/>
  <c r="BI134" i="8"/>
  <c r="BH134" i="8"/>
  <c r="BF134" i="8"/>
  <c r="Y134" i="8"/>
  <c r="W134" i="8"/>
  <c r="U134" i="8"/>
  <c r="S134" i="8"/>
  <c r="R134" i="8"/>
  <c r="Q134" i="8"/>
  <c r="BJ133" i="8"/>
  <c r="BI133" i="8"/>
  <c r="BH133" i="8"/>
  <c r="BF133" i="8"/>
  <c r="Y133" i="8"/>
  <c r="W133" i="8"/>
  <c r="U133" i="8"/>
  <c r="S133" i="8"/>
  <c r="R133" i="8"/>
  <c r="Q133" i="8"/>
  <c r="BL133" i="8" s="1"/>
  <c r="BJ132" i="8"/>
  <c r="BI132" i="8"/>
  <c r="BH132" i="8"/>
  <c r="BF132" i="8"/>
  <c r="Y132" i="8"/>
  <c r="W132" i="8"/>
  <c r="U132" i="8"/>
  <c r="S132" i="8"/>
  <c r="R132" i="8"/>
  <c r="Q132" i="8"/>
  <c r="BL131" i="8"/>
  <c r="BJ131" i="8"/>
  <c r="BI131" i="8"/>
  <c r="BH131" i="8"/>
  <c r="BF131" i="8"/>
  <c r="Y131" i="8"/>
  <c r="W131" i="8"/>
  <c r="U131" i="8"/>
  <c r="S131" i="8"/>
  <c r="R131" i="8"/>
  <c r="Q131" i="8"/>
  <c r="L131" i="8" s="1"/>
  <c r="BG131" i="8" s="1"/>
  <c r="BJ130" i="8"/>
  <c r="BI130" i="8"/>
  <c r="BH130" i="8"/>
  <c r="BF130" i="8"/>
  <c r="Y130" i="8"/>
  <c r="W130" i="8"/>
  <c r="U130" i="8"/>
  <c r="S130" i="8"/>
  <c r="S129" i="8" s="1"/>
  <c r="R130" i="8"/>
  <c r="Q130" i="8"/>
  <c r="BJ127" i="8"/>
  <c r="BI127" i="8"/>
  <c r="BH127" i="8"/>
  <c r="BF127" i="8"/>
  <c r="Y127" i="8"/>
  <c r="Y126" i="8" s="1"/>
  <c r="W127" i="8"/>
  <c r="U127" i="8"/>
  <c r="U126" i="8" s="1"/>
  <c r="S127" i="8"/>
  <c r="S126" i="8" s="1"/>
  <c r="K99" i="8" s="1"/>
  <c r="R127" i="8"/>
  <c r="Q127" i="8"/>
  <c r="L127" i="8" s="1"/>
  <c r="BG127" i="8" s="1"/>
  <c r="W126" i="8"/>
  <c r="R126" i="8"/>
  <c r="BJ125" i="8"/>
  <c r="BI125" i="8"/>
  <c r="BH125" i="8"/>
  <c r="BF125" i="8"/>
  <c r="Y125" i="8"/>
  <c r="W125" i="8"/>
  <c r="W123" i="8" s="1"/>
  <c r="W122" i="8" s="1"/>
  <c r="U125" i="8"/>
  <c r="U123" i="8" s="1"/>
  <c r="S125" i="8"/>
  <c r="R125" i="8"/>
  <c r="R123" i="8" s="1"/>
  <c r="J98" i="8" s="1"/>
  <c r="Q125" i="8"/>
  <c r="L125" i="8" s="1"/>
  <c r="BG125" i="8" s="1"/>
  <c r="BJ124" i="8"/>
  <c r="BI124" i="8"/>
  <c r="BH124" i="8"/>
  <c r="BF124" i="8"/>
  <c r="Y124" i="8"/>
  <c r="W124" i="8"/>
  <c r="U124" i="8"/>
  <c r="S124" i="8"/>
  <c r="R124" i="8"/>
  <c r="Q124" i="8"/>
  <c r="S123" i="8"/>
  <c r="K118" i="8"/>
  <c r="F117" i="8"/>
  <c r="F115" i="8"/>
  <c r="E113" i="8"/>
  <c r="K92" i="8"/>
  <c r="F91" i="8"/>
  <c r="F89" i="8"/>
  <c r="E87" i="8"/>
  <c r="L39" i="8"/>
  <c r="L38" i="8"/>
  <c r="L37" i="8"/>
  <c r="K21" i="8"/>
  <c r="E21" i="8"/>
  <c r="K20" i="8"/>
  <c r="K18" i="8"/>
  <c r="E18" i="8"/>
  <c r="K17" i="8"/>
  <c r="K12" i="8"/>
  <c r="E7" i="8"/>
  <c r="E85" i="8" s="1"/>
  <c r="BJ296" i="7"/>
  <c r="BI296" i="7"/>
  <c r="BH296" i="7"/>
  <c r="BF296" i="7"/>
  <c r="Y296" i="7"/>
  <c r="W296" i="7"/>
  <c r="U296" i="7"/>
  <c r="S296" i="7"/>
  <c r="R296" i="7"/>
  <c r="Q296" i="7"/>
  <c r="BJ289" i="7"/>
  <c r="BI289" i="7"/>
  <c r="BH289" i="7"/>
  <c r="BF289" i="7"/>
  <c r="Y289" i="7"/>
  <c r="W289" i="7"/>
  <c r="U289" i="7"/>
  <c r="S289" i="7"/>
  <c r="R289" i="7"/>
  <c r="Q289" i="7"/>
  <c r="BL289" i="7" s="1"/>
  <c r="BJ287" i="7"/>
  <c r="BI287" i="7"/>
  <c r="BH287" i="7"/>
  <c r="BF287" i="7"/>
  <c r="Y287" i="7"/>
  <c r="W287" i="7"/>
  <c r="U287" i="7"/>
  <c r="S287" i="7"/>
  <c r="S286" i="7" s="1"/>
  <c r="K110" i="7" s="1"/>
  <c r="R287" i="7"/>
  <c r="Q287" i="7"/>
  <c r="BJ285" i="7"/>
  <c r="BI285" i="7"/>
  <c r="BH285" i="7"/>
  <c r="BF285" i="7"/>
  <c r="Y285" i="7"/>
  <c r="W285" i="7"/>
  <c r="U285" i="7"/>
  <c r="S285" i="7"/>
  <c r="R285" i="7"/>
  <c r="Q285" i="7"/>
  <c r="BJ284" i="7"/>
  <c r="BI284" i="7"/>
  <c r="BH284" i="7"/>
  <c r="BF284" i="7"/>
  <c r="Y284" i="7"/>
  <c r="W284" i="7"/>
  <c r="U284" i="7"/>
  <c r="S284" i="7"/>
  <c r="R284" i="7"/>
  <c r="Q284" i="7"/>
  <c r="BL284" i="7" s="1"/>
  <c r="BJ282" i="7"/>
  <c r="BI282" i="7"/>
  <c r="BH282" i="7"/>
  <c r="BF282" i="7"/>
  <c r="Y282" i="7"/>
  <c r="W282" i="7"/>
  <c r="U282" i="7"/>
  <c r="S282" i="7"/>
  <c r="R282" i="7"/>
  <c r="Q282" i="7"/>
  <c r="BJ280" i="7"/>
  <c r="BI280" i="7"/>
  <c r="BH280" i="7"/>
  <c r="BF280" i="7"/>
  <c r="Y280" i="7"/>
  <c r="W280" i="7"/>
  <c r="U280" i="7"/>
  <c r="S280" i="7"/>
  <c r="R280" i="7"/>
  <c r="Q280" i="7"/>
  <c r="BL280" i="7" s="1"/>
  <c r="L280" i="7"/>
  <c r="BG280" i="7" s="1"/>
  <c r="BJ278" i="7"/>
  <c r="BI278" i="7"/>
  <c r="BH278" i="7"/>
  <c r="BF278" i="7"/>
  <c r="Y278" i="7"/>
  <c r="W278" i="7"/>
  <c r="U278" i="7"/>
  <c r="S278" i="7"/>
  <c r="R278" i="7"/>
  <c r="Q278" i="7"/>
  <c r="L278" i="7" s="1"/>
  <c r="BG278" i="7" s="1"/>
  <c r="BJ277" i="7"/>
  <c r="BI277" i="7"/>
  <c r="BH277" i="7"/>
  <c r="BF277" i="7"/>
  <c r="Y277" i="7"/>
  <c r="W277" i="7"/>
  <c r="U277" i="7"/>
  <c r="S277" i="7"/>
  <c r="R277" i="7"/>
  <c r="Q277" i="7"/>
  <c r="BJ276" i="7"/>
  <c r="BI276" i="7"/>
  <c r="BH276" i="7"/>
  <c r="BF276" i="7"/>
  <c r="Y276" i="7"/>
  <c r="W276" i="7"/>
  <c r="U276" i="7"/>
  <c r="S276" i="7"/>
  <c r="R276" i="7"/>
  <c r="Q276" i="7"/>
  <c r="BJ275" i="7"/>
  <c r="BI275" i="7"/>
  <c r="BH275" i="7"/>
  <c r="BF275" i="7"/>
  <c r="Y275" i="7"/>
  <c r="W275" i="7"/>
  <c r="U275" i="7"/>
  <c r="S275" i="7"/>
  <c r="R275" i="7"/>
  <c r="Q275" i="7"/>
  <c r="BJ274" i="7"/>
  <c r="BI274" i="7"/>
  <c r="BH274" i="7"/>
  <c r="BF274" i="7"/>
  <c r="Y274" i="7"/>
  <c r="W274" i="7"/>
  <c r="U274" i="7"/>
  <c r="S274" i="7"/>
  <c r="R274" i="7"/>
  <c r="Q274" i="7"/>
  <c r="BL274" i="7" s="1"/>
  <c r="BJ273" i="7"/>
  <c r="BI273" i="7"/>
  <c r="BH273" i="7"/>
  <c r="BF273" i="7"/>
  <c r="Y273" i="7"/>
  <c r="W273" i="7"/>
  <c r="U273" i="7"/>
  <c r="S273" i="7"/>
  <c r="R273" i="7"/>
  <c r="Q273" i="7"/>
  <c r="BJ269" i="7"/>
  <c r="BI269" i="7"/>
  <c r="BH269" i="7"/>
  <c r="BF269" i="7"/>
  <c r="Y269" i="7"/>
  <c r="W269" i="7"/>
  <c r="U269" i="7"/>
  <c r="S269" i="7"/>
  <c r="R269" i="7"/>
  <c r="Q269" i="7"/>
  <c r="BL269" i="7" s="1"/>
  <c r="BJ266" i="7"/>
  <c r="BI266" i="7"/>
  <c r="BH266" i="7"/>
  <c r="BF266" i="7"/>
  <c r="Y266" i="7"/>
  <c r="W266" i="7"/>
  <c r="U266" i="7"/>
  <c r="S266" i="7"/>
  <c r="R266" i="7"/>
  <c r="Q266" i="7"/>
  <c r="BL264" i="7"/>
  <c r="BJ264" i="7"/>
  <c r="BI264" i="7"/>
  <c r="BH264" i="7"/>
  <c r="BF264" i="7"/>
  <c r="Y264" i="7"/>
  <c r="W264" i="7"/>
  <c r="U264" i="7"/>
  <c r="S264" i="7"/>
  <c r="R264" i="7"/>
  <c r="Q264" i="7"/>
  <c r="L264" i="7" s="1"/>
  <c r="BG264" i="7" s="1"/>
  <c r="BJ263" i="7"/>
  <c r="BI263" i="7"/>
  <c r="BH263" i="7"/>
  <c r="BF263" i="7"/>
  <c r="Y263" i="7"/>
  <c r="W263" i="7"/>
  <c r="U263" i="7"/>
  <c r="S263" i="7"/>
  <c r="R263" i="7"/>
  <c r="Q263" i="7"/>
  <c r="BJ256" i="7"/>
  <c r="BI256" i="7"/>
  <c r="BH256" i="7"/>
  <c r="BF256" i="7"/>
  <c r="Y256" i="7"/>
  <c r="W256" i="7"/>
  <c r="U256" i="7"/>
  <c r="S256" i="7"/>
  <c r="R256" i="7"/>
  <c r="Q256" i="7"/>
  <c r="BJ254" i="7"/>
  <c r="BI254" i="7"/>
  <c r="BH254" i="7"/>
  <c r="BF254" i="7"/>
  <c r="Y254" i="7"/>
  <c r="W254" i="7"/>
  <c r="U254" i="7"/>
  <c r="S254" i="7"/>
  <c r="R254" i="7"/>
  <c r="Q254" i="7"/>
  <c r="BL254" i="7" s="1"/>
  <c r="BJ252" i="7"/>
  <c r="BI252" i="7"/>
  <c r="BH252" i="7"/>
  <c r="BF252" i="7"/>
  <c r="Y252" i="7"/>
  <c r="Y251" i="7" s="1"/>
  <c r="W252" i="7"/>
  <c r="W251" i="7" s="1"/>
  <c r="U252" i="7"/>
  <c r="U251" i="7" s="1"/>
  <c r="S252" i="7"/>
  <c r="S251" i="7" s="1"/>
  <c r="K107" i="7" s="1"/>
  <c r="R252" i="7"/>
  <c r="Q252" i="7"/>
  <c r="BJ250" i="7"/>
  <c r="BI250" i="7"/>
  <c r="BH250" i="7"/>
  <c r="BF250" i="7"/>
  <c r="Y250" i="7"/>
  <c r="W250" i="7"/>
  <c r="U250" i="7"/>
  <c r="S250" i="7"/>
  <c r="R250" i="7"/>
  <c r="Q250" i="7"/>
  <c r="BJ249" i="7"/>
  <c r="BI249" i="7"/>
  <c r="BH249" i="7"/>
  <c r="BF249" i="7"/>
  <c r="Y249" i="7"/>
  <c r="W249" i="7"/>
  <c r="U249" i="7"/>
  <c r="S249" i="7"/>
  <c r="R249" i="7"/>
  <c r="Q249" i="7"/>
  <c r="L249" i="7" s="1"/>
  <c r="BG249" i="7" s="1"/>
  <c r="BJ248" i="7"/>
  <c r="BI248" i="7"/>
  <c r="BH248" i="7"/>
  <c r="BF248" i="7"/>
  <c r="Y248" i="7"/>
  <c r="W248" i="7"/>
  <c r="U248" i="7"/>
  <c r="S248" i="7"/>
  <c r="R248" i="7"/>
  <c r="Q248" i="7"/>
  <c r="BJ246" i="7"/>
  <c r="BI246" i="7"/>
  <c r="BH246" i="7"/>
  <c r="BF246" i="7"/>
  <c r="Y246" i="7"/>
  <c r="W246" i="7"/>
  <c r="U246" i="7"/>
  <c r="S246" i="7"/>
  <c r="R246" i="7"/>
  <c r="Q246" i="7"/>
  <c r="BL246" i="7" s="1"/>
  <c r="L246" i="7"/>
  <c r="BG246" i="7" s="1"/>
  <c r="BJ245" i="7"/>
  <c r="BI245" i="7"/>
  <c r="BH245" i="7"/>
  <c r="BF245" i="7"/>
  <c r="Y245" i="7"/>
  <c r="W245" i="7"/>
  <c r="U245" i="7"/>
  <c r="S245" i="7"/>
  <c r="R245" i="7"/>
  <c r="Q245" i="7"/>
  <c r="BJ243" i="7"/>
  <c r="BI243" i="7"/>
  <c r="BH243" i="7"/>
  <c r="BF243" i="7"/>
  <c r="Y243" i="7"/>
  <c r="W243" i="7"/>
  <c r="U243" i="7"/>
  <c r="S243" i="7"/>
  <c r="R243" i="7"/>
  <c r="Q243" i="7"/>
  <c r="BL243" i="7" s="1"/>
  <c r="BJ241" i="7"/>
  <c r="BI241" i="7"/>
  <c r="BH241" i="7"/>
  <c r="BF241" i="7"/>
  <c r="Y241" i="7"/>
  <c r="W241" i="7"/>
  <c r="U241" i="7"/>
  <c r="S241" i="7"/>
  <c r="R241" i="7"/>
  <c r="Q241" i="7"/>
  <c r="BJ239" i="7"/>
  <c r="BI239" i="7"/>
  <c r="BH239" i="7"/>
  <c r="BF239" i="7"/>
  <c r="Y239" i="7"/>
  <c r="W239" i="7"/>
  <c r="U239" i="7"/>
  <c r="S239" i="7"/>
  <c r="R239" i="7"/>
  <c r="Q239" i="7"/>
  <c r="BL239" i="7" s="1"/>
  <c r="BJ238" i="7"/>
  <c r="BI238" i="7"/>
  <c r="BH238" i="7"/>
  <c r="BF238" i="7"/>
  <c r="Y238" i="7"/>
  <c r="W238" i="7"/>
  <c r="U238" i="7"/>
  <c r="S238" i="7"/>
  <c r="R238" i="7"/>
  <c r="Q238" i="7"/>
  <c r="BJ236" i="7"/>
  <c r="BI236" i="7"/>
  <c r="BH236" i="7"/>
  <c r="BF236" i="7"/>
  <c r="Y236" i="7"/>
  <c r="W236" i="7"/>
  <c r="U236" i="7"/>
  <c r="S236" i="7"/>
  <c r="R236" i="7"/>
  <c r="Q236" i="7"/>
  <c r="L236" i="7" s="1"/>
  <c r="BG236" i="7" s="1"/>
  <c r="BJ234" i="7"/>
  <c r="BI234" i="7"/>
  <c r="BH234" i="7"/>
  <c r="BF234" i="7"/>
  <c r="Y234" i="7"/>
  <c r="W234" i="7"/>
  <c r="U234" i="7"/>
  <c r="S234" i="7"/>
  <c r="R234" i="7"/>
  <c r="Q234" i="7"/>
  <c r="BJ232" i="7"/>
  <c r="BI232" i="7"/>
  <c r="BH232" i="7"/>
  <c r="BF232" i="7"/>
  <c r="Y232" i="7"/>
  <c r="W232" i="7"/>
  <c r="U232" i="7"/>
  <c r="S232" i="7"/>
  <c r="S224" i="7" s="1"/>
  <c r="K105" i="7" s="1"/>
  <c r="R232" i="7"/>
  <c r="Q232" i="7"/>
  <c r="BL227" i="7"/>
  <c r="BJ227" i="7"/>
  <c r="BI227" i="7"/>
  <c r="BH227" i="7"/>
  <c r="BF227" i="7"/>
  <c r="Y227" i="7"/>
  <c r="Y224" i="7" s="1"/>
  <c r="W227" i="7"/>
  <c r="U227" i="7"/>
  <c r="S227" i="7"/>
  <c r="R227" i="7"/>
  <c r="Q227" i="7"/>
  <c r="L227" i="7"/>
  <c r="BG227" i="7" s="1"/>
  <c r="BJ225" i="7"/>
  <c r="BI225" i="7"/>
  <c r="BH225" i="7"/>
  <c r="BF225" i="7"/>
  <c r="Y225" i="7"/>
  <c r="W225" i="7"/>
  <c r="U225" i="7"/>
  <c r="S225" i="7"/>
  <c r="R225" i="7"/>
  <c r="Q225" i="7"/>
  <c r="BJ223" i="7"/>
  <c r="BI223" i="7"/>
  <c r="BH223" i="7"/>
  <c r="BF223" i="7"/>
  <c r="Y223" i="7"/>
  <c r="W223" i="7"/>
  <c r="U223" i="7"/>
  <c r="S223" i="7"/>
  <c r="R223" i="7"/>
  <c r="Q223" i="7"/>
  <c r="BJ218" i="7"/>
  <c r="BI218" i="7"/>
  <c r="BH218" i="7"/>
  <c r="BF218" i="7"/>
  <c r="Y218" i="7"/>
  <c r="W218" i="7"/>
  <c r="U218" i="7"/>
  <c r="S218" i="7"/>
  <c r="R218" i="7"/>
  <c r="Q218" i="7"/>
  <c r="BL218" i="7" s="1"/>
  <c r="BJ216" i="7"/>
  <c r="BI216" i="7"/>
  <c r="BH216" i="7"/>
  <c r="BF216" i="7"/>
  <c r="Y216" i="7"/>
  <c r="W216" i="7"/>
  <c r="U216" i="7"/>
  <c r="S216" i="7"/>
  <c r="R216" i="7"/>
  <c r="Q216" i="7"/>
  <c r="BL213" i="7"/>
  <c r="BJ213" i="7"/>
  <c r="BI213" i="7"/>
  <c r="BH213" i="7"/>
  <c r="BF213" i="7"/>
  <c r="Y213" i="7"/>
  <c r="W213" i="7"/>
  <c r="U213" i="7"/>
  <c r="S213" i="7"/>
  <c r="R213" i="7"/>
  <c r="Q213" i="7"/>
  <c r="L213" i="7" s="1"/>
  <c r="BG213" i="7" s="1"/>
  <c r="BJ210" i="7"/>
  <c r="BI210" i="7"/>
  <c r="BH210" i="7"/>
  <c r="BF210" i="7"/>
  <c r="Y210" i="7"/>
  <c r="W210" i="7"/>
  <c r="U210" i="7"/>
  <c r="S210" i="7"/>
  <c r="R210" i="7"/>
  <c r="Q210" i="7"/>
  <c r="BJ208" i="7"/>
  <c r="BI208" i="7"/>
  <c r="BH208" i="7"/>
  <c r="BF208" i="7"/>
  <c r="Y208" i="7"/>
  <c r="W208" i="7"/>
  <c r="U208" i="7"/>
  <c r="S208" i="7"/>
  <c r="R208" i="7"/>
  <c r="Q208" i="7"/>
  <c r="L208" i="7" s="1"/>
  <c r="BG208" i="7" s="1"/>
  <c r="BJ204" i="7"/>
  <c r="BI204" i="7"/>
  <c r="BH204" i="7"/>
  <c r="BF204" i="7"/>
  <c r="Y204" i="7"/>
  <c r="W204" i="7"/>
  <c r="U204" i="7"/>
  <c r="S204" i="7"/>
  <c r="R204" i="7"/>
  <c r="Q204" i="7"/>
  <c r="BJ202" i="7"/>
  <c r="BI202" i="7"/>
  <c r="BH202" i="7"/>
  <c r="BF202" i="7"/>
  <c r="Y202" i="7"/>
  <c r="W202" i="7"/>
  <c r="U202" i="7"/>
  <c r="S202" i="7"/>
  <c r="R202" i="7"/>
  <c r="Q202" i="7"/>
  <c r="BL202" i="7" s="1"/>
  <c r="BJ200" i="7"/>
  <c r="BI200" i="7"/>
  <c r="BH200" i="7"/>
  <c r="BF200" i="7"/>
  <c r="Y200" i="7"/>
  <c r="W200" i="7"/>
  <c r="U200" i="7"/>
  <c r="S200" i="7"/>
  <c r="R200" i="7"/>
  <c r="Q200" i="7"/>
  <c r="BJ195" i="7"/>
  <c r="BI195" i="7"/>
  <c r="BH195" i="7"/>
  <c r="BF195" i="7"/>
  <c r="Y195" i="7"/>
  <c r="W195" i="7"/>
  <c r="U195" i="7"/>
  <c r="S195" i="7"/>
  <c r="R195" i="7"/>
  <c r="Q195" i="7"/>
  <c r="BL195" i="7" s="1"/>
  <c r="L195" i="7"/>
  <c r="BG195" i="7" s="1"/>
  <c r="BJ191" i="7"/>
  <c r="BI191" i="7"/>
  <c r="BH191" i="7"/>
  <c r="BF191" i="7"/>
  <c r="Y191" i="7"/>
  <c r="W191" i="7"/>
  <c r="U191" i="7"/>
  <c r="S191" i="7"/>
  <c r="R191" i="7"/>
  <c r="Q191" i="7"/>
  <c r="BJ189" i="7"/>
  <c r="BI189" i="7"/>
  <c r="BH189" i="7"/>
  <c r="BF189" i="7"/>
  <c r="Y189" i="7"/>
  <c r="W189" i="7"/>
  <c r="U189" i="7"/>
  <c r="S189" i="7"/>
  <c r="R189" i="7"/>
  <c r="Q189" i="7"/>
  <c r="L189" i="7" s="1"/>
  <c r="BG189" i="7" s="1"/>
  <c r="BJ187" i="7"/>
  <c r="BI187" i="7"/>
  <c r="BH187" i="7"/>
  <c r="BF187" i="7"/>
  <c r="Y187" i="7"/>
  <c r="W187" i="7"/>
  <c r="U187" i="7"/>
  <c r="S187" i="7"/>
  <c r="R187" i="7"/>
  <c r="Q187" i="7"/>
  <c r="BJ185" i="7"/>
  <c r="BI185" i="7"/>
  <c r="BH185" i="7"/>
  <c r="BF185" i="7"/>
  <c r="Y185" i="7"/>
  <c r="W185" i="7"/>
  <c r="U185" i="7"/>
  <c r="S185" i="7"/>
  <c r="R185" i="7"/>
  <c r="Q185" i="7"/>
  <c r="BL185" i="7" s="1"/>
  <c r="L185" i="7"/>
  <c r="BG185" i="7" s="1"/>
  <c r="BJ182" i="7"/>
  <c r="BI182" i="7"/>
  <c r="BH182" i="7"/>
  <c r="BF182" i="7"/>
  <c r="Y182" i="7"/>
  <c r="W182" i="7"/>
  <c r="U182" i="7"/>
  <c r="S182" i="7"/>
  <c r="R182" i="7"/>
  <c r="Q182" i="7"/>
  <c r="BJ180" i="7"/>
  <c r="BI180" i="7"/>
  <c r="BH180" i="7"/>
  <c r="BF180" i="7"/>
  <c r="Y180" i="7"/>
  <c r="W180" i="7"/>
  <c r="U180" i="7"/>
  <c r="S180" i="7"/>
  <c r="R180" i="7"/>
  <c r="Q180" i="7"/>
  <c r="BL180" i="7" s="1"/>
  <c r="BJ178" i="7"/>
  <c r="BI178" i="7"/>
  <c r="BH178" i="7"/>
  <c r="BF178" i="7"/>
  <c r="Y178" i="7"/>
  <c r="W178" i="7"/>
  <c r="U178" i="7"/>
  <c r="S178" i="7"/>
  <c r="R178" i="7"/>
  <c r="Q178" i="7"/>
  <c r="BJ173" i="7"/>
  <c r="BI173" i="7"/>
  <c r="BH173" i="7"/>
  <c r="BF173" i="7"/>
  <c r="Y173" i="7"/>
  <c r="W173" i="7"/>
  <c r="U173" i="7"/>
  <c r="S173" i="7"/>
  <c r="R173" i="7"/>
  <c r="Q173" i="7"/>
  <c r="BJ172" i="7"/>
  <c r="BI172" i="7"/>
  <c r="BH172" i="7"/>
  <c r="BF172" i="7"/>
  <c r="Y172" i="7"/>
  <c r="W172" i="7"/>
  <c r="U172" i="7"/>
  <c r="S172" i="7"/>
  <c r="R172" i="7"/>
  <c r="Q172" i="7"/>
  <c r="BJ170" i="7"/>
  <c r="BI170" i="7"/>
  <c r="BH170" i="7"/>
  <c r="BF170" i="7"/>
  <c r="Y170" i="7"/>
  <c r="W170" i="7"/>
  <c r="U170" i="7"/>
  <c r="S170" i="7"/>
  <c r="R170" i="7"/>
  <c r="Q170" i="7"/>
  <c r="BJ163" i="7"/>
  <c r="BI163" i="7"/>
  <c r="BH163" i="7"/>
  <c r="BF163" i="7"/>
  <c r="Y163" i="7"/>
  <c r="W163" i="7"/>
  <c r="U163" i="7"/>
  <c r="S163" i="7"/>
  <c r="R163" i="7"/>
  <c r="Q163" i="7"/>
  <c r="BL163" i="7" s="1"/>
  <c r="BJ156" i="7"/>
  <c r="BI156" i="7"/>
  <c r="BH156" i="7"/>
  <c r="BF156" i="7"/>
  <c r="Y156" i="7"/>
  <c r="W156" i="7"/>
  <c r="U156" i="7"/>
  <c r="S156" i="7"/>
  <c r="R156" i="7"/>
  <c r="Q156" i="7"/>
  <c r="BL154" i="7"/>
  <c r="BJ154" i="7"/>
  <c r="BI154" i="7"/>
  <c r="BH154" i="7"/>
  <c r="BF154" i="7"/>
  <c r="Y154" i="7"/>
  <c r="W154" i="7"/>
  <c r="U154" i="7"/>
  <c r="S154" i="7"/>
  <c r="R154" i="7"/>
  <c r="Q154" i="7"/>
  <c r="L154" i="7" s="1"/>
  <c r="BG154" i="7" s="1"/>
  <c r="BJ152" i="7"/>
  <c r="BI152" i="7"/>
  <c r="BH152" i="7"/>
  <c r="BF152" i="7"/>
  <c r="Y152" i="7"/>
  <c r="W152" i="7"/>
  <c r="U152" i="7"/>
  <c r="S152" i="7"/>
  <c r="R152" i="7"/>
  <c r="Q152" i="7"/>
  <c r="BJ150" i="7"/>
  <c r="BI150" i="7"/>
  <c r="BH150" i="7"/>
  <c r="BF150" i="7"/>
  <c r="Y150" i="7"/>
  <c r="W150" i="7"/>
  <c r="U150" i="7"/>
  <c r="S150" i="7"/>
  <c r="R150" i="7"/>
  <c r="Q150" i="7"/>
  <c r="L150" i="7" s="1"/>
  <c r="BG150" i="7" s="1"/>
  <c r="BJ147" i="7"/>
  <c r="BI147" i="7"/>
  <c r="BH147" i="7"/>
  <c r="BF147" i="7"/>
  <c r="Y147" i="7"/>
  <c r="W147" i="7"/>
  <c r="W146" i="7" s="1"/>
  <c r="U147" i="7"/>
  <c r="U146" i="7" s="1"/>
  <c r="S147" i="7"/>
  <c r="S146" i="7" s="1"/>
  <c r="K101" i="7" s="1"/>
  <c r="R147" i="7"/>
  <c r="R146" i="7" s="1"/>
  <c r="J101" i="7" s="1"/>
  <c r="Q147" i="7"/>
  <c r="Y146" i="7"/>
  <c r="BJ145" i="7"/>
  <c r="BI145" i="7"/>
  <c r="BH145" i="7"/>
  <c r="BF145" i="7"/>
  <c r="Y145" i="7"/>
  <c r="W145" i="7"/>
  <c r="U145" i="7"/>
  <c r="S145" i="7"/>
  <c r="R145" i="7"/>
  <c r="Q145" i="7"/>
  <c r="BJ144" i="7"/>
  <c r="BI144" i="7"/>
  <c r="BH144" i="7"/>
  <c r="BF144" i="7"/>
  <c r="Y144" i="7"/>
  <c r="W144" i="7"/>
  <c r="U144" i="7"/>
  <c r="S144" i="7"/>
  <c r="R144" i="7"/>
  <c r="R140" i="7" s="1"/>
  <c r="J100" i="7" s="1"/>
  <c r="Q144" i="7"/>
  <c r="BL144" i="7" s="1"/>
  <c r="BJ143" i="7"/>
  <c r="BI143" i="7"/>
  <c r="BH143" i="7"/>
  <c r="BF143" i="7"/>
  <c r="Y143" i="7"/>
  <c r="W143" i="7"/>
  <c r="U143" i="7"/>
  <c r="S143" i="7"/>
  <c r="S140" i="7" s="1"/>
  <c r="R143" i="7"/>
  <c r="Q143" i="7"/>
  <c r="BJ141" i="7"/>
  <c r="BI141" i="7"/>
  <c r="BH141" i="7"/>
  <c r="BF141" i="7"/>
  <c r="Y141" i="7"/>
  <c r="W141" i="7"/>
  <c r="U141" i="7"/>
  <c r="S141" i="7"/>
  <c r="R141" i="7"/>
  <c r="Q141" i="7"/>
  <c r="BL141" i="7" s="1"/>
  <c r="L141" i="7"/>
  <c r="BG141" i="7" s="1"/>
  <c r="Y140" i="7"/>
  <c r="BL138" i="7"/>
  <c r="BJ138" i="7"/>
  <c r="BI138" i="7"/>
  <c r="BH138" i="7"/>
  <c r="BF138" i="7"/>
  <c r="Y138" i="7"/>
  <c r="W138" i="7"/>
  <c r="U138" i="7"/>
  <c r="U135" i="7" s="1"/>
  <c r="S138" i="7"/>
  <c r="R138" i="7"/>
  <c r="R135" i="7" s="1"/>
  <c r="J99" i="7" s="1"/>
  <c r="Q138" i="7"/>
  <c r="L138" i="7"/>
  <c r="BG138" i="7" s="1"/>
  <c r="BJ136" i="7"/>
  <c r="BI136" i="7"/>
  <c r="BH136" i="7"/>
  <c r="BF136" i="7"/>
  <c r="Y136" i="7"/>
  <c r="W136" i="7"/>
  <c r="U136" i="7"/>
  <c r="S136" i="7"/>
  <c r="R136" i="7"/>
  <c r="Q136" i="7"/>
  <c r="W135" i="7"/>
  <c r="S135" i="7"/>
  <c r="K99" i="7" s="1"/>
  <c r="BJ133" i="7"/>
  <c r="BI133" i="7"/>
  <c r="BH133" i="7"/>
  <c r="BF133" i="7"/>
  <c r="Y133" i="7"/>
  <c r="Y132" i="7" s="1"/>
  <c r="W133" i="7"/>
  <c r="W132" i="7" s="1"/>
  <c r="U133" i="7"/>
  <c r="U132" i="7" s="1"/>
  <c r="S133" i="7"/>
  <c r="S132" i="7" s="1"/>
  <c r="K98" i="7" s="1"/>
  <c r="R133" i="7"/>
  <c r="Q133" i="7"/>
  <c r="R132" i="7"/>
  <c r="K127" i="7"/>
  <c r="F126" i="7"/>
  <c r="F124" i="7"/>
  <c r="E122" i="7"/>
  <c r="K100" i="7"/>
  <c r="K92" i="7"/>
  <c r="F91" i="7"/>
  <c r="F89" i="7"/>
  <c r="E87" i="7"/>
  <c r="L39" i="7"/>
  <c r="L38" i="7"/>
  <c r="L37" i="7"/>
  <c r="K21" i="7"/>
  <c r="E21" i="7"/>
  <c r="K126" i="7" s="1"/>
  <c r="K20" i="7"/>
  <c r="K18" i="7"/>
  <c r="E18" i="7"/>
  <c r="F92" i="7" s="1"/>
  <c r="K17" i="7"/>
  <c r="K12" i="7"/>
  <c r="K124" i="7" s="1"/>
  <c r="E7" i="7"/>
  <c r="BL271" i="6"/>
  <c r="BJ271" i="6"/>
  <c r="BI271" i="6"/>
  <c r="BH271" i="6"/>
  <c r="BF271" i="6"/>
  <c r="Y271" i="6"/>
  <c r="W271" i="6"/>
  <c r="U271" i="6"/>
  <c r="S271" i="6"/>
  <c r="S266" i="6" s="1"/>
  <c r="K111" i="6" s="1"/>
  <c r="R271" i="6"/>
  <c r="Q271" i="6"/>
  <c r="L271" i="6" s="1"/>
  <c r="BG271" i="6" s="1"/>
  <c r="BJ269" i="6"/>
  <c r="BI269" i="6"/>
  <c r="BH269" i="6"/>
  <c r="BF269" i="6"/>
  <c r="Y269" i="6"/>
  <c r="W269" i="6"/>
  <c r="W266" i="6" s="1"/>
  <c r="U269" i="6"/>
  <c r="S269" i="6"/>
  <c r="R269" i="6"/>
  <c r="Q269" i="6"/>
  <c r="BJ267" i="6"/>
  <c r="BI267" i="6"/>
  <c r="BH267" i="6"/>
  <c r="BF267" i="6"/>
  <c r="Y267" i="6"/>
  <c r="W267" i="6"/>
  <c r="U267" i="6"/>
  <c r="S267" i="6"/>
  <c r="R267" i="6"/>
  <c r="Q267" i="6"/>
  <c r="BL267" i="6" s="1"/>
  <c r="BJ265" i="6"/>
  <c r="BI265" i="6"/>
  <c r="BH265" i="6"/>
  <c r="BF265" i="6"/>
  <c r="Y265" i="6"/>
  <c r="W265" i="6"/>
  <c r="U265" i="6"/>
  <c r="S265" i="6"/>
  <c r="R265" i="6"/>
  <c r="Q265" i="6"/>
  <c r="BL265" i="6" s="1"/>
  <c r="BL264" i="6"/>
  <c r="BJ264" i="6"/>
  <c r="BI264" i="6"/>
  <c r="BH264" i="6"/>
  <c r="BF264" i="6"/>
  <c r="Y264" i="6"/>
  <c r="W264" i="6"/>
  <c r="U264" i="6"/>
  <c r="S264" i="6"/>
  <c r="R264" i="6"/>
  <c r="Q264" i="6"/>
  <c r="L264" i="6" s="1"/>
  <c r="BG264" i="6" s="1"/>
  <c r="BJ262" i="6"/>
  <c r="BI262" i="6"/>
  <c r="BH262" i="6"/>
  <c r="BF262" i="6"/>
  <c r="Y262" i="6"/>
  <c r="W262" i="6"/>
  <c r="U262" i="6"/>
  <c r="S262" i="6"/>
  <c r="R262" i="6"/>
  <c r="Q262" i="6"/>
  <c r="BL262" i="6" s="1"/>
  <c r="BL260" i="6"/>
  <c r="BL259" i="6" s="1"/>
  <c r="L259" i="6" s="1"/>
  <c r="L110" i="6" s="1"/>
  <c r="BJ260" i="6"/>
  <c r="BI260" i="6"/>
  <c r="BH260" i="6"/>
  <c r="BF260" i="6"/>
  <c r="Y260" i="6"/>
  <c r="W260" i="6"/>
  <c r="U260" i="6"/>
  <c r="S260" i="6"/>
  <c r="R260" i="6"/>
  <c r="Q260" i="6"/>
  <c r="L260" i="6" s="1"/>
  <c r="BG260" i="6" s="1"/>
  <c r="BL258" i="6"/>
  <c r="BJ258" i="6"/>
  <c r="BI258" i="6"/>
  <c r="BH258" i="6"/>
  <c r="BF258" i="6"/>
  <c r="Y258" i="6"/>
  <c r="W258" i="6"/>
  <c r="U258" i="6"/>
  <c r="S258" i="6"/>
  <c r="R258" i="6"/>
  <c r="Q258" i="6"/>
  <c r="L258" i="6" s="1"/>
  <c r="BG258" i="6" s="1"/>
  <c r="BJ257" i="6"/>
  <c r="BI257" i="6"/>
  <c r="BH257" i="6"/>
  <c r="BF257" i="6"/>
  <c r="Y257" i="6"/>
  <c r="W257" i="6"/>
  <c r="U257" i="6"/>
  <c r="S257" i="6"/>
  <c r="R257" i="6"/>
  <c r="Q257" i="6"/>
  <c r="BL257" i="6" s="1"/>
  <c r="BJ256" i="6"/>
  <c r="BI256" i="6"/>
  <c r="BH256" i="6"/>
  <c r="BF256" i="6"/>
  <c r="Y256" i="6"/>
  <c r="W256" i="6"/>
  <c r="U256" i="6"/>
  <c r="S256" i="6"/>
  <c r="R256" i="6"/>
  <c r="Q256" i="6"/>
  <c r="BL256" i="6" s="1"/>
  <c r="BJ255" i="6"/>
  <c r="BI255" i="6"/>
  <c r="BH255" i="6"/>
  <c r="BF255" i="6"/>
  <c r="Y255" i="6"/>
  <c r="W255" i="6"/>
  <c r="U255" i="6"/>
  <c r="S255" i="6"/>
  <c r="R255" i="6"/>
  <c r="Q255" i="6"/>
  <c r="BL255" i="6" s="1"/>
  <c r="BJ254" i="6"/>
  <c r="BI254" i="6"/>
  <c r="BH254" i="6"/>
  <c r="BF254" i="6"/>
  <c r="Y254" i="6"/>
  <c r="W254" i="6"/>
  <c r="U254" i="6"/>
  <c r="S254" i="6"/>
  <c r="R254" i="6"/>
  <c r="Q254" i="6"/>
  <c r="BL254" i="6" s="1"/>
  <c r="BJ251" i="6"/>
  <c r="BI251" i="6"/>
  <c r="BH251" i="6"/>
  <c r="BF251" i="6"/>
  <c r="Y251" i="6"/>
  <c r="W251" i="6"/>
  <c r="U251" i="6"/>
  <c r="S251" i="6"/>
  <c r="R251" i="6"/>
  <c r="Q251" i="6"/>
  <c r="BL251" i="6" s="1"/>
  <c r="BJ249" i="6"/>
  <c r="BI249" i="6"/>
  <c r="BH249" i="6"/>
  <c r="BF249" i="6"/>
  <c r="Y249" i="6"/>
  <c r="W249" i="6"/>
  <c r="U249" i="6"/>
  <c r="S249" i="6"/>
  <c r="R249" i="6"/>
  <c r="Q249" i="6"/>
  <c r="BL249" i="6" s="1"/>
  <c r="BJ248" i="6"/>
  <c r="BI248" i="6"/>
  <c r="BH248" i="6"/>
  <c r="BF248" i="6"/>
  <c r="Y248" i="6"/>
  <c r="W248" i="6"/>
  <c r="U248" i="6"/>
  <c r="S248" i="6"/>
  <c r="R248" i="6"/>
  <c r="Q248" i="6"/>
  <c r="BL248" i="6" s="1"/>
  <c r="BL242" i="6"/>
  <c r="BJ242" i="6"/>
  <c r="BI242" i="6"/>
  <c r="BH242" i="6"/>
  <c r="BF242" i="6"/>
  <c r="Y242" i="6"/>
  <c r="W242" i="6"/>
  <c r="U242" i="6"/>
  <c r="S242" i="6"/>
  <c r="R242" i="6"/>
  <c r="R241" i="6" s="1"/>
  <c r="J109" i="6" s="1"/>
  <c r="Q242" i="6"/>
  <c r="L242" i="6"/>
  <c r="BG242" i="6" s="1"/>
  <c r="BJ240" i="6"/>
  <c r="BI240" i="6"/>
  <c r="BH240" i="6"/>
  <c r="BF240" i="6"/>
  <c r="Y240" i="6"/>
  <c r="W240" i="6"/>
  <c r="U240" i="6"/>
  <c r="S240" i="6"/>
  <c r="R240" i="6"/>
  <c r="Q240" i="6"/>
  <c r="L240" i="6" s="1"/>
  <c r="BG240" i="6" s="1"/>
  <c r="BJ238" i="6"/>
  <c r="BI238" i="6"/>
  <c r="BH238" i="6"/>
  <c r="BF238" i="6"/>
  <c r="Y238" i="6"/>
  <c r="W238" i="6"/>
  <c r="U238" i="6"/>
  <c r="S238" i="6"/>
  <c r="R238" i="6"/>
  <c r="Q238" i="6"/>
  <c r="BL238" i="6" s="1"/>
  <c r="BJ236" i="6"/>
  <c r="BI236" i="6"/>
  <c r="BH236" i="6"/>
  <c r="BF236" i="6"/>
  <c r="Y236" i="6"/>
  <c r="W236" i="6"/>
  <c r="U236" i="6"/>
  <c r="S236" i="6"/>
  <c r="R236" i="6"/>
  <c r="Q236" i="6"/>
  <c r="BL236" i="6" s="1"/>
  <c r="BJ235" i="6"/>
  <c r="BI235" i="6"/>
  <c r="BH235" i="6"/>
  <c r="BF235" i="6"/>
  <c r="Y235" i="6"/>
  <c r="W235" i="6"/>
  <c r="U235" i="6"/>
  <c r="S235" i="6"/>
  <c r="R235" i="6"/>
  <c r="Q235" i="6"/>
  <c r="BL235" i="6" s="1"/>
  <c r="L235" i="6"/>
  <c r="BG235" i="6" s="1"/>
  <c r="BJ234" i="6"/>
  <c r="BI234" i="6"/>
  <c r="BH234" i="6"/>
  <c r="BF234" i="6"/>
  <c r="Y234" i="6"/>
  <c r="W234" i="6"/>
  <c r="U234" i="6"/>
  <c r="S234" i="6"/>
  <c r="R234" i="6"/>
  <c r="Q234" i="6"/>
  <c r="BL234" i="6" s="1"/>
  <c r="BJ232" i="6"/>
  <c r="BI232" i="6"/>
  <c r="BH232" i="6"/>
  <c r="BF232" i="6"/>
  <c r="Y232" i="6"/>
  <c r="W232" i="6"/>
  <c r="U232" i="6"/>
  <c r="S232" i="6"/>
  <c r="R232" i="6"/>
  <c r="Q232" i="6"/>
  <c r="L232" i="6" s="1"/>
  <c r="BG232" i="6" s="1"/>
  <c r="BJ231" i="6"/>
  <c r="BI231" i="6"/>
  <c r="BH231" i="6"/>
  <c r="BF231" i="6"/>
  <c r="Y231" i="6"/>
  <c r="W231" i="6"/>
  <c r="U231" i="6"/>
  <c r="S231" i="6"/>
  <c r="R231" i="6"/>
  <c r="Q231" i="6"/>
  <c r="BL231" i="6" s="1"/>
  <c r="BJ229" i="6"/>
  <c r="BI229" i="6"/>
  <c r="BH229" i="6"/>
  <c r="BF229" i="6"/>
  <c r="Y229" i="6"/>
  <c r="W229" i="6"/>
  <c r="U229" i="6"/>
  <c r="S229" i="6"/>
  <c r="R229" i="6"/>
  <c r="Q229" i="6"/>
  <c r="BJ227" i="6"/>
  <c r="BI227" i="6"/>
  <c r="BH227" i="6"/>
  <c r="BF227" i="6"/>
  <c r="Y227" i="6"/>
  <c r="W227" i="6"/>
  <c r="U227" i="6"/>
  <c r="S227" i="6"/>
  <c r="R227" i="6"/>
  <c r="Q227" i="6"/>
  <c r="BL227" i="6" s="1"/>
  <c r="BJ225" i="6"/>
  <c r="BI225" i="6"/>
  <c r="BH225" i="6"/>
  <c r="BF225" i="6"/>
  <c r="Y225" i="6"/>
  <c r="W225" i="6"/>
  <c r="U225" i="6"/>
  <c r="S225" i="6"/>
  <c r="R225" i="6"/>
  <c r="Q225" i="6"/>
  <c r="BL225" i="6" s="1"/>
  <c r="BJ224" i="6"/>
  <c r="BI224" i="6"/>
  <c r="BH224" i="6"/>
  <c r="BF224" i="6"/>
  <c r="Y224" i="6"/>
  <c r="W224" i="6"/>
  <c r="W219" i="6" s="1"/>
  <c r="U224" i="6"/>
  <c r="S224" i="6"/>
  <c r="R224" i="6"/>
  <c r="Q224" i="6"/>
  <c r="BL224" i="6" s="1"/>
  <c r="BL222" i="6"/>
  <c r="BJ222" i="6"/>
  <c r="BI222" i="6"/>
  <c r="BH222" i="6"/>
  <c r="BF222" i="6"/>
  <c r="Y222" i="6"/>
  <c r="W222" i="6"/>
  <c r="U222" i="6"/>
  <c r="S222" i="6"/>
  <c r="S219" i="6" s="1"/>
  <c r="K107" i="6" s="1"/>
  <c r="R222" i="6"/>
  <c r="Q222" i="6"/>
  <c r="L222" i="6"/>
  <c r="BG222" i="6" s="1"/>
  <c r="BJ220" i="6"/>
  <c r="BI220" i="6"/>
  <c r="BH220" i="6"/>
  <c r="BF220" i="6"/>
  <c r="Y220" i="6"/>
  <c r="W220" i="6"/>
  <c r="U220" i="6"/>
  <c r="S220" i="6"/>
  <c r="R220" i="6"/>
  <c r="Q220" i="6"/>
  <c r="BL220" i="6" s="1"/>
  <c r="BJ218" i="6"/>
  <c r="BI218" i="6"/>
  <c r="BH218" i="6"/>
  <c r="BF218" i="6"/>
  <c r="Y218" i="6"/>
  <c r="W218" i="6"/>
  <c r="U218" i="6"/>
  <c r="S218" i="6"/>
  <c r="R218" i="6"/>
  <c r="Q218" i="6"/>
  <c r="BL218" i="6" s="1"/>
  <c r="BJ213" i="6"/>
  <c r="BI213" i="6"/>
  <c r="BH213" i="6"/>
  <c r="BF213" i="6"/>
  <c r="Y213" i="6"/>
  <c r="W213" i="6"/>
  <c r="U213" i="6"/>
  <c r="S213" i="6"/>
  <c r="R213" i="6"/>
  <c r="Q213" i="6"/>
  <c r="BL213" i="6" s="1"/>
  <c r="L213" i="6"/>
  <c r="BG213" i="6" s="1"/>
  <c r="BJ211" i="6"/>
  <c r="BI211" i="6"/>
  <c r="BH211" i="6"/>
  <c r="BF211" i="6"/>
  <c r="Y211" i="6"/>
  <c r="W211" i="6"/>
  <c r="U211" i="6"/>
  <c r="S211" i="6"/>
  <c r="R211" i="6"/>
  <c r="Q211" i="6"/>
  <c r="BL211" i="6" s="1"/>
  <c r="BJ209" i="6"/>
  <c r="BI209" i="6"/>
  <c r="BH209" i="6"/>
  <c r="BF209" i="6"/>
  <c r="Y209" i="6"/>
  <c r="W209" i="6"/>
  <c r="U209" i="6"/>
  <c r="S209" i="6"/>
  <c r="R209" i="6"/>
  <c r="Q209" i="6"/>
  <c r="BL209" i="6" s="1"/>
  <c r="BJ206" i="6"/>
  <c r="BI206" i="6"/>
  <c r="BH206" i="6"/>
  <c r="BF206" i="6"/>
  <c r="Y206" i="6"/>
  <c r="W206" i="6"/>
  <c r="U206" i="6"/>
  <c r="S206" i="6"/>
  <c r="R206" i="6"/>
  <c r="Q206" i="6"/>
  <c r="BJ202" i="6"/>
  <c r="BI202" i="6"/>
  <c r="BH202" i="6"/>
  <c r="BF202" i="6"/>
  <c r="Y202" i="6"/>
  <c r="W202" i="6"/>
  <c r="U202" i="6"/>
  <c r="S202" i="6"/>
  <c r="R202" i="6"/>
  <c r="Q202" i="6"/>
  <c r="BL202" i="6" s="1"/>
  <c r="BJ200" i="6"/>
  <c r="BI200" i="6"/>
  <c r="BH200" i="6"/>
  <c r="BF200" i="6"/>
  <c r="Y200" i="6"/>
  <c r="W200" i="6"/>
  <c r="U200" i="6"/>
  <c r="S200" i="6"/>
  <c r="R200" i="6"/>
  <c r="Q200" i="6"/>
  <c r="BL200" i="6" s="1"/>
  <c r="BJ198" i="6"/>
  <c r="BI198" i="6"/>
  <c r="BH198" i="6"/>
  <c r="BF198" i="6"/>
  <c r="Y198" i="6"/>
  <c r="W198" i="6"/>
  <c r="U198" i="6"/>
  <c r="S198" i="6"/>
  <c r="R198" i="6"/>
  <c r="Q198" i="6"/>
  <c r="BL198" i="6" s="1"/>
  <c r="BJ193" i="6"/>
  <c r="BI193" i="6"/>
  <c r="BH193" i="6"/>
  <c r="BF193" i="6"/>
  <c r="Y193" i="6"/>
  <c r="W193" i="6"/>
  <c r="U193" i="6"/>
  <c r="S193" i="6"/>
  <c r="R193" i="6"/>
  <c r="Q193" i="6"/>
  <c r="BL193" i="6" s="1"/>
  <c r="BJ189" i="6"/>
  <c r="BI189" i="6"/>
  <c r="BH189" i="6"/>
  <c r="BF189" i="6"/>
  <c r="Y189" i="6"/>
  <c r="W189" i="6"/>
  <c r="U189" i="6"/>
  <c r="S189" i="6"/>
  <c r="R189" i="6"/>
  <c r="Q189" i="6"/>
  <c r="BL189" i="6" s="1"/>
  <c r="BL187" i="6"/>
  <c r="BJ187" i="6"/>
  <c r="BI187" i="6"/>
  <c r="BH187" i="6"/>
  <c r="BF187" i="6"/>
  <c r="Y187" i="6"/>
  <c r="W187" i="6"/>
  <c r="U187" i="6"/>
  <c r="S187" i="6"/>
  <c r="R187" i="6"/>
  <c r="Q187" i="6"/>
  <c r="L187" i="6" s="1"/>
  <c r="BG187" i="6" s="1"/>
  <c r="BJ185" i="6"/>
  <c r="BI185" i="6"/>
  <c r="BH185" i="6"/>
  <c r="BF185" i="6"/>
  <c r="Y185" i="6"/>
  <c r="W185" i="6"/>
  <c r="U185" i="6"/>
  <c r="S185" i="6"/>
  <c r="R185" i="6"/>
  <c r="Q185" i="6"/>
  <c r="BL185" i="6" s="1"/>
  <c r="BJ183" i="6"/>
  <c r="BI183" i="6"/>
  <c r="BH183" i="6"/>
  <c r="BF183" i="6"/>
  <c r="Y183" i="6"/>
  <c r="W183" i="6"/>
  <c r="U183" i="6"/>
  <c r="S183" i="6"/>
  <c r="R183" i="6"/>
  <c r="Q183" i="6"/>
  <c r="BJ180" i="6"/>
  <c r="BI180" i="6"/>
  <c r="BH180" i="6"/>
  <c r="BF180" i="6"/>
  <c r="Y180" i="6"/>
  <c r="W180" i="6"/>
  <c r="U180" i="6"/>
  <c r="S180" i="6"/>
  <c r="R180" i="6"/>
  <c r="Q180" i="6"/>
  <c r="BL180" i="6" s="1"/>
  <c r="BJ178" i="6"/>
  <c r="BI178" i="6"/>
  <c r="BH178" i="6"/>
  <c r="BF178" i="6"/>
  <c r="Y178" i="6"/>
  <c r="W178" i="6"/>
  <c r="U178" i="6"/>
  <c r="S178" i="6"/>
  <c r="R178" i="6"/>
  <c r="Q178" i="6"/>
  <c r="BL178" i="6" s="1"/>
  <c r="BJ176" i="6"/>
  <c r="BI176" i="6"/>
  <c r="BH176" i="6"/>
  <c r="BF176" i="6"/>
  <c r="Y176" i="6"/>
  <c r="W176" i="6"/>
  <c r="U176" i="6"/>
  <c r="S176" i="6"/>
  <c r="R176" i="6"/>
  <c r="Q176" i="6"/>
  <c r="BL176" i="6" s="1"/>
  <c r="BJ174" i="6"/>
  <c r="BI174" i="6"/>
  <c r="BH174" i="6"/>
  <c r="BF174" i="6"/>
  <c r="Y174" i="6"/>
  <c r="W174" i="6"/>
  <c r="U174" i="6"/>
  <c r="S174" i="6"/>
  <c r="R174" i="6"/>
  <c r="Q174" i="6"/>
  <c r="BL174" i="6" s="1"/>
  <c r="BJ167" i="6"/>
  <c r="BI167" i="6"/>
  <c r="BH167" i="6"/>
  <c r="BF167" i="6"/>
  <c r="Y167" i="6"/>
  <c r="W167" i="6"/>
  <c r="U167" i="6"/>
  <c r="S167" i="6"/>
  <c r="R167" i="6"/>
  <c r="R159" i="6" s="1"/>
  <c r="Q167" i="6"/>
  <c r="BJ160" i="6"/>
  <c r="BI160" i="6"/>
  <c r="BH160" i="6"/>
  <c r="BF160" i="6"/>
  <c r="Y160" i="6"/>
  <c r="W160" i="6"/>
  <c r="W159" i="6" s="1"/>
  <c r="U160" i="6"/>
  <c r="S160" i="6"/>
  <c r="S159" i="6" s="1"/>
  <c r="K104" i="6" s="1"/>
  <c r="R160" i="6"/>
  <c r="Q160" i="6"/>
  <c r="BL160" i="6" s="1"/>
  <c r="BJ157" i="6"/>
  <c r="BI157" i="6"/>
  <c r="BH157" i="6"/>
  <c r="BF157" i="6"/>
  <c r="Y157" i="6"/>
  <c r="Y156" i="6" s="1"/>
  <c r="W157" i="6"/>
  <c r="W156" i="6" s="1"/>
  <c r="U157" i="6"/>
  <c r="U156" i="6" s="1"/>
  <c r="S157" i="6"/>
  <c r="R157" i="6"/>
  <c r="R156" i="6" s="1"/>
  <c r="J102" i="6" s="1"/>
  <c r="Q157" i="6"/>
  <c r="S156" i="6"/>
  <c r="BL155" i="6"/>
  <c r="BJ155" i="6"/>
  <c r="BI155" i="6"/>
  <c r="BH155" i="6"/>
  <c r="BF155" i="6"/>
  <c r="Y155" i="6"/>
  <c r="W155" i="6"/>
  <c r="U155" i="6"/>
  <c r="S155" i="6"/>
  <c r="R155" i="6"/>
  <c r="Q155" i="6"/>
  <c r="L155" i="6"/>
  <c r="BG155" i="6" s="1"/>
  <c r="BJ154" i="6"/>
  <c r="BI154" i="6"/>
  <c r="BH154" i="6"/>
  <c r="BF154" i="6"/>
  <c r="Y154" i="6"/>
  <c r="W154" i="6"/>
  <c r="U154" i="6"/>
  <c r="S154" i="6"/>
  <c r="R154" i="6"/>
  <c r="Q154" i="6"/>
  <c r="BL154" i="6" s="1"/>
  <c r="BJ153" i="6"/>
  <c r="BI153" i="6"/>
  <c r="BH153" i="6"/>
  <c r="BF153" i="6"/>
  <c r="Y153" i="6"/>
  <c r="W153" i="6"/>
  <c r="U153" i="6"/>
  <c r="S153" i="6"/>
  <c r="R153" i="6"/>
  <c r="Q153" i="6"/>
  <c r="BL153" i="6" s="1"/>
  <c r="L153" i="6"/>
  <c r="BG153" i="6" s="1"/>
  <c r="BJ151" i="6"/>
  <c r="BI151" i="6"/>
  <c r="BH151" i="6"/>
  <c r="BF151" i="6"/>
  <c r="Y151" i="6"/>
  <c r="W151" i="6"/>
  <c r="U151" i="6"/>
  <c r="S151" i="6"/>
  <c r="S150" i="6" s="1"/>
  <c r="K101" i="6" s="1"/>
  <c r="R151" i="6"/>
  <c r="Q151" i="6"/>
  <c r="BL151" i="6" s="1"/>
  <c r="BJ148" i="6"/>
  <c r="BI148" i="6"/>
  <c r="BH148" i="6"/>
  <c r="BF148" i="6"/>
  <c r="Y148" i="6"/>
  <c r="W148" i="6"/>
  <c r="U148" i="6"/>
  <c r="S148" i="6"/>
  <c r="R148" i="6"/>
  <c r="Q148" i="6"/>
  <c r="BL148" i="6" s="1"/>
  <c r="BJ146" i="6"/>
  <c r="BI146" i="6"/>
  <c r="BH146" i="6"/>
  <c r="BF146" i="6"/>
  <c r="Y146" i="6"/>
  <c r="W146" i="6"/>
  <c r="U146" i="6"/>
  <c r="S146" i="6"/>
  <c r="R146" i="6"/>
  <c r="Q146" i="6"/>
  <c r="BL146" i="6" s="1"/>
  <c r="L146" i="6"/>
  <c r="BG146" i="6" s="1"/>
  <c r="BJ144" i="6"/>
  <c r="BI144" i="6"/>
  <c r="BH144" i="6"/>
  <c r="BF144" i="6"/>
  <c r="Y144" i="6"/>
  <c r="W144" i="6"/>
  <c r="U144" i="6"/>
  <c r="S144" i="6"/>
  <c r="R144" i="6"/>
  <c r="Q144" i="6"/>
  <c r="BL144" i="6" s="1"/>
  <c r="BJ142" i="6"/>
  <c r="BI142" i="6"/>
  <c r="BH142" i="6"/>
  <c r="BF142" i="6"/>
  <c r="Y142" i="6"/>
  <c r="Y141" i="6" s="1"/>
  <c r="W142" i="6"/>
  <c r="U142" i="6"/>
  <c r="U141" i="6" s="1"/>
  <c r="S142" i="6"/>
  <c r="R142" i="6"/>
  <c r="Q142" i="6"/>
  <c r="BJ139" i="6"/>
  <c r="BI139" i="6"/>
  <c r="BH139" i="6"/>
  <c r="BF139" i="6"/>
  <c r="Y139" i="6"/>
  <c r="Y136" i="6" s="1"/>
  <c r="W139" i="6"/>
  <c r="U139" i="6"/>
  <c r="S139" i="6"/>
  <c r="R139" i="6"/>
  <c r="Q139" i="6"/>
  <c r="BL139" i="6" s="1"/>
  <c r="L139" i="6"/>
  <c r="BG139" i="6" s="1"/>
  <c r="BJ137" i="6"/>
  <c r="BI137" i="6"/>
  <c r="BH137" i="6"/>
  <c r="BF137" i="6"/>
  <c r="Y137" i="6"/>
  <c r="W137" i="6"/>
  <c r="U137" i="6"/>
  <c r="S137" i="6"/>
  <c r="S136" i="6" s="1"/>
  <c r="K99" i="6" s="1"/>
  <c r="R137" i="6"/>
  <c r="Q137" i="6"/>
  <c r="BL137" i="6" s="1"/>
  <c r="W136" i="6"/>
  <c r="BJ134" i="6"/>
  <c r="BI134" i="6"/>
  <c r="BH134" i="6"/>
  <c r="BF134" i="6"/>
  <c r="Y134" i="6"/>
  <c r="Y133" i="6" s="1"/>
  <c r="W134" i="6"/>
  <c r="U134" i="6"/>
  <c r="S134" i="6"/>
  <c r="R134" i="6"/>
  <c r="R133" i="6" s="1"/>
  <c r="J98" i="6" s="1"/>
  <c r="Q134" i="6"/>
  <c r="BL134" i="6" s="1"/>
  <c r="BL133" i="6" s="1"/>
  <c r="W133" i="6"/>
  <c r="U133" i="6"/>
  <c r="S133" i="6"/>
  <c r="K128" i="6"/>
  <c r="F127" i="6"/>
  <c r="F125" i="6"/>
  <c r="E123" i="6"/>
  <c r="K102" i="6"/>
  <c r="K92" i="6"/>
  <c r="F91" i="6"/>
  <c r="F89" i="6"/>
  <c r="E87" i="6"/>
  <c r="L39" i="6"/>
  <c r="L38" i="6"/>
  <c r="BA100" i="1" s="1"/>
  <c r="L37" i="6"/>
  <c r="AZ100" i="1" s="1"/>
  <c r="K21" i="6"/>
  <c r="E21" i="6"/>
  <c r="K127" i="6" s="1"/>
  <c r="K20" i="6"/>
  <c r="K18" i="6"/>
  <c r="E18" i="6"/>
  <c r="F128" i="6" s="1"/>
  <c r="K17" i="6"/>
  <c r="K12" i="6"/>
  <c r="K125" i="6" s="1"/>
  <c r="E7" i="6"/>
  <c r="E121" i="6" s="1"/>
  <c r="BJ275" i="5"/>
  <c r="BI275" i="5"/>
  <c r="BH275" i="5"/>
  <c r="BF275" i="5"/>
  <c r="Y275" i="5"/>
  <c r="W275" i="5"/>
  <c r="U275" i="5"/>
  <c r="S275" i="5"/>
  <c r="R275" i="5"/>
  <c r="Q275" i="5"/>
  <c r="BL275" i="5" s="1"/>
  <c r="BJ273" i="5"/>
  <c r="BI273" i="5"/>
  <c r="BH273" i="5"/>
  <c r="BF273" i="5"/>
  <c r="Y273" i="5"/>
  <c r="W273" i="5"/>
  <c r="U273" i="5"/>
  <c r="U270" i="5" s="1"/>
  <c r="S273" i="5"/>
  <c r="R273" i="5"/>
  <c r="Q273" i="5"/>
  <c r="L273" i="5" s="1"/>
  <c r="BG273" i="5" s="1"/>
  <c r="BJ271" i="5"/>
  <c r="BI271" i="5"/>
  <c r="BH271" i="5"/>
  <c r="BF271" i="5"/>
  <c r="Y271" i="5"/>
  <c r="W271" i="5"/>
  <c r="W270" i="5" s="1"/>
  <c r="U271" i="5"/>
  <c r="S271" i="5"/>
  <c r="R271" i="5"/>
  <c r="Q271" i="5"/>
  <c r="BL271" i="5" s="1"/>
  <c r="BJ269" i="5"/>
  <c r="BI269" i="5"/>
  <c r="BH269" i="5"/>
  <c r="BF269" i="5"/>
  <c r="Y269" i="5"/>
  <c r="W269" i="5"/>
  <c r="U269" i="5"/>
  <c r="S269" i="5"/>
  <c r="R269" i="5"/>
  <c r="Q269" i="5"/>
  <c r="BL269" i="5" s="1"/>
  <c r="BJ268" i="5"/>
  <c r="BI268" i="5"/>
  <c r="BH268" i="5"/>
  <c r="BF268" i="5"/>
  <c r="Y268" i="5"/>
  <c r="W268" i="5"/>
  <c r="U268" i="5"/>
  <c r="S268" i="5"/>
  <c r="R268" i="5"/>
  <c r="Q268" i="5"/>
  <c r="BL268" i="5" s="1"/>
  <c r="BJ266" i="5"/>
  <c r="BI266" i="5"/>
  <c r="BH266" i="5"/>
  <c r="BF266" i="5"/>
  <c r="Y266" i="5"/>
  <c r="W266" i="5"/>
  <c r="U266" i="5"/>
  <c r="S266" i="5"/>
  <c r="R266" i="5"/>
  <c r="Q266" i="5"/>
  <c r="BL266" i="5" s="1"/>
  <c r="BL264" i="5"/>
  <c r="BJ264" i="5"/>
  <c r="BI264" i="5"/>
  <c r="BH264" i="5"/>
  <c r="BF264" i="5"/>
  <c r="Y264" i="5"/>
  <c r="Y263" i="5" s="1"/>
  <c r="W264" i="5"/>
  <c r="U264" i="5"/>
  <c r="S264" i="5"/>
  <c r="R264" i="5"/>
  <c r="R263" i="5" s="1"/>
  <c r="J112" i="5" s="1"/>
  <c r="Q264" i="5"/>
  <c r="L264" i="5"/>
  <c r="BG264" i="5" s="1"/>
  <c r="BJ262" i="5"/>
  <c r="BI262" i="5"/>
  <c r="BH262" i="5"/>
  <c r="BF262" i="5"/>
  <c r="Y262" i="5"/>
  <c r="W262" i="5"/>
  <c r="U262" i="5"/>
  <c r="S262" i="5"/>
  <c r="R262" i="5"/>
  <c r="Q262" i="5"/>
  <c r="L262" i="5" s="1"/>
  <c r="BG262" i="5" s="1"/>
  <c r="BJ261" i="5"/>
  <c r="BI261" i="5"/>
  <c r="BH261" i="5"/>
  <c r="BF261" i="5"/>
  <c r="Y261" i="5"/>
  <c r="W261" i="5"/>
  <c r="U261" i="5"/>
  <c r="S261" i="5"/>
  <c r="R261" i="5"/>
  <c r="Q261" i="5"/>
  <c r="BL261" i="5" s="1"/>
  <c r="BJ260" i="5"/>
  <c r="BI260" i="5"/>
  <c r="BH260" i="5"/>
  <c r="BF260" i="5"/>
  <c r="Y260" i="5"/>
  <c r="W260" i="5"/>
  <c r="U260" i="5"/>
  <c r="S260" i="5"/>
  <c r="R260" i="5"/>
  <c r="Q260" i="5"/>
  <c r="L260" i="5" s="1"/>
  <c r="BG260" i="5" s="1"/>
  <c r="BJ259" i="5"/>
  <c r="BI259" i="5"/>
  <c r="BH259" i="5"/>
  <c r="BF259" i="5"/>
  <c r="Y259" i="5"/>
  <c r="W259" i="5"/>
  <c r="U259" i="5"/>
  <c r="S259" i="5"/>
  <c r="R259" i="5"/>
  <c r="Q259" i="5"/>
  <c r="BL259" i="5" s="1"/>
  <c r="BJ258" i="5"/>
  <c r="BI258" i="5"/>
  <c r="BH258" i="5"/>
  <c r="BF258" i="5"/>
  <c r="Y258" i="5"/>
  <c r="W258" i="5"/>
  <c r="U258" i="5"/>
  <c r="S258" i="5"/>
  <c r="R258" i="5"/>
  <c r="Q258" i="5"/>
  <c r="BL258" i="5" s="1"/>
  <c r="BJ255" i="5"/>
  <c r="BI255" i="5"/>
  <c r="BH255" i="5"/>
  <c r="BF255" i="5"/>
  <c r="Y255" i="5"/>
  <c r="W255" i="5"/>
  <c r="U255" i="5"/>
  <c r="S255" i="5"/>
  <c r="R255" i="5"/>
  <c r="Q255" i="5"/>
  <c r="BL255" i="5" s="1"/>
  <c r="BJ253" i="5"/>
  <c r="BI253" i="5"/>
  <c r="BH253" i="5"/>
  <c r="BF253" i="5"/>
  <c r="Y253" i="5"/>
  <c r="W253" i="5"/>
  <c r="U253" i="5"/>
  <c r="S253" i="5"/>
  <c r="R253" i="5"/>
  <c r="Q253" i="5"/>
  <c r="BL253" i="5" s="1"/>
  <c r="BJ252" i="5"/>
  <c r="BI252" i="5"/>
  <c r="BH252" i="5"/>
  <c r="BF252" i="5"/>
  <c r="Y252" i="5"/>
  <c r="W252" i="5"/>
  <c r="U252" i="5"/>
  <c r="S252" i="5"/>
  <c r="R252" i="5"/>
  <c r="Q252" i="5"/>
  <c r="BL252" i="5" s="1"/>
  <c r="BJ246" i="5"/>
  <c r="BI246" i="5"/>
  <c r="BH246" i="5"/>
  <c r="BF246" i="5"/>
  <c r="Y246" i="5"/>
  <c r="W246" i="5"/>
  <c r="U246" i="5"/>
  <c r="S246" i="5"/>
  <c r="R246" i="5"/>
  <c r="Q246" i="5"/>
  <c r="L246" i="5" s="1"/>
  <c r="BG246" i="5" s="1"/>
  <c r="BJ244" i="5"/>
  <c r="BI244" i="5"/>
  <c r="BH244" i="5"/>
  <c r="BF244" i="5"/>
  <c r="Y244" i="5"/>
  <c r="W244" i="5"/>
  <c r="U244" i="5"/>
  <c r="S244" i="5"/>
  <c r="R244" i="5"/>
  <c r="Q244" i="5"/>
  <c r="L244" i="5" s="1"/>
  <c r="BG244" i="5" s="1"/>
  <c r="BJ242" i="5"/>
  <c r="BI242" i="5"/>
  <c r="BH242" i="5"/>
  <c r="BF242" i="5"/>
  <c r="Y242" i="5"/>
  <c r="W242" i="5"/>
  <c r="U242" i="5"/>
  <c r="S242" i="5"/>
  <c r="S241" i="5" s="1"/>
  <c r="K110" i="5" s="1"/>
  <c r="R242" i="5"/>
  <c r="Q242" i="5"/>
  <c r="BL242" i="5" s="1"/>
  <c r="BJ240" i="5"/>
  <c r="BI240" i="5"/>
  <c r="BH240" i="5"/>
  <c r="BF240" i="5"/>
  <c r="Y240" i="5"/>
  <c r="W240" i="5"/>
  <c r="U240" i="5"/>
  <c r="S240" i="5"/>
  <c r="R240" i="5"/>
  <c r="Q240" i="5"/>
  <c r="BL240" i="5" s="1"/>
  <c r="BJ239" i="5"/>
  <c r="BI239" i="5"/>
  <c r="BH239" i="5"/>
  <c r="BF239" i="5"/>
  <c r="Y239" i="5"/>
  <c r="W239" i="5"/>
  <c r="U239" i="5"/>
  <c r="S239" i="5"/>
  <c r="R239" i="5"/>
  <c r="Q239" i="5"/>
  <c r="BL239" i="5" s="1"/>
  <c r="BJ238" i="5"/>
  <c r="BI238" i="5"/>
  <c r="BH238" i="5"/>
  <c r="BF238" i="5"/>
  <c r="Y238" i="5"/>
  <c r="W238" i="5"/>
  <c r="U238" i="5"/>
  <c r="S238" i="5"/>
  <c r="R238" i="5"/>
  <c r="Q238" i="5"/>
  <c r="BL238" i="5" s="1"/>
  <c r="BL236" i="5"/>
  <c r="BJ236" i="5"/>
  <c r="BI236" i="5"/>
  <c r="BH236" i="5"/>
  <c r="BF236" i="5"/>
  <c r="Y236" i="5"/>
  <c r="W236" i="5"/>
  <c r="U236" i="5"/>
  <c r="S236" i="5"/>
  <c r="R236" i="5"/>
  <c r="Q236" i="5"/>
  <c r="L236" i="5" s="1"/>
  <c r="BG236" i="5" s="1"/>
  <c r="BJ235" i="5"/>
  <c r="BI235" i="5"/>
  <c r="BH235" i="5"/>
  <c r="BF235" i="5"/>
  <c r="Y235" i="5"/>
  <c r="W235" i="5"/>
  <c r="U235" i="5"/>
  <c r="S235" i="5"/>
  <c r="R235" i="5"/>
  <c r="Q235" i="5"/>
  <c r="BL235" i="5" s="1"/>
  <c r="BJ233" i="5"/>
  <c r="BI233" i="5"/>
  <c r="BH233" i="5"/>
  <c r="BF233" i="5"/>
  <c r="Y233" i="5"/>
  <c r="W233" i="5"/>
  <c r="U233" i="5"/>
  <c r="S233" i="5"/>
  <c r="R233" i="5"/>
  <c r="Q233" i="5"/>
  <c r="BJ231" i="5"/>
  <c r="BI231" i="5"/>
  <c r="BH231" i="5"/>
  <c r="BF231" i="5"/>
  <c r="Y231" i="5"/>
  <c r="W231" i="5"/>
  <c r="U231" i="5"/>
  <c r="S231" i="5"/>
  <c r="R231" i="5"/>
  <c r="Q231" i="5"/>
  <c r="BL231" i="5" s="1"/>
  <c r="BJ229" i="5"/>
  <c r="BI229" i="5"/>
  <c r="BH229" i="5"/>
  <c r="BF229" i="5"/>
  <c r="Y229" i="5"/>
  <c r="W229" i="5"/>
  <c r="U229" i="5"/>
  <c r="S229" i="5"/>
  <c r="R229" i="5"/>
  <c r="Q229" i="5"/>
  <c r="BL229" i="5" s="1"/>
  <c r="L229" i="5"/>
  <c r="BG229" i="5" s="1"/>
  <c r="BJ228" i="5"/>
  <c r="BI228" i="5"/>
  <c r="BH228" i="5"/>
  <c r="BF228" i="5"/>
  <c r="Y228" i="5"/>
  <c r="W228" i="5"/>
  <c r="U228" i="5"/>
  <c r="S228" i="5"/>
  <c r="R228" i="5"/>
  <c r="Q228" i="5"/>
  <c r="BL228" i="5" s="1"/>
  <c r="BJ226" i="5"/>
  <c r="BI226" i="5"/>
  <c r="BH226" i="5"/>
  <c r="BF226" i="5"/>
  <c r="Y226" i="5"/>
  <c r="Y223" i="5" s="1"/>
  <c r="W226" i="5"/>
  <c r="U226" i="5"/>
  <c r="S226" i="5"/>
  <c r="R226" i="5"/>
  <c r="Q226" i="5"/>
  <c r="BL226" i="5" s="1"/>
  <c r="L226" i="5"/>
  <c r="BG226" i="5" s="1"/>
  <c r="BJ224" i="5"/>
  <c r="BI224" i="5"/>
  <c r="BH224" i="5"/>
  <c r="BF224" i="5"/>
  <c r="Y224" i="5"/>
  <c r="W224" i="5"/>
  <c r="U224" i="5"/>
  <c r="S224" i="5"/>
  <c r="R224" i="5"/>
  <c r="Q224" i="5"/>
  <c r="BL224" i="5" s="1"/>
  <c r="BJ222" i="5"/>
  <c r="BI222" i="5"/>
  <c r="BH222" i="5"/>
  <c r="BF222" i="5"/>
  <c r="Y222" i="5"/>
  <c r="W222" i="5"/>
  <c r="U222" i="5"/>
  <c r="S222" i="5"/>
  <c r="R222" i="5"/>
  <c r="Q222" i="5"/>
  <c r="BL222" i="5" s="1"/>
  <c r="BJ217" i="5"/>
  <c r="BI217" i="5"/>
  <c r="BH217" i="5"/>
  <c r="BF217" i="5"/>
  <c r="Y217" i="5"/>
  <c r="Y214" i="5" s="1"/>
  <c r="W217" i="5"/>
  <c r="U217" i="5"/>
  <c r="S217" i="5"/>
  <c r="R217" i="5"/>
  <c r="Q217" i="5"/>
  <c r="BL217" i="5" s="1"/>
  <c r="L217" i="5"/>
  <c r="BG217" i="5" s="1"/>
  <c r="BJ215" i="5"/>
  <c r="BI215" i="5"/>
  <c r="BH215" i="5"/>
  <c r="BF215" i="5"/>
  <c r="Y215" i="5"/>
  <c r="W215" i="5"/>
  <c r="U215" i="5"/>
  <c r="S215" i="5"/>
  <c r="S214" i="5" s="1"/>
  <c r="K108" i="5" s="1"/>
  <c r="R215" i="5"/>
  <c r="Q215" i="5"/>
  <c r="BL215" i="5" s="1"/>
  <c r="BJ213" i="5"/>
  <c r="BI213" i="5"/>
  <c r="BH213" i="5"/>
  <c r="BF213" i="5"/>
  <c r="Y213" i="5"/>
  <c r="W213" i="5"/>
  <c r="U213" i="5"/>
  <c r="S213" i="5"/>
  <c r="R213" i="5"/>
  <c r="Q213" i="5"/>
  <c r="BL213" i="5" s="1"/>
  <c r="BJ210" i="5"/>
  <c r="BI210" i="5"/>
  <c r="BH210" i="5"/>
  <c r="BF210" i="5"/>
  <c r="Y210" i="5"/>
  <c r="W210" i="5"/>
  <c r="U210" i="5"/>
  <c r="S210" i="5"/>
  <c r="R210" i="5"/>
  <c r="Q210" i="5"/>
  <c r="BJ206" i="5"/>
  <c r="BI206" i="5"/>
  <c r="BH206" i="5"/>
  <c r="BF206" i="5"/>
  <c r="Y206" i="5"/>
  <c r="W206" i="5"/>
  <c r="U206" i="5"/>
  <c r="S206" i="5"/>
  <c r="R206" i="5"/>
  <c r="Q206" i="5"/>
  <c r="BL206" i="5" s="1"/>
  <c r="BJ204" i="5"/>
  <c r="BI204" i="5"/>
  <c r="BH204" i="5"/>
  <c r="BF204" i="5"/>
  <c r="Y204" i="5"/>
  <c r="W204" i="5"/>
  <c r="U204" i="5"/>
  <c r="S204" i="5"/>
  <c r="R204" i="5"/>
  <c r="Q204" i="5"/>
  <c r="BL204" i="5" s="1"/>
  <c r="L204" i="5"/>
  <c r="BG204" i="5" s="1"/>
  <c r="BJ202" i="5"/>
  <c r="BI202" i="5"/>
  <c r="BH202" i="5"/>
  <c r="BF202" i="5"/>
  <c r="Y202" i="5"/>
  <c r="W202" i="5"/>
  <c r="U202" i="5"/>
  <c r="S202" i="5"/>
  <c r="R202" i="5"/>
  <c r="Q202" i="5"/>
  <c r="BL202" i="5" s="1"/>
  <c r="BJ197" i="5"/>
  <c r="BI197" i="5"/>
  <c r="BH197" i="5"/>
  <c r="BF197" i="5"/>
  <c r="Y197" i="5"/>
  <c r="W197" i="5"/>
  <c r="U197" i="5"/>
  <c r="S197" i="5"/>
  <c r="R197" i="5"/>
  <c r="Q197" i="5"/>
  <c r="BL197" i="5" s="1"/>
  <c r="L197" i="5"/>
  <c r="BG197" i="5" s="1"/>
  <c r="BJ193" i="5"/>
  <c r="BI193" i="5"/>
  <c r="BH193" i="5"/>
  <c r="BF193" i="5"/>
  <c r="Y193" i="5"/>
  <c r="W193" i="5"/>
  <c r="U193" i="5"/>
  <c r="S193" i="5"/>
  <c r="R193" i="5"/>
  <c r="Q193" i="5"/>
  <c r="BL193" i="5" s="1"/>
  <c r="BJ191" i="5"/>
  <c r="BI191" i="5"/>
  <c r="BH191" i="5"/>
  <c r="BF191" i="5"/>
  <c r="Y191" i="5"/>
  <c r="W191" i="5"/>
  <c r="U191" i="5"/>
  <c r="S191" i="5"/>
  <c r="R191" i="5"/>
  <c r="Q191" i="5"/>
  <c r="L191" i="5" s="1"/>
  <c r="BG191" i="5" s="1"/>
  <c r="BJ189" i="5"/>
  <c r="BI189" i="5"/>
  <c r="BH189" i="5"/>
  <c r="BF189" i="5"/>
  <c r="Y189" i="5"/>
  <c r="W189" i="5"/>
  <c r="U189" i="5"/>
  <c r="S189" i="5"/>
  <c r="R189" i="5"/>
  <c r="Q189" i="5"/>
  <c r="BL189" i="5" s="1"/>
  <c r="BJ187" i="5"/>
  <c r="BI187" i="5"/>
  <c r="BH187" i="5"/>
  <c r="BF187" i="5"/>
  <c r="Y187" i="5"/>
  <c r="W187" i="5"/>
  <c r="U187" i="5"/>
  <c r="S187" i="5"/>
  <c r="R187" i="5"/>
  <c r="Q187" i="5"/>
  <c r="BJ184" i="5"/>
  <c r="BI184" i="5"/>
  <c r="BH184" i="5"/>
  <c r="BF184" i="5"/>
  <c r="Y184" i="5"/>
  <c r="W184" i="5"/>
  <c r="U184" i="5"/>
  <c r="S184" i="5"/>
  <c r="R184" i="5"/>
  <c r="Q184" i="5"/>
  <c r="BL184" i="5" s="1"/>
  <c r="BL182" i="5"/>
  <c r="BJ182" i="5"/>
  <c r="BI182" i="5"/>
  <c r="BH182" i="5"/>
  <c r="BF182" i="5"/>
  <c r="Y182" i="5"/>
  <c r="W182" i="5"/>
  <c r="U182" i="5"/>
  <c r="S182" i="5"/>
  <c r="R182" i="5"/>
  <c r="Q182" i="5"/>
  <c r="L182" i="5" s="1"/>
  <c r="BG182" i="5" s="1"/>
  <c r="BJ180" i="5"/>
  <c r="BI180" i="5"/>
  <c r="BH180" i="5"/>
  <c r="BF180" i="5"/>
  <c r="Y180" i="5"/>
  <c r="W180" i="5"/>
  <c r="U180" i="5"/>
  <c r="S180" i="5"/>
  <c r="R180" i="5"/>
  <c r="Q180" i="5"/>
  <c r="BL180" i="5" s="1"/>
  <c r="BJ178" i="5"/>
  <c r="BI178" i="5"/>
  <c r="BH178" i="5"/>
  <c r="BF178" i="5"/>
  <c r="Y178" i="5"/>
  <c r="W178" i="5"/>
  <c r="U178" i="5"/>
  <c r="S178" i="5"/>
  <c r="R178" i="5"/>
  <c r="Q178" i="5"/>
  <c r="BL178" i="5" s="1"/>
  <c r="BJ171" i="5"/>
  <c r="BI171" i="5"/>
  <c r="BH171" i="5"/>
  <c r="BF171" i="5"/>
  <c r="Y171" i="5"/>
  <c r="W171" i="5"/>
  <c r="U171" i="5"/>
  <c r="S171" i="5"/>
  <c r="R171" i="5"/>
  <c r="R163" i="5" s="1"/>
  <c r="Q171" i="5"/>
  <c r="BJ164" i="5"/>
  <c r="BI164" i="5"/>
  <c r="BH164" i="5"/>
  <c r="BF164" i="5"/>
  <c r="Y164" i="5"/>
  <c r="W164" i="5"/>
  <c r="W163" i="5" s="1"/>
  <c r="U164" i="5"/>
  <c r="S164" i="5"/>
  <c r="S163" i="5" s="1"/>
  <c r="R164" i="5"/>
  <c r="Q164" i="5"/>
  <c r="BL164" i="5" s="1"/>
  <c r="BJ161" i="5"/>
  <c r="BI161" i="5"/>
  <c r="BH161" i="5"/>
  <c r="BF161" i="5"/>
  <c r="Y161" i="5"/>
  <c r="Y160" i="5" s="1"/>
  <c r="W161" i="5"/>
  <c r="W160" i="5" s="1"/>
  <c r="U161" i="5"/>
  <c r="U160" i="5" s="1"/>
  <c r="S161" i="5"/>
  <c r="R161" i="5"/>
  <c r="R160" i="5" s="1"/>
  <c r="Q161" i="5"/>
  <c r="S160" i="5"/>
  <c r="K104" i="5" s="1"/>
  <c r="BL159" i="5"/>
  <c r="BJ159" i="5"/>
  <c r="BI159" i="5"/>
  <c r="BH159" i="5"/>
  <c r="BF159" i="5"/>
  <c r="Y159" i="5"/>
  <c r="W159" i="5"/>
  <c r="U159" i="5"/>
  <c r="S159" i="5"/>
  <c r="R159" i="5"/>
  <c r="Q159" i="5"/>
  <c r="L159" i="5" s="1"/>
  <c r="BG159" i="5" s="1"/>
  <c r="BJ158" i="5"/>
  <c r="BI158" i="5"/>
  <c r="BH158" i="5"/>
  <c r="BF158" i="5"/>
  <c r="Y158" i="5"/>
  <c r="W158" i="5"/>
  <c r="U158" i="5"/>
  <c r="S158" i="5"/>
  <c r="R158" i="5"/>
  <c r="Q158" i="5"/>
  <c r="BJ157" i="5"/>
  <c r="BI157" i="5"/>
  <c r="BH157" i="5"/>
  <c r="BF157" i="5"/>
  <c r="Y157" i="5"/>
  <c r="W157" i="5"/>
  <c r="U157" i="5"/>
  <c r="S157" i="5"/>
  <c r="R157" i="5"/>
  <c r="Q157" i="5"/>
  <c r="BL157" i="5" s="1"/>
  <c r="BJ155" i="5"/>
  <c r="BI155" i="5"/>
  <c r="BH155" i="5"/>
  <c r="BF155" i="5"/>
  <c r="Y155" i="5"/>
  <c r="W155" i="5"/>
  <c r="U155" i="5"/>
  <c r="S155" i="5"/>
  <c r="R155" i="5"/>
  <c r="Q155" i="5"/>
  <c r="BJ152" i="5"/>
  <c r="BI152" i="5"/>
  <c r="BH152" i="5"/>
  <c r="BF152" i="5"/>
  <c r="Y152" i="5"/>
  <c r="W152" i="5"/>
  <c r="U152" i="5"/>
  <c r="S152" i="5"/>
  <c r="R152" i="5"/>
  <c r="Q152" i="5"/>
  <c r="BJ150" i="5"/>
  <c r="BI150" i="5"/>
  <c r="BH150" i="5"/>
  <c r="BF150" i="5"/>
  <c r="Y150" i="5"/>
  <c r="W150" i="5"/>
  <c r="U150" i="5"/>
  <c r="S150" i="5"/>
  <c r="R150" i="5"/>
  <c r="Q150" i="5"/>
  <c r="BL150" i="5" s="1"/>
  <c r="BJ148" i="5"/>
  <c r="BI148" i="5"/>
  <c r="BH148" i="5"/>
  <c r="BF148" i="5"/>
  <c r="Y148" i="5"/>
  <c r="W148" i="5"/>
  <c r="U148" i="5"/>
  <c r="S148" i="5"/>
  <c r="R148" i="5"/>
  <c r="R145" i="5" s="1"/>
  <c r="J102" i="5" s="1"/>
  <c r="Q148" i="5"/>
  <c r="L148" i="5" s="1"/>
  <c r="BG148" i="5" s="1"/>
  <c r="BJ146" i="5"/>
  <c r="BI146" i="5"/>
  <c r="BH146" i="5"/>
  <c r="BF146" i="5"/>
  <c r="Y146" i="5"/>
  <c r="W146" i="5"/>
  <c r="U146" i="5"/>
  <c r="S146" i="5"/>
  <c r="R146" i="5"/>
  <c r="Q146" i="5"/>
  <c r="BL146" i="5" s="1"/>
  <c r="BJ143" i="5"/>
  <c r="BI143" i="5"/>
  <c r="BH143" i="5"/>
  <c r="BF143" i="5"/>
  <c r="Y143" i="5"/>
  <c r="W143" i="5"/>
  <c r="U143" i="5"/>
  <c r="S143" i="5"/>
  <c r="R143" i="5"/>
  <c r="Q143" i="5"/>
  <c r="BL143" i="5" s="1"/>
  <c r="BJ141" i="5"/>
  <c r="BI141" i="5"/>
  <c r="BH141" i="5"/>
  <c r="BF141" i="5"/>
  <c r="Y141" i="5"/>
  <c r="W141" i="5"/>
  <c r="U141" i="5"/>
  <c r="U140" i="5" s="1"/>
  <c r="S141" i="5"/>
  <c r="R141" i="5"/>
  <c r="Q141" i="5"/>
  <c r="BL141" i="5" s="1"/>
  <c r="L141" i="5"/>
  <c r="BG141" i="5" s="1"/>
  <c r="BJ138" i="5"/>
  <c r="BI138" i="5"/>
  <c r="BH138" i="5"/>
  <c r="BF138" i="5"/>
  <c r="Y138" i="5"/>
  <c r="Y137" i="5" s="1"/>
  <c r="W138" i="5"/>
  <c r="W137" i="5" s="1"/>
  <c r="U138" i="5"/>
  <c r="U137" i="5" s="1"/>
  <c r="S138" i="5"/>
  <c r="R138" i="5"/>
  <c r="R137" i="5" s="1"/>
  <c r="Q138" i="5"/>
  <c r="L138" i="5" s="1"/>
  <c r="BG138" i="5" s="1"/>
  <c r="S137" i="5"/>
  <c r="K100" i="5" s="1"/>
  <c r="K132" i="5"/>
  <c r="F131" i="5"/>
  <c r="F129" i="5"/>
  <c r="E127" i="5"/>
  <c r="J104" i="5"/>
  <c r="K94" i="5"/>
  <c r="F93" i="5"/>
  <c r="F91" i="5"/>
  <c r="E89" i="5"/>
  <c r="L41" i="5"/>
  <c r="L40" i="5"/>
  <c r="L39" i="5"/>
  <c r="K23" i="5"/>
  <c r="E23" i="5"/>
  <c r="K131" i="5" s="1"/>
  <c r="K22" i="5"/>
  <c r="K20" i="5"/>
  <c r="E20" i="5"/>
  <c r="F132" i="5" s="1"/>
  <c r="K19" i="5"/>
  <c r="K14" i="5"/>
  <c r="K129" i="5" s="1"/>
  <c r="E7" i="5"/>
  <c r="E123" i="5" s="1"/>
  <c r="BJ275" i="4"/>
  <c r="BI275" i="4"/>
  <c r="BH275" i="4"/>
  <c r="BF275" i="4"/>
  <c r="Y275" i="4"/>
  <c r="W275" i="4"/>
  <c r="U275" i="4"/>
  <c r="S275" i="4"/>
  <c r="R275" i="4"/>
  <c r="Q275" i="4"/>
  <c r="L275" i="4" s="1"/>
  <c r="BG275" i="4" s="1"/>
  <c r="BJ273" i="4"/>
  <c r="BI273" i="4"/>
  <c r="BH273" i="4"/>
  <c r="BF273" i="4"/>
  <c r="Y273" i="4"/>
  <c r="Y270" i="4" s="1"/>
  <c r="W273" i="4"/>
  <c r="U273" i="4"/>
  <c r="S273" i="4"/>
  <c r="R273" i="4"/>
  <c r="Q273" i="4"/>
  <c r="BL273" i="4" s="1"/>
  <c r="BJ271" i="4"/>
  <c r="BI271" i="4"/>
  <c r="BH271" i="4"/>
  <c r="BF271" i="4"/>
  <c r="Y271" i="4"/>
  <c r="W271" i="4"/>
  <c r="U271" i="4"/>
  <c r="S271" i="4"/>
  <c r="R271" i="4"/>
  <c r="Q271" i="4"/>
  <c r="BJ269" i="4"/>
  <c r="BI269" i="4"/>
  <c r="BH269" i="4"/>
  <c r="BF269" i="4"/>
  <c r="Y269" i="4"/>
  <c r="W269" i="4"/>
  <c r="U269" i="4"/>
  <c r="S269" i="4"/>
  <c r="R269" i="4"/>
  <c r="Q269" i="4"/>
  <c r="BL269" i="4" s="1"/>
  <c r="L269" i="4"/>
  <c r="BG269" i="4" s="1"/>
  <c r="BJ268" i="4"/>
  <c r="BI268" i="4"/>
  <c r="BH268" i="4"/>
  <c r="BF268" i="4"/>
  <c r="Y268" i="4"/>
  <c r="W268" i="4"/>
  <c r="U268" i="4"/>
  <c r="S268" i="4"/>
  <c r="S263" i="4" s="1"/>
  <c r="K112" i="4" s="1"/>
  <c r="R268" i="4"/>
  <c r="Q268" i="4"/>
  <c r="BL268" i="4" s="1"/>
  <c r="BJ266" i="4"/>
  <c r="BI266" i="4"/>
  <c r="BH266" i="4"/>
  <c r="BF266" i="4"/>
  <c r="Y266" i="4"/>
  <c r="W266" i="4"/>
  <c r="W263" i="4" s="1"/>
  <c r="U266" i="4"/>
  <c r="S266" i="4"/>
  <c r="R266" i="4"/>
  <c r="Q266" i="4"/>
  <c r="BL266" i="4" s="1"/>
  <c r="BJ264" i="4"/>
  <c r="BI264" i="4"/>
  <c r="BH264" i="4"/>
  <c r="BF264" i="4"/>
  <c r="Y264" i="4"/>
  <c r="W264" i="4"/>
  <c r="U264" i="4"/>
  <c r="S264" i="4"/>
  <c r="R264" i="4"/>
  <c r="Q264" i="4"/>
  <c r="BL264" i="4" s="1"/>
  <c r="BL263" i="4" s="1"/>
  <c r="L263" i="4" s="1"/>
  <c r="L112" i="4" s="1"/>
  <c r="BJ262" i="4"/>
  <c r="BI262" i="4"/>
  <c r="BH262" i="4"/>
  <c r="BF262" i="4"/>
  <c r="Y262" i="4"/>
  <c r="W262" i="4"/>
  <c r="U262" i="4"/>
  <c r="S262" i="4"/>
  <c r="R262" i="4"/>
  <c r="Q262" i="4"/>
  <c r="BL262" i="4" s="1"/>
  <c r="BJ261" i="4"/>
  <c r="BI261" i="4"/>
  <c r="BH261" i="4"/>
  <c r="BF261" i="4"/>
  <c r="Y261" i="4"/>
  <c r="W261" i="4"/>
  <c r="U261" i="4"/>
  <c r="S261" i="4"/>
  <c r="R261" i="4"/>
  <c r="Q261" i="4"/>
  <c r="BL261" i="4" s="1"/>
  <c r="BJ260" i="4"/>
  <c r="BI260" i="4"/>
  <c r="BH260" i="4"/>
  <c r="BF260" i="4"/>
  <c r="Y260" i="4"/>
  <c r="W260" i="4"/>
  <c r="U260" i="4"/>
  <c r="S260" i="4"/>
  <c r="R260" i="4"/>
  <c r="Q260" i="4"/>
  <c r="BL260" i="4" s="1"/>
  <c r="BJ259" i="4"/>
  <c r="BI259" i="4"/>
  <c r="BH259" i="4"/>
  <c r="BF259" i="4"/>
  <c r="Y259" i="4"/>
  <c r="W259" i="4"/>
  <c r="U259" i="4"/>
  <c r="S259" i="4"/>
  <c r="R259" i="4"/>
  <c r="Q259" i="4"/>
  <c r="BL259" i="4" s="1"/>
  <c r="BJ258" i="4"/>
  <c r="BI258" i="4"/>
  <c r="BH258" i="4"/>
  <c r="BF258" i="4"/>
  <c r="Y258" i="4"/>
  <c r="W258" i="4"/>
  <c r="U258" i="4"/>
  <c r="S258" i="4"/>
  <c r="R258" i="4"/>
  <c r="Q258" i="4"/>
  <c r="BL258" i="4" s="1"/>
  <c r="BJ255" i="4"/>
  <c r="BI255" i="4"/>
  <c r="BH255" i="4"/>
  <c r="BF255" i="4"/>
  <c r="Y255" i="4"/>
  <c r="W255" i="4"/>
  <c r="U255" i="4"/>
  <c r="S255" i="4"/>
  <c r="R255" i="4"/>
  <c r="Q255" i="4"/>
  <c r="L255" i="4" s="1"/>
  <c r="BG255" i="4" s="1"/>
  <c r="BJ253" i="4"/>
  <c r="BI253" i="4"/>
  <c r="BH253" i="4"/>
  <c r="BF253" i="4"/>
  <c r="Y253" i="4"/>
  <c r="W253" i="4"/>
  <c r="U253" i="4"/>
  <c r="S253" i="4"/>
  <c r="R253" i="4"/>
  <c r="Q253" i="4"/>
  <c r="BL253" i="4" s="1"/>
  <c r="BJ252" i="4"/>
  <c r="BI252" i="4"/>
  <c r="BH252" i="4"/>
  <c r="BF252" i="4"/>
  <c r="Y252" i="4"/>
  <c r="W252" i="4"/>
  <c r="U252" i="4"/>
  <c r="S252" i="4"/>
  <c r="R252" i="4"/>
  <c r="Q252" i="4"/>
  <c r="L252" i="4" s="1"/>
  <c r="BG252" i="4" s="1"/>
  <c r="BJ246" i="4"/>
  <c r="BI246" i="4"/>
  <c r="BH246" i="4"/>
  <c r="BF246" i="4"/>
  <c r="Y246" i="4"/>
  <c r="W246" i="4"/>
  <c r="U246" i="4"/>
  <c r="S246" i="4"/>
  <c r="R246" i="4"/>
  <c r="Q246" i="4"/>
  <c r="BL246" i="4" s="1"/>
  <c r="BJ244" i="4"/>
  <c r="BI244" i="4"/>
  <c r="BH244" i="4"/>
  <c r="BF244" i="4"/>
  <c r="Y244" i="4"/>
  <c r="Y241" i="4" s="1"/>
  <c r="W244" i="4"/>
  <c r="U244" i="4"/>
  <c r="S244" i="4"/>
  <c r="R244" i="4"/>
  <c r="Q244" i="4"/>
  <c r="BL244" i="4" s="1"/>
  <c r="BL242" i="4"/>
  <c r="BJ242" i="4"/>
  <c r="BI242" i="4"/>
  <c r="BH242" i="4"/>
  <c r="BF242" i="4"/>
  <c r="Y242" i="4"/>
  <c r="W242" i="4"/>
  <c r="U242" i="4"/>
  <c r="U241" i="4" s="1"/>
  <c r="S242" i="4"/>
  <c r="R242" i="4"/>
  <c r="Q242" i="4"/>
  <c r="L242" i="4" s="1"/>
  <c r="BG242" i="4" s="1"/>
  <c r="R241" i="4"/>
  <c r="J110" i="4" s="1"/>
  <c r="BJ240" i="4"/>
  <c r="BI240" i="4"/>
  <c r="BH240" i="4"/>
  <c r="BF240" i="4"/>
  <c r="Y240" i="4"/>
  <c r="W240" i="4"/>
  <c r="U240" i="4"/>
  <c r="S240" i="4"/>
  <c r="R240" i="4"/>
  <c r="Q240" i="4"/>
  <c r="L240" i="4" s="1"/>
  <c r="BG240" i="4" s="1"/>
  <c r="BJ239" i="4"/>
  <c r="BI239" i="4"/>
  <c r="BH239" i="4"/>
  <c r="BF239" i="4"/>
  <c r="Y239" i="4"/>
  <c r="W239" i="4"/>
  <c r="U239" i="4"/>
  <c r="S239" i="4"/>
  <c r="R239" i="4"/>
  <c r="Q239" i="4"/>
  <c r="BL239" i="4" s="1"/>
  <c r="BJ238" i="4"/>
  <c r="BI238" i="4"/>
  <c r="BH238" i="4"/>
  <c r="BF238" i="4"/>
  <c r="Y238" i="4"/>
  <c r="W238" i="4"/>
  <c r="U238" i="4"/>
  <c r="S238" i="4"/>
  <c r="R238" i="4"/>
  <c r="Q238" i="4"/>
  <c r="BJ236" i="4"/>
  <c r="BI236" i="4"/>
  <c r="BH236" i="4"/>
  <c r="BF236" i="4"/>
  <c r="Y236" i="4"/>
  <c r="W236" i="4"/>
  <c r="U236" i="4"/>
  <c r="S236" i="4"/>
  <c r="R236" i="4"/>
  <c r="Q236" i="4"/>
  <c r="BL236" i="4" s="1"/>
  <c r="BJ235" i="4"/>
  <c r="BI235" i="4"/>
  <c r="BH235" i="4"/>
  <c r="BF235" i="4"/>
  <c r="Y235" i="4"/>
  <c r="W235" i="4"/>
  <c r="U235" i="4"/>
  <c r="S235" i="4"/>
  <c r="R235" i="4"/>
  <c r="Q235" i="4"/>
  <c r="BL235" i="4" s="1"/>
  <c r="L235" i="4"/>
  <c r="BG235" i="4" s="1"/>
  <c r="BJ233" i="4"/>
  <c r="BI233" i="4"/>
  <c r="BH233" i="4"/>
  <c r="BF233" i="4"/>
  <c r="Y233" i="4"/>
  <c r="W233" i="4"/>
  <c r="U233" i="4"/>
  <c r="S233" i="4"/>
  <c r="R233" i="4"/>
  <c r="Q233" i="4"/>
  <c r="BL233" i="4" s="1"/>
  <c r="BL231" i="4"/>
  <c r="BJ231" i="4"/>
  <c r="BI231" i="4"/>
  <c r="BH231" i="4"/>
  <c r="BF231" i="4"/>
  <c r="Y231" i="4"/>
  <c r="W231" i="4"/>
  <c r="U231" i="4"/>
  <c r="S231" i="4"/>
  <c r="R231" i="4"/>
  <c r="Q231" i="4"/>
  <c r="L231" i="4" s="1"/>
  <c r="BG231" i="4" s="1"/>
  <c r="BJ229" i="4"/>
  <c r="BI229" i="4"/>
  <c r="BH229" i="4"/>
  <c r="BF229" i="4"/>
  <c r="Y229" i="4"/>
  <c r="W229" i="4"/>
  <c r="U229" i="4"/>
  <c r="S229" i="4"/>
  <c r="R229" i="4"/>
  <c r="Q229" i="4"/>
  <c r="BL229" i="4" s="1"/>
  <c r="BJ228" i="4"/>
  <c r="BI228" i="4"/>
  <c r="BH228" i="4"/>
  <c r="BF228" i="4"/>
  <c r="Y228" i="4"/>
  <c r="W228" i="4"/>
  <c r="U228" i="4"/>
  <c r="S228" i="4"/>
  <c r="R228" i="4"/>
  <c r="Q228" i="4"/>
  <c r="L228" i="4" s="1"/>
  <c r="BG228" i="4" s="1"/>
  <c r="BJ226" i="4"/>
  <c r="BI226" i="4"/>
  <c r="BH226" i="4"/>
  <c r="BF226" i="4"/>
  <c r="Y226" i="4"/>
  <c r="W226" i="4"/>
  <c r="U226" i="4"/>
  <c r="S226" i="4"/>
  <c r="R226" i="4"/>
  <c r="Q226" i="4"/>
  <c r="BL226" i="4" s="1"/>
  <c r="BJ224" i="4"/>
  <c r="BI224" i="4"/>
  <c r="BH224" i="4"/>
  <c r="BF224" i="4"/>
  <c r="Y224" i="4"/>
  <c r="W224" i="4"/>
  <c r="U224" i="4"/>
  <c r="S224" i="4"/>
  <c r="R224" i="4"/>
  <c r="Q224" i="4"/>
  <c r="BJ222" i="4"/>
  <c r="BI222" i="4"/>
  <c r="BH222" i="4"/>
  <c r="BF222" i="4"/>
  <c r="Y222" i="4"/>
  <c r="W222" i="4"/>
  <c r="U222" i="4"/>
  <c r="S222" i="4"/>
  <c r="R222" i="4"/>
  <c r="R214" i="4" s="1"/>
  <c r="J108" i="4" s="1"/>
  <c r="Q222" i="4"/>
  <c r="BL222" i="4" s="1"/>
  <c r="L222" i="4"/>
  <c r="BG222" i="4" s="1"/>
  <c r="BJ217" i="4"/>
  <c r="BI217" i="4"/>
  <c r="BH217" i="4"/>
  <c r="BF217" i="4"/>
  <c r="Y217" i="4"/>
  <c r="W217" i="4"/>
  <c r="U217" i="4"/>
  <c r="S217" i="4"/>
  <c r="S214" i="4" s="1"/>
  <c r="K108" i="4" s="1"/>
  <c r="R217" i="4"/>
  <c r="Q217" i="4"/>
  <c r="BL217" i="4" s="1"/>
  <c r="BJ215" i="4"/>
  <c r="BI215" i="4"/>
  <c r="BH215" i="4"/>
  <c r="BF215" i="4"/>
  <c r="Y215" i="4"/>
  <c r="W215" i="4"/>
  <c r="U215" i="4"/>
  <c r="S215" i="4"/>
  <c r="R215" i="4"/>
  <c r="Q215" i="4"/>
  <c r="BL215" i="4" s="1"/>
  <c r="BL213" i="4"/>
  <c r="BJ213" i="4"/>
  <c r="BI213" i="4"/>
  <c r="BH213" i="4"/>
  <c r="BF213" i="4"/>
  <c r="Y213" i="4"/>
  <c r="W213" i="4"/>
  <c r="U213" i="4"/>
  <c r="S213" i="4"/>
  <c r="R213" i="4"/>
  <c r="Q213" i="4"/>
  <c r="L213" i="4" s="1"/>
  <c r="BG213" i="4" s="1"/>
  <c r="BJ210" i="4"/>
  <c r="BI210" i="4"/>
  <c r="BH210" i="4"/>
  <c r="BF210" i="4"/>
  <c r="Y210" i="4"/>
  <c r="W210" i="4"/>
  <c r="U210" i="4"/>
  <c r="S210" i="4"/>
  <c r="R210" i="4"/>
  <c r="Q210" i="4"/>
  <c r="BL210" i="4" s="1"/>
  <c r="BJ206" i="4"/>
  <c r="BI206" i="4"/>
  <c r="BH206" i="4"/>
  <c r="BF206" i="4"/>
  <c r="Y206" i="4"/>
  <c r="W206" i="4"/>
  <c r="U206" i="4"/>
  <c r="S206" i="4"/>
  <c r="R206" i="4"/>
  <c r="Q206" i="4"/>
  <c r="L206" i="4" s="1"/>
  <c r="BG206" i="4" s="1"/>
  <c r="BJ204" i="4"/>
  <c r="BI204" i="4"/>
  <c r="BH204" i="4"/>
  <c r="BF204" i="4"/>
  <c r="Y204" i="4"/>
  <c r="W204" i="4"/>
  <c r="U204" i="4"/>
  <c r="S204" i="4"/>
  <c r="R204" i="4"/>
  <c r="Q204" i="4"/>
  <c r="BL204" i="4" s="1"/>
  <c r="BJ202" i="4"/>
  <c r="BI202" i="4"/>
  <c r="BH202" i="4"/>
  <c r="BF202" i="4"/>
  <c r="Y202" i="4"/>
  <c r="W202" i="4"/>
  <c r="U202" i="4"/>
  <c r="S202" i="4"/>
  <c r="R202" i="4"/>
  <c r="Q202" i="4"/>
  <c r="BJ197" i="4"/>
  <c r="BI197" i="4"/>
  <c r="BH197" i="4"/>
  <c r="BF197" i="4"/>
  <c r="Y197" i="4"/>
  <c r="W197" i="4"/>
  <c r="U197" i="4"/>
  <c r="S197" i="4"/>
  <c r="R197" i="4"/>
  <c r="Q197" i="4"/>
  <c r="BL197" i="4" s="1"/>
  <c r="BJ193" i="4"/>
  <c r="BI193" i="4"/>
  <c r="BH193" i="4"/>
  <c r="BF193" i="4"/>
  <c r="Y193" i="4"/>
  <c r="W193" i="4"/>
  <c r="U193" i="4"/>
  <c r="S193" i="4"/>
  <c r="R193" i="4"/>
  <c r="Q193" i="4"/>
  <c r="BL193" i="4" s="1"/>
  <c r="BJ191" i="4"/>
  <c r="BI191" i="4"/>
  <c r="BH191" i="4"/>
  <c r="BF191" i="4"/>
  <c r="Y191" i="4"/>
  <c r="W191" i="4"/>
  <c r="U191" i="4"/>
  <c r="S191" i="4"/>
  <c r="R191" i="4"/>
  <c r="Q191" i="4"/>
  <c r="BJ189" i="4"/>
  <c r="BI189" i="4"/>
  <c r="BH189" i="4"/>
  <c r="BF189" i="4"/>
  <c r="Y189" i="4"/>
  <c r="W189" i="4"/>
  <c r="U189" i="4"/>
  <c r="S189" i="4"/>
  <c r="R189" i="4"/>
  <c r="Q189" i="4"/>
  <c r="BL189" i="4" s="1"/>
  <c r="L189" i="4"/>
  <c r="BG189" i="4" s="1"/>
  <c r="BJ187" i="4"/>
  <c r="BI187" i="4"/>
  <c r="BH187" i="4"/>
  <c r="BF187" i="4"/>
  <c r="Y187" i="4"/>
  <c r="W187" i="4"/>
  <c r="U187" i="4"/>
  <c r="S187" i="4"/>
  <c r="R187" i="4"/>
  <c r="Q187" i="4"/>
  <c r="BL184" i="4"/>
  <c r="BJ184" i="4"/>
  <c r="BI184" i="4"/>
  <c r="BH184" i="4"/>
  <c r="BF184" i="4"/>
  <c r="Y184" i="4"/>
  <c r="W184" i="4"/>
  <c r="U184" i="4"/>
  <c r="S184" i="4"/>
  <c r="R184" i="4"/>
  <c r="Q184" i="4"/>
  <c r="L184" i="4" s="1"/>
  <c r="BG184" i="4" s="1"/>
  <c r="BJ182" i="4"/>
  <c r="BI182" i="4"/>
  <c r="BH182" i="4"/>
  <c r="BF182" i="4"/>
  <c r="Y182" i="4"/>
  <c r="W182" i="4"/>
  <c r="U182" i="4"/>
  <c r="S182" i="4"/>
  <c r="R182" i="4"/>
  <c r="Q182" i="4"/>
  <c r="BJ180" i="4"/>
  <c r="BI180" i="4"/>
  <c r="BH180" i="4"/>
  <c r="BF180" i="4"/>
  <c r="Y180" i="4"/>
  <c r="W180" i="4"/>
  <c r="U180" i="4"/>
  <c r="S180" i="4"/>
  <c r="R180" i="4"/>
  <c r="Q180" i="4"/>
  <c r="BJ178" i="4"/>
  <c r="BI178" i="4"/>
  <c r="BH178" i="4"/>
  <c r="BF178" i="4"/>
  <c r="Y178" i="4"/>
  <c r="W178" i="4"/>
  <c r="U178" i="4"/>
  <c r="S178" i="4"/>
  <c r="R178" i="4"/>
  <c r="Q178" i="4"/>
  <c r="BL178" i="4" s="1"/>
  <c r="BJ171" i="4"/>
  <c r="BI171" i="4"/>
  <c r="BH171" i="4"/>
  <c r="BF171" i="4"/>
  <c r="Y171" i="4"/>
  <c r="W171" i="4"/>
  <c r="U171" i="4"/>
  <c r="S171" i="4"/>
  <c r="R171" i="4"/>
  <c r="Q171" i="4"/>
  <c r="BJ164" i="4"/>
  <c r="BI164" i="4"/>
  <c r="BH164" i="4"/>
  <c r="BF164" i="4"/>
  <c r="Y164" i="4"/>
  <c r="W164" i="4"/>
  <c r="U164" i="4"/>
  <c r="S164" i="4"/>
  <c r="R164" i="4"/>
  <c r="Q164" i="4"/>
  <c r="BL164" i="4" s="1"/>
  <c r="BJ161" i="4"/>
  <c r="BI161" i="4"/>
  <c r="BH161" i="4"/>
  <c r="BF161" i="4"/>
  <c r="Y161" i="4"/>
  <c r="Y160" i="4" s="1"/>
  <c r="W161" i="4"/>
  <c r="W160" i="4" s="1"/>
  <c r="U161" i="4"/>
  <c r="U160" i="4" s="1"/>
  <c r="S161" i="4"/>
  <c r="S160" i="4" s="1"/>
  <c r="K104" i="4" s="1"/>
  <c r="R161" i="4"/>
  <c r="R160" i="4" s="1"/>
  <c r="J104" i="4" s="1"/>
  <c r="Q161" i="4"/>
  <c r="BJ159" i="4"/>
  <c r="BI159" i="4"/>
  <c r="BH159" i="4"/>
  <c r="BF159" i="4"/>
  <c r="Y159" i="4"/>
  <c r="W159" i="4"/>
  <c r="U159" i="4"/>
  <c r="S159" i="4"/>
  <c r="R159" i="4"/>
  <c r="Q159" i="4"/>
  <c r="BL158" i="4"/>
  <c r="BJ158" i="4"/>
  <c r="BI158" i="4"/>
  <c r="BH158" i="4"/>
  <c r="BF158" i="4"/>
  <c r="Y158" i="4"/>
  <c r="W158" i="4"/>
  <c r="U158" i="4"/>
  <c r="S158" i="4"/>
  <c r="R158" i="4"/>
  <c r="Q158" i="4"/>
  <c r="L158" i="4" s="1"/>
  <c r="BG158" i="4" s="1"/>
  <c r="BJ157" i="4"/>
  <c r="BI157" i="4"/>
  <c r="BH157" i="4"/>
  <c r="BF157" i="4"/>
  <c r="Y157" i="4"/>
  <c r="W157" i="4"/>
  <c r="U157" i="4"/>
  <c r="S157" i="4"/>
  <c r="R157" i="4"/>
  <c r="Q157" i="4"/>
  <c r="BJ155" i="4"/>
  <c r="BI155" i="4"/>
  <c r="BH155" i="4"/>
  <c r="BF155" i="4"/>
  <c r="Y155" i="4"/>
  <c r="W155" i="4"/>
  <c r="U155" i="4"/>
  <c r="S155" i="4"/>
  <c r="R155" i="4"/>
  <c r="Q155" i="4"/>
  <c r="L155" i="4" s="1"/>
  <c r="BG155" i="4" s="1"/>
  <c r="BJ152" i="4"/>
  <c r="BI152" i="4"/>
  <c r="BH152" i="4"/>
  <c r="BF152" i="4"/>
  <c r="Y152" i="4"/>
  <c r="W152" i="4"/>
  <c r="U152" i="4"/>
  <c r="S152" i="4"/>
  <c r="R152" i="4"/>
  <c r="Q152" i="4"/>
  <c r="BL152" i="4" s="1"/>
  <c r="BJ150" i="4"/>
  <c r="BI150" i="4"/>
  <c r="BH150" i="4"/>
  <c r="BF150" i="4"/>
  <c r="Y150" i="4"/>
  <c r="W150" i="4"/>
  <c r="U150" i="4"/>
  <c r="S150" i="4"/>
  <c r="R150" i="4"/>
  <c r="Q150" i="4"/>
  <c r="BJ148" i="4"/>
  <c r="BI148" i="4"/>
  <c r="BH148" i="4"/>
  <c r="BF148" i="4"/>
  <c r="Y148" i="4"/>
  <c r="W148" i="4"/>
  <c r="W145" i="4" s="1"/>
  <c r="U148" i="4"/>
  <c r="S148" i="4"/>
  <c r="R148" i="4"/>
  <c r="Q148" i="4"/>
  <c r="BL148" i="4" s="1"/>
  <c r="BJ146" i="4"/>
  <c r="BI146" i="4"/>
  <c r="BH146" i="4"/>
  <c r="BF146" i="4"/>
  <c r="Y146" i="4"/>
  <c r="W146" i="4"/>
  <c r="U146" i="4"/>
  <c r="S146" i="4"/>
  <c r="R146" i="4"/>
  <c r="Q146" i="4"/>
  <c r="BJ143" i="4"/>
  <c r="BI143" i="4"/>
  <c r="BH143" i="4"/>
  <c r="BF143" i="4"/>
  <c r="Y143" i="4"/>
  <c r="W143" i="4"/>
  <c r="W140" i="4" s="1"/>
  <c r="U143" i="4"/>
  <c r="U140" i="4" s="1"/>
  <c r="S143" i="4"/>
  <c r="R143" i="4"/>
  <c r="Q143" i="4"/>
  <c r="BL143" i="4" s="1"/>
  <c r="BJ141" i="4"/>
  <c r="BI141" i="4"/>
  <c r="BH141" i="4"/>
  <c r="BF141" i="4"/>
  <c r="Y141" i="4"/>
  <c r="Y140" i="4" s="1"/>
  <c r="W141" i="4"/>
  <c r="U141" i="4"/>
  <c r="S141" i="4"/>
  <c r="R141" i="4"/>
  <c r="Q141" i="4"/>
  <c r="BJ138" i="4"/>
  <c r="BI138" i="4"/>
  <c r="BH138" i="4"/>
  <c r="BF138" i="4"/>
  <c r="Y138" i="4"/>
  <c r="Y137" i="4" s="1"/>
  <c r="W138" i="4"/>
  <c r="U138" i="4"/>
  <c r="S138" i="4"/>
  <c r="S137" i="4" s="1"/>
  <c r="K100" i="4" s="1"/>
  <c r="R138" i="4"/>
  <c r="R137" i="4" s="1"/>
  <c r="Q138" i="4"/>
  <c r="BL138" i="4" s="1"/>
  <c r="BL137" i="4" s="1"/>
  <c r="W137" i="4"/>
  <c r="U137" i="4"/>
  <c r="K132" i="4"/>
  <c r="F131" i="4"/>
  <c r="F129" i="4"/>
  <c r="E127" i="4"/>
  <c r="K94" i="4"/>
  <c r="F93" i="4"/>
  <c r="F91" i="4"/>
  <c r="E89" i="4"/>
  <c r="L41" i="4"/>
  <c r="L40" i="4"/>
  <c r="BA98" i="1" s="1"/>
  <c r="L39" i="4"/>
  <c r="K23" i="4"/>
  <c r="E23" i="4"/>
  <c r="K131" i="4" s="1"/>
  <c r="K22" i="4"/>
  <c r="K20" i="4"/>
  <c r="E20" i="4"/>
  <c r="F132" i="4" s="1"/>
  <c r="K19" i="4"/>
  <c r="K14" i="4"/>
  <c r="K129" i="4" s="1"/>
  <c r="E7" i="4"/>
  <c r="E123" i="4" s="1"/>
  <c r="BJ296" i="3"/>
  <c r="BI296" i="3"/>
  <c r="BH296" i="3"/>
  <c r="BF296" i="3"/>
  <c r="Y296" i="3"/>
  <c r="W296" i="3"/>
  <c r="U296" i="3"/>
  <c r="S296" i="3"/>
  <c r="R296" i="3"/>
  <c r="Q296" i="3"/>
  <c r="BL296" i="3" s="1"/>
  <c r="L296" i="3"/>
  <c r="BG296" i="3" s="1"/>
  <c r="BJ289" i="3"/>
  <c r="BI289" i="3"/>
  <c r="BH289" i="3"/>
  <c r="BF289" i="3"/>
  <c r="Y289" i="3"/>
  <c r="W289" i="3"/>
  <c r="U289" i="3"/>
  <c r="S289" i="3"/>
  <c r="S286" i="3" s="1"/>
  <c r="K110" i="3" s="1"/>
  <c r="R289" i="3"/>
  <c r="Q289" i="3"/>
  <c r="BL289" i="3" s="1"/>
  <c r="BL287" i="3"/>
  <c r="BJ287" i="3"/>
  <c r="BI287" i="3"/>
  <c r="BH287" i="3"/>
  <c r="BF287" i="3"/>
  <c r="Y287" i="3"/>
  <c r="Y286" i="3" s="1"/>
  <c r="W287" i="3"/>
  <c r="U287" i="3"/>
  <c r="S287" i="3"/>
  <c r="R287" i="3"/>
  <c r="R286" i="3" s="1"/>
  <c r="J110" i="3" s="1"/>
  <c r="Q287" i="3"/>
  <c r="L287" i="3" s="1"/>
  <c r="BG287" i="3" s="1"/>
  <c r="U286" i="3"/>
  <c r="BL285" i="3"/>
  <c r="BJ285" i="3"/>
  <c r="BI285" i="3"/>
  <c r="BH285" i="3"/>
  <c r="BF285" i="3"/>
  <c r="Y285" i="3"/>
  <c r="W285" i="3"/>
  <c r="U285" i="3"/>
  <c r="S285" i="3"/>
  <c r="R285" i="3"/>
  <c r="Q285" i="3"/>
  <c r="L285" i="3" s="1"/>
  <c r="BG285" i="3" s="1"/>
  <c r="BJ284" i="3"/>
  <c r="BI284" i="3"/>
  <c r="BH284" i="3"/>
  <c r="BF284" i="3"/>
  <c r="Y284" i="3"/>
  <c r="W284" i="3"/>
  <c r="U284" i="3"/>
  <c r="S284" i="3"/>
  <c r="R284" i="3"/>
  <c r="Q284" i="3"/>
  <c r="BL284" i="3" s="1"/>
  <c r="BL282" i="3"/>
  <c r="BJ282" i="3"/>
  <c r="BI282" i="3"/>
  <c r="BH282" i="3"/>
  <c r="BF282" i="3"/>
  <c r="Y282" i="3"/>
  <c r="W282" i="3"/>
  <c r="U282" i="3"/>
  <c r="S282" i="3"/>
  <c r="S279" i="3" s="1"/>
  <c r="K109" i="3" s="1"/>
  <c r="R282" i="3"/>
  <c r="Q282" i="3"/>
  <c r="L282" i="3" s="1"/>
  <c r="BG282" i="3" s="1"/>
  <c r="BJ280" i="3"/>
  <c r="BI280" i="3"/>
  <c r="BH280" i="3"/>
  <c r="BF280" i="3"/>
  <c r="Y280" i="3"/>
  <c r="W280" i="3"/>
  <c r="U280" i="3"/>
  <c r="S280" i="3"/>
  <c r="R280" i="3"/>
  <c r="Q280" i="3"/>
  <c r="BL280" i="3" s="1"/>
  <c r="BJ278" i="3"/>
  <c r="BI278" i="3"/>
  <c r="BH278" i="3"/>
  <c r="BF278" i="3"/>
  <c r="Y278" i="3"/>
  <c r="W278" i="3"/>
  <c r="U278" i="3"/>
  <c r="S278" i="3"/>
  <c r="R278" i="3"/>
  <c r="Q278" i="3"/>
  <c r="BL278" i="3" s="1"/>
  <c r="BL277" i="3"/>
  <c r="BJ277" i="3"/>
  <c r="BI277" i="3"/>
  <c r="BH277" i="3"/>
  <c r="BF277" i="3"/>
  <c r="Y277" i="3"/>
  <c r="W277" i="3"/>
  <c r="U277" i="3"/>
  <c r="S277" i="3"/>
  <c r="R277" i="3"/>
  <c r="Q277" i="3"/>
  <c r="L277" i="3" s="1"/>
  <c r="BG277" i="3" s="1"/>
  <c r="BJ276" i="3"/>
  <c r="BI276" i="3"/>
  <c r="BH276" i="3"/>
  <c r="BF276" i="3"/>
  <c r="Y276" i="3"/>
  <c r="W276" i="3"/>
  <c r="U276" i="3"/>
  <c r="S276" i="3"/>
  <c r="R276" i="3"/>
  <c r="Q276" i="3"/>
  <c r="BL276" i="3" s="1"/>
  <c r="BL275" i="3"/>
  <c r="BJ275" i="3"/>
  <c r="BI275" i="3"/>
  <c r="BH275" i="3"/>
  <c r="BF275" i="3"/>
  <c r="Y275" i="3"/>
  <c r="W275" i="3"/>
  <c r="U275" i="3"/>
  <c r="S275" i="3"/>
  <c r="R275" i="3"/>
  <c r="Q275" i="3"/>
  <c r="L275" i="3" s="1"/>
  <c r="BG275" i="3" s="1"/>
  <c r="BJ274" i="3"/>
  <c r="BI274" i="3"/>
  <c r="BH274" i="3"/>
  <c r="BF274" i="3"/>
  <c r="Y274" i="3"/>
  <c r="W274" i="3"/>
  <c r="U274" i="3"/>
  <c r="S274" i="3"/>
  <c r="R274" i="3"/>
  <c r="Q274" i="3"/>
  <c r="BL274" i="3" s="1"/>
  <c r="BJ273" i="3"/>
  <c r="BI273" i="3"/>
  <c r="BH273" i="3"/>
  <c r="BF273" i="3"/>
  <c r="Y273" i="3"/>
  <c r="W273" i="3"/>
  <c r="U273" i="3"/>
  <c r="S273" i="3"/>
  <c r="R273" i="3"/>
  <c r="Q273" i="3"/>
  <c r="BJ269" i="3"/>
  <c r="BI269" i="3"/>
  <c r="BH269" i="3"/>
  <c r="BF269" i="3"/>
  <c r="Y269" i="3"/>
  <c r="W269" i="3"/>
  <c r="U269" i="3"/>
  <c r="S269" i="3"/>
  <c r="R269" i="3"/>
  <c r="Q269" i="3"/>
  <c r="BL269" i="3" s="1"/>
  <c r="BJ266" i="3"/>
  <c r="BI266" i="3"/>
  <c r="BH266" i="3"/>
  <c r="BF266" i="3"/>
  <c r="Y266" i="3"/>
  <c r="W266" i="3"/>
  <c r="U266" i="3"/>
  <c r="S266" i="3"/>
  <c r="R266" i="3"/>
  <c r="Q266" i="3"/>
  <c r="BL266" i="3" s="1"/>
  <c r="BJ264" i="3"/>
  <c r="BI264" i="3"/>
  <c r="BH264" i="3"/>
  <c r="BF264" i="3"/>
  <c r="Y264" i="3"/>
  <c r="W264" i="3"/>
  <c r="U264" i="3"/>
  <c r="S264" i="3"/>
  <c r="R264" i="3"/>
  <c r="Q264" i="3"/>
  <c r="BL264" i="3" s="1"/>
  <c r="BJ263" i="3"/>
  <c r="BI263" i="3"/>
  <c r="BH263" i="3"/>
  <c r="BF263" i="3"/>
  <c r="Y263" i="3"/>
  <c r="W263" i="3"/>
  <c r="U263" i="3"/>
  <c r="S263" i="3"/>
  <c r="R263" i="3"/>
  <c r="Q263" i="3"/>
  <c r="L263" i="3" s="1"/>
  <c r="BG263" i="3" s="1"/>
  <c r="BJ256" i="3"/>
  <c r="BI256" i="3"/>
  <c r="BH256" i="3"/>
  <c r="BF256" i="3"/>
  <c r="Y256" i="3"/>
  <c r="W256" i="3"/>
  <c r="U256" i="3"/>
  <c r="S256" i="3"/>
  <c r="R256" i="3"/>
  <c r="Q256" i="3"/>
  <c r="BL256" i="3" s="1"/>
  <c r="BJ254" i="3"/>
  <c r="BI254" i="3"/>
  <c r="BH254" i="3"/>
  <c r="BF254" i="3"/>
  <c r="Y254" i="3"/>
  <c r="W254" i="3"/>
  <c r="U254" i="3"/>
  <c r="S254" i="3"/>
  <c r="R254" i="3"/>
  <c r="Q254" i="3"/>
  <c r="BL254" i="3" s="1"/>
  <c r="BJ252" i="3"/>
  <c r="BI252" i="3"/>
  <c r="BH252" i="3"/>
  <c r="BF252" i="3"/>
  <c r="Y252" i="3"/>
  <c r="Y251" i="3" s="1"/>
  <c r="W252" i="3"/>
  <c r="U252" i="3"/>
  <c r="U251" i="3" s="1"/>
  <c r="S252" i="3"/>
  <c r="R252" i="3"/>
  <c r="R251" i="3" s="1"/>
  <c r="J107" i="3" s="1"/>
  <c r="Q252" i="3"/>
  <c r="BL252" i="3" s="1"/>
  <c r="BJ250" i="3"/>
  <c r="BI250" i="3"/>
  <c r="BH250" i="3"/>
  <c r="BF250" i="3"/>
  <c r="Y250" i="3"/>
  <c r="W250" i="3"/>
  <c r="U250" i="3"/>
  <c r="S250" i="3"/>
  <c r="R250" i="3"/>
  <c r="Q250" i="3"/>
  <c r="L250" i="3" s="1"/>
  <c r="BG250" i="3" s="1"/>
  <c r="BJ249" i="3"/>
  <c r="BI249" i="3"/>
  <c r="BH249" i="3"/>
  <c r="BF249" i="3"/>
  <c r="Y249" i="3"/>
  <c r="W249" i="3"/>
  <c r="U249" i="3"/>
  <c r="S249" i="3"/>
  <c r="R249" i="3"/>
  <c r="Q249" i="3"/>
  <c r="BL249" i="3" s="1"/>
  <c r="BJ248" i="3"/>
  <c r="BI248" i="3"/>
  <c r="BH248" i="3"/>
  <c r="BF248" i="3"/>
  <c r="Y248" i="3"/>
  <c r="W248" i="3"/>
  <c r="U248" i="3"/>
  <c r="S248" i="3"/>
  <c r="R248" i="3"/>
  <c r="Q248" i="3"/>
  <c r="BL248" i="3" s="1"/>
  <c r="BJ246" i="3"/>
  <c r="BI246" i="3"/>
  <c r="BH246" i="3"/>
  <c r="BF246" i="3"/>
  <c r="Y246" i="3"/>
  <c r="W246" i="3"/>
  <c r="U246" i="3"/>
  <c r="S246" i="3"/>
  <c r="R246" i="3"/>
  <c r="Q246" i="3"/>
  <c r="BL246" i="3" s="1"/>
  <c r="BJ245" i="3"/>
  <c r="BI245" i="3"/>
  <c r="BH245" i="3"/>
  <c r="BF245" i="3"/>
  <c r="Y245" i="3"/>
  <c r="W245" i="3"/>
  <c r="U245" i="3"/>
  <c r="S245" i="3"/>
  <c r="R245" i="3"/>
  <c r="Q245" i="3"/>
  <c r="BL245" i="3" s="1"/>
  <c r="BJ243" i="3"/>
  <c r="BI243" i="3"/>
  <c r="BH243" i="3"/>
  <c r="BF243" i="3"/>
  <c r="Y243" i="3"/>
  <c r="W243" i="3"/>
  <c r="U243" i="3"/>
  <c r="S243" i="3"/>
  <c r="R243" i="3"/>
  <c r="Q243" i="3"/>
  <c r="BL243" i="3" s="1"/>
  <c r="BJ241" i="3"/>
  <c r="BI241" i="3"/>
  <c r="BH241" i="3"/>
  <c r="BF241" i="3"/>
  <c r="Y241" i="3"/>
  <c r="W241" i="3"/>
  <c r="U241" i="3"/>
  <c r="S241" i="3"/>
  <c r="R241" i="3"/>
  <c r="Q241" i="3"/>
  <c r="BL241" i="3" s="1"/>
  <c r="BJ239" i="3"/>
  <c r="BI239" i="3"/>
  <c r="BH239" i="3"/>
  <c r="BF239" i="3"/>
  <c r="Y239" i="3"/>
  <c r="W239" i="3"/>
  <c r="U239" i="3"/>
  <c r="S239" i="3"/>
  <c r="R239" i="3"/>
  <c r="Q239" i="3"/>
  <c r="BL239" i="3" s="1"/>
  <c r="BJ238" i="3"/>
  <c r="BI238" i="3"/>
  <c r="BH238" i="3"/>
  <c r="BF238" i="3"/>
  <c r="Y238" i="3"/>
  <c r="W238" i="3"/>
  <c r="U238" i="3"/>
  <c r="S238" i="3"/>
  <c r="R238" i="3"/>
  <c r="Q238" i="3"/>
  <c r="L238" i="3" s="1"/>
  <c r="BG238" i="3" s="1"/>
  <c r="BJ236" i="3"/>
  <c r="BI236" i="3"/>
  <c r="BH236" i="3"/>
  <c r="BF236" i="3"/>
  <c r="Y236" i="3"/>
  <c r="Y233" i="3" s="1"/>
  <c r="W236" i="3"/>
  <c r="U236" i="3"/>
  <c r="S236" i="3"/>
  <c r="R236" i="3"/>
  <c r="Q236" i="3"/>
  <c r="BL236" i="3" s="1"/>
  <c r="BJ234" i="3"/>
  <c r="BI234" i="3"/>
  <c r="BH234" i="3"/>
  <c r="BF234" i="3"/>
  <c r="Y234" i="3"/>
  <c r="W234" i="3"/>
  <c r="U234" i="3"/>
  <c r="S234" i="3"/>
  <c r="R234" i="3"/>
  <c r="Q234" i="3"/>
  <c r="BL234" i="3" s="1"/>
  <c r="L234" i="3"/>
  <c r="BG234" i="3" s="1"/>
  <c r="BJ232" i="3"/>
  <c r="BI232" i="3"/>
  <c r="BH232" i="3"/>
  <c r="BF232" i="3"/>
  <c r="Y232" i="3"/>
  <c r="W232" i="3"/>
  <c r="U232" i="3"/>
  <c r="S232" i="3"/>
  <c r="R232" i="3"/>
  <c r="Q232" i="3"/>
  <c r="L232" i="3" s="1"/>
  <c r="BG232" i="3" s="1"/>
  <c r="BJ227" i="3"/>
  <c r="BI227" i="3"/>
  <c r="BH227" i="3"/>
  <c r="BF227" i="3"/>
  <c r="Y227" i="3"/>
  <c r="Y224" i="3" s="1"/>
  <c r="W227" i="3"/>
  <c r="U227" i="3"/>
  <c r="S227" i="3"/>
  <c r="R227" i="3"/>
  <c r="Q227" i="3"/>
  <c r="BL227" i="3" s="1"/>
  <c r="BJ225" i="3"/>
  <c r="BI225" i="3"/>
  <c r="BH225" i="3"/>
  <c r="BF225" i="3"/>
  <c r="Y225" i="3"/>
  <c r="W225" i="3"/>
  <c r="U225" i="3"/>
  <c r="S225" i="3"/>
  <c r="R225" i="3"/>
  <c r="R224" i="3" s="1"/>
  <c r="J105" i="3" s="1"/>
  <c r="Q225" i="3"/>
  <c r="BJ223" i="3"/>
  <c r="BI223" i="3"/>
  <c r="BH223" i="3"/>
  <c r="BF223" i="3"/>
  <c r="Y223" i="3"/>
  <c r="W223" i="3"/>
  <c r="U223" i="3"/>
  <c r="S223" i="3"/>
  <c r="R223" i="3"/>
  <c r="Q223" i="3"/>
  <c r="BL223" i="3" s="1"/>
  <c r="BJ218" i="3"/>
  <c r="BI218" i="3"/>
  <c r="BH218" i="3"/>
  <c r="BF218" i="3"/>
  <c r="Y218" i="3"/>
  <c r="W218" i="3"/>
  <c r="U218" i="3"/>
  <c r="S218" i="3"/>
  <c r="R218" i="3"/>
  <c r="Q218" i="3"/>
  <c r="BL218" i="3" s="1"/>
  <c r="BL216" i="3"/>
  <c r="BJ216" i="3"/>
  <c r="BI216" i="3"/>
  <c r="BH216" i="3"/>
  <c r="BF216" i="3"/>
  <c r="Y216" i="3"/>
  <c r="W216" i="3"/>
  <c r="U216" i="3"/>
  <c r="S216" i="3"/>
  <c r="R216" i="3"/>
  <c r="Q216" i="3"/>
  <c r="L216" i="3" s="1"/>
  <c r="BG216" i="3" s="1"/>
  <c r="BJ213" i="3"/>
  <c r="BI213" i="3"/>
  <c r="BH213" i="3"/>
  <c r="BF213" i="3"/>
  <c r="Y213" i="3"/>
  <c r="W213" i="3"/>
  <c r="U213" i="3"/>
  <c r="S213" i="3"/>
  <c r="R213" i="3"/>
  <c r="Q213" i="3"/>
  <c r="BL213" i="3" s="1"/>
  <c r="BJ210" i="3"/>
  <c r="BI210" i="3"/>
  <c r="BH210" i="3"/>
  <c r="BF210" i="3"/>
  <c r="Y210" i="3"/>
  <c r="W210" i="3"/>
  <c r="U210" i="3"/>
  <c r="S210" i="3"/>
  <c r="R210" i="3"/>
  <c r="Q210" i="3"/>
  <c r="BL210" i="3" s="1"/>
  <c r="BJ208" i="3"/>
  <c r="BI208" i="3"/>
  <c r="BH208" i="3"/>
  <c r="BF208" i="3"/>
  <c r="Y208" i="3"/>
  <c r="W208" i="3"/>
  <c r="U208" i="3"/>
  <c r="S208" i="3"/>
  <c r="R208" i="3"/>
  <c r="Q208" i="3"/>
  <c r="BL208" i="3" s="1"/>
  <c r="BJ204" i="3"/>
  <c r="BI204" i="3"/>
  <c r="BH204" i="3"/>
  <c r="BF204" i="3"/>
  <c r="Y204" i="3"/>
  <c r="W204" i="3"/>
  <c r="U204" i="3"/>
  <c r="S204" i="3"/>
  <c r="R204" i="3"/>
  <c r="Q204" i="3"/>
  <c r="BL204" i="3" s="1"/>
  <c r="BJ202" i="3"/>
  <c r="BI202" i="3"/>
  <c r="BH202" i="3"/>
  <c r="BF202" i="3"/>
  <c r="Y202" i="3"/>
  <c r="W202" i="3"/>
  <c r="U202" i="3"/>
  <c r="S202" i="3"/>
  <c r="R202" i="3"/>
  <c r="Q202" i="3"/>
  <c r="BL202" i="3" s="1"/>
  <c r="BJ200" i="3"/>
  <c r="BI200" i="3"/>
  <c r="BH200" i="3"/>
  <c r="BF200" i="3"/>
  <c r="Y200" i="3"/>
  <c r="W200" i="3"/>
  <c r="U200" i="3"/>
  <c r="S200" i="3"/>
  <c r="R200" i="3"/>
  <c r="Q200" i="3"/>
  <c r="BL200" i="3" s="1"/>
  <c r="L200" i="3"/>
  <c r="BG200" i="3" s="1"/>
  <c r="BJ195" i="3"/>
  <c r="BI195" i="3"/>
  <c r="BH195" i="3"/>
  <c r="BF195" i="3"/>
  <c r="Y195" i="3"/>
  <c r="W195" i="3"/>
  <c r="U195" i="3"/>
  <c r="S195" i="3"/>
  <c r="R195" i="3"/>
  <c r="Q195" i="3"/>
  <c r="BL195" i="3" s="1"/>
  <c r="BJ191" i="3"/>
  <c r="BI191" i="3"/>
  <c r="BH191" i="3"/>
  <c r="BF191" i="3"/>
  <c r="Y191" i="3"/>
  <c r="W191" i="3"/>
  <c r="U191" i="3"/>
  <c r="S191" i="3"/>
  <c r="R191" i="3"/>
  <c r="Q191" i="3"/>
  <c r="L191" i="3" s="1"/>
  <c r="BG191" i="3" s="1"/>
  <c r="BJ189" i="3"/>
  <c r="BI189" i="3"/>
  <c r="BH189" i="3"/>
  <c r="BF189" i="3"/>
  <c r="Y189" i="3"/>
  <c r="W189" i="3"/>
  <c r="U189" i="3"/>
  <c r="S189" i="3"/>
  <c r="R189" i="3"/>
  <c r="Q189" i="3"/>
  <c r="BL189" i="3" s="1"/>
  <c r="BJ187" i="3"/>
  <c r="BI187" i="3"/>
  <c r="BH187" i="3"/>
  <c r="BF187" i="3"/>
  <c r="Y187" i="3"/>
  <c r="W187" i="3"/>
  <c r="U187" i="3"/>
  <c r="S187" i="3"/>
  <c r="R187" i="3"/>
  <c r="Q187" i="3"/>
  <c r="BL187" i="3" s="1"/>
  <c r="BJ185" i="3"/>
  <c r="BI185" i="3"/>
  <c r="BH185" i="3"/>
  <c r="BF185" i="3"/>
  <c r="Y185" i="3"/>
  <c r="W185" i="3"/>
  <c r="U185" i="3"/>
  <c r="S185" i="3"/>
  <c r="R185" i="3"/>
  <c r="Q185" i="3"/>
  <c r="BL185" i="3" s="1"/>
  <c r="BJ182" i="3"/>
  <c r="BI182" i="3"/>
  <c r="BH182" i="3"/>
  <c r="BF182" i="3"/>
  <c r="Y182" i="3"/>
  <c r="W182" i="3"/>
  <c r="U182" i="3"/>
  <c r="S182" i="3"/>
  <c r="R182" i="3"/>
  <c r="Q182" i="3"/>
  <c r="L182" i="3" s="1"/>
  <c r="BG182" i="3" s="1"/>
  <c r="BJ180" i="3"/>
  <c r="BI180" i="3"/>
  <c r="BH180" i="3"/>
  <c r="BF180" i="3"/>
  <c r="Y180" i="3"/>
  <c r="W180" i="3"/>
  <c r="U180" i="3"/>
  <c r="S180" i="3"/>
  <c r="R180" i="3"/>
  <c r="Q180" i="3"/>
  <c r="BL180" i="3" s="1"/>
  <c r="BJ178" i="3"/>
  <c r="BI178" i="3"/>
  <c r="BH178" i="3"/>
  <c r="BF178" i="3"/>
  <c r="Y178" i="3"/>
  <c r="W178" i="3"/>
  <c r="U178" i="3"/>
  <c r="S178" i="3"/>
  <c r="R178" i="3"/>
  <c r="Q178" i="3"/>
  <c r="BL178" i="3" s="1"/>
  <c r="BJ176" i="3"/>
  <c r="BI176" i="3"/>
  <c r="BH176" i="3"/>
  <c r="BF176" i="3"/>
  <c r="Y176" i="3"/>
  <c r="W176" i="3"/>
  <c r="U176" i="3"/>
  <c r="S176" i="3"/>
  <c r="R176" i="3"/>
  <c r="Q176" i="3"/>
  <c r="BL176" i="3" s="1"/>
  <c r="L176" i="3"/>
  <c r="BG176" i="3" s="1"/>
  <c r="BJ174" i="3"/>
  <c r="BI174" i="3"/>
  <c r="BH174" i="3"/>
  <c r="BF174" i="3"/>
  <c r="Y174" i="3"/>
  <c r="W174" i="3"/>
  <c r="U174" i="3"/>
  <c r="S174" i="3"/>
  <c r="R174" i="3"/>
  <c r="Q174" i="3"/>
  <c r="BL174" i="3" s="1"/>
  <c r="BJ170" i="3"/>
  <c r="BI170" i="3"/>
  <c r="BH170" i="3"/>
  <c r="BF170" i="3"/>
  <c r="Y170" i="3"/>
  <c r="W170" i="3"/>
  <c r="U170" i="3"/>
  <c r="S170" i="3"/>
  <c r="R170" i="3"/>
  <c r="Q170" i="3"/>
  <c r="L170" i="3" s="1"/>
  <c r="BG170" i="3" s="1"/>
  <c r="BJ163" i="3"/>
  <c r="BI163" i="3"/>
  <c r="BH163" i="3"/>
  <c r="BF163" i="3"/>
  <c r="Y163" i="3"/>
  <c r="W163" i="3"/>
  <c r="U163" i="3"/>
  <c r="S163" i="3"/>
  <c r="R163" i="3"/>
  <c r="Q163" i="3"/>
  <c r="BL163" i="3" s="1"/>
  <c r="BL156" i="3"/>
  <c r="BJ156" i="3"/>
  <c r="BI156" i="3"/>
  <c r="BH156" i="3"/>
  <c r="BF156" i="3"/>
  <c r="Y156" i="3"/>
  <c r="W156" i="3"/>
  <c r="U156" i="3"/>
  <c r="S156" i="3"/>
  <c r="S149" i="3" s="1"/>
  <c r="R156" i="3"/>
  <c r="Q156" i="3"/>
  <c r="L156" i="3" s="1"/>
  <c r="BG156" i="3" s="1"/>
  <c r="BJ154" i="3"/>
  <c r="BI154" i="3"/>
  <c r="BH154" i="3"/>
  <c r="BF154" i="3"/>
  <c r="Y154" i="3"/>
  <c r="W154" i="3"/>
  <c r="U154" i="3"/>
  <c r="S154" i="3"/>
  <c r="R154" i="3"/>
  <c r="Q154" i="3"/>
  <c r="BL154" i="3" s="1"/>
  <c r="BJ152" i="3"/>
  <c r="BI152" i="3"/>
  <c r="BH152" i="3"/>
  <c r="BF152" i="3"/>
  <c r="Y152" i="3"/>
  <c r="W152" i="3"/>
  <c r="U152" i="3"/>
  <c r="S152" i="3"/>
  <c r="R152" i="3"/>
  <c r="Q152" i="3"/>
  <c r="BJ150" i="3"/>
  <c r="BI150" i="3"/>
  <c r="BH150" i="3"/>
  <c r="BF150" i="3"/>
  <c r="Y150" i="3"/>
  <c r="W150" i="3"/>
  <c r="U150" i="3"/>
  <c r="S150" i="3"/>
  <c r="R150" i="3"/>
  <c r="Q150" i="3"/>
  <c r="BL150" i="3" s="1"/>
  <c r="BJ147" i="3"/>
  <c r="BI147" i="3"/>
  <c r="BH147" i="3"/>
  <c r="BF147" i="3"/>
  <c r="Y147" i="3"/>
  <c r="Y146" i="3" s="1"/>
  <c r="W147" i="3"/>
  <c r="W146" i="3" s="1"/>
  <c r="U147" i="3"/>
  <c r="S147" i="3"/>
  <c r="S146" i="3" s="1"/>
  <c r="K101" i="3" s="1"/>
  <c r="R147" i="3"/>
  <c r="R146" i="3" s="1"/>
  <c r="J101" i="3" s="1"/>
  <c r="Q147" i="3"/>
  <c r="U146" i="3"/>
  <c r="BJ145" i="3"/>
  <c r="BI145" i="3"/>
  <c r="BH145" i="3"/>
  <c r="BF145" i="3"/>
  <c r="Y145" i="3"/>
  <c r="W145" i="3"/>
  <c r="U145" i="3"/>
  <c r="S145" i="3"/>
  <c r="R145" i="3"/>
  <c r="Q145" i="3"/>
  <c r="BL145" i="3" s="1"/>
  <c r="BJ144" i="3"/>
  <c r="BI144" i="3"/>
  <c r="BH144" i="3"/>
  <c r="BF144" i="3"/>
  <c r="Y144" i="3"/>
  <c r="W144" i="3"/>
  <c r="U144" i="3"/>
  <c r="S144" i="3"/>
  <c r="R144" i="3"/>
  <c r="Q144" i="3"/>
  <c r="BL144" i="3" s="1"/>
  <c r="BJ143" i="3"/>
  <c r="BI143" i="3"/>
  <c r="BH143" i="3"/>
  <c r="BF143" i="3"/>
  <c r="Y143" i="3"/>
  <c r="Y140" i="3" s="1"/>
  <c r="W143" i="3"/>
  <c r="U143" i="3"/>
  <c r="S143" i="3"/>
  <c r="R143" i="3"/>
  <c r="Q143" i="3"/>
  <c r="BL143" i="3" s="1"/>
  <c r="BJ141" i="3"/>
  <c r="BI141" i="3"/>
  <c r="BH141" i="3"/>
  <c r="BF141" i="3"/>
  <c r="Y141" i="3"/>
  <c r="W141" i="3"/>
  <c r="U141" i="3"/>
  <c r="S141" i="3"/>
  <c r="S140" i="3" s="1"/>
  <c r="K100" i="3" s="1"/>
  <c r="R141" i="3"/>
  <c r="Q141" i="3"/>
  <c r="BL141" i="3" s="1"/>
  <c r="BJ138" i="3"/>
  <c r="BI138" i="3"/>
  <c r="BH138" i="3"/>
  <c r="BF138" i="3"/>
  <c r="Y138" i="3"/>
  <c r="W138" i="3"/>
  <c r="U138" i="3"/>
  <c r="S138" i="3"/>
  <c r="R138" i="3"/>
  <c r="Q138" i="3"/>
  <c r="BL138" i="3" s="1"/>
  <c r="BJ136" i="3"/>
  <c r="BI136" i="3"/>
  <c r="BH136" i="3"/>
  <c r="BF136" i="3"/>
  <c r="Y136" i="3"/>
  <c r="Y135" i="3" s="1"/>
  <c r="W136" i="3"/>
  <c r="U136" i="3"/>
  <c r="S136" i="3"/>
  <c r="R136" i="3"/>
  <c r="R135" i="3" s="1"/>
  <c r="J99" i="3" s="1"/>
  <c r="Q136" i="3"/>
  <c r="BL136" i="3" s="1"/>
  <c r="BL135" i="3" s="1"/>
  <c r="L135" i="3" s="1"/>
  <c r="L99" i="3" s="1"/>
  <c r="L136" i="3"/>
  <c r="BG136" i="3" s="1"/>
  <c r="U135" i="3"/>
  <c r="BJ133" i="3"/>
  <c r="BI133" i="3"/>
  <c r="BH133" i="3"/>
  <c r="BF133" i="3"/>
  <c r="Y133" i="3"/>
  <c r="Y132" i="3" s="1"/>
  <c r="W133" i="3"/>
  <c r="W132" i="3" s="1"/>
  <c r="U133" i="3"/>
  <c r="U132" i="3" s="1"/>
  <c r="S133" i="3"/>
  <c r="R133" i="3"/>
  <c r="R132" i="3" s="1"/>
  <c r="Q133" i="3"/>
  <c r="S132" i="3"/>
  <c r="K98" i="3" s="1"/>
  <c r="K127" i="3"/>
  <c r="F126" i="3"/>
  <c r="F124" i="3"/>
  <c r="E122" i="3"/>
  <c r="K92" i="3"/>
  <c r="F91" i="3"/>
  <c r="F89" i="3"/>
  <c r="E87" i="3"/>
  <c r="L39" i="3"/>
  <c r="L38" i="3"/>
  <c r="L37" i="3"/>
  <c r="AZ96" i="1" s="1"/>
  <c r="K21" i="3"/>
  <c r="E21" i="3"/>
  <c r="K126" i="3" s="1"/>
  <c r="K20" i="3"/>
  <c r="K18" i="3"/>
  <c r="E18" i="3"/>
  <c r="F127" i="3" s="1"/>
  <c r="K17" i="3"/>
  <c r="K12" i="3"/>
  <c r="K89" i="3" s="1"/>
  <c r="E7" i="3"/>
  <c r="E85" i="3" s="1"/>
  <c r="BJ271" i="2"/>
  <c r="BI271" i="2"/>
  <c r="BH271" i="2"/>
  <c r="BF271" i="2"/>
  <c r="Y271" i="2"/>
  <c r="W271" i="2"/>
  <c r="U271" i="2"/>
  <c r="S271" i="2"/>
  <c r="R271" i="2"/>
  <c r="Q271" i="2"/>
  <c r="BL271" i="2" s="1"/>
  <c r="BJ269" i="2"/>
  <c r="BI269" i="2"/>
  <c r="BH269" i="2"/>
  <c r="BF269" i="2"/>
  <c r="Y269" i="2"/>
  <c r="W269" i="2"/>
  <c r="U269" i="2"/>
  <c r="S269" i="2"/>
  <c r="R269" i="2"/>
  <c r="Q269" i="2"/>
  <c r="BL269" i="2" s="1"/>
  <c r="BJ267" i="2"/>
  <c r="BI267" i="2"/>
  <c r="BH267" i="2"/>
  <c r="BF267" i="2"/>
  <c r="Y267" i="2"/>
  <c r="W267" i="2"/>
  <c r="U267" i="2"/>
  <c r="S267" i="2"/>
  <c r="R267" i="2"/>
  <c r="Q267" i="2"/>
  <c r="BL267" i="2" s="1"/>
  <c r="BJ265" i="2"/>
  <c r="BI265" i="2"/>
  <c r="BH265" i="2"/>
  <c r="BF265" i="2"/>
  <c r="Y265" i="2"/>
  <c r="W265" i="2"/>
  <c r="U265" i="2"/>
  <c r="S265" i="2"/>
  <c r="R265" i="2"/>
  <c r="Q265" i="2"/>
  <c r="BL265" i="2" s="1"/>
  <c r="BJ264" i="2"/>
  <c r="BI264" i="2"/>
  <c r="BH264" i="2"/>
  <c r="BF264" i="2"/>
  <c r="Y264" i="2"/>
  <c r="W264" i="2"/>
  <c r="U264" i="2"/>
  <c r="S264" i="2"/>
  <c r="R264" i="2"/>
  <c r="Q264" i="2"/>
  <c r="BL264" i="2" s="1"/>
  <c r="L264" i="2"/>
  <c r="BG264" i="2" s="1"/>
  <c r="BJ262" i="2"/>
  <c r="BI262" i="2"/>
  <c r="BH262" i="2"/>
  <c r="BF262" i="2"/>
  <c r="Y262" i="2"/>
  <c r="W262" i="2"/>
  <c r="U262" i="2"/>
  <c r="S262" i="2"/>
  <c r="R262" i="2"/>
  <c r="Q262" i="2"/>
  <c r="BL262" i="2" s="1"/>
  <c r="BJ260" i="2"/>
  <c r="BI260" i="2"/>
  <c r="BH260" i="2"/>
  <c r="BF260" i="2"/>
  <c r="Y260" i="2"/>
  <c r="W260" i="2"/>
  <c r="U260" i="2"/>
  <c r="U259" i="2" s="1"/>
  <c r="S260" i="2"/>
  <c r="R260" i="2"/>
  <c r="Q260" i="2"/>
  <c r="BL260" i="2" s="1"/>
  <c r="BJ258" i="2"/>
  <c r="BI258" i="2"/>
  <c r="BH258" i="2"/>
  <c r="BF258" i="2"/>
  <c r="Y258" i="2"/>
  <c r="W258" i="2"/>
  <c r="U258" i="2"/>
  <c r="S258" i="2"/>
  <c r="R258" i="2"/>
  <c r="Q258" i="2"/>
  <c r="L258" i="2" s="1"/>
  <c r="BG258" i="2" s="1"/>
  <c r="BJ257" i="2"/>
  <c r="BI257" i="2"/>
  <c r="BH257" i="2"/>
  <c r="BF257" i="2"/>
  <c r="Y257" i="2"/>
  <c r="W257" i="2"/>
  <c r="U257" i="2"/>
  <c r="S257" i="2"/>
  <c r="R257" i="2"/>
  <c r="Q257" i="2"/>
  <c r="BL257" i="2" s="1"/>
  <c r="BJ256" i="2"/>
  <c r="BI256" i="2"/>
  <c r="BH256" i="2"/>
  <c r="BF256" i="2"/>
  <c r="Y256" i="2"/>
  <c r="W256" i="2"/>
  <c r="U256" i="2"/>
  <c r="S256" i="2"/>
  <c r="R256" i="2"/>
  <c r="Q256" i="2"/>
  <c r="L256" i="2" s="1"/>
  <c r="BG256" i="2" s="1"/>
  <c r="BJ255" i="2"/>
  <c r="BI255" i="2"/>
  <c r="BH255" i="2"/>
  <c r="BF255" i="2"/>
  <c r="Y255" i="2"/>
  <c r="W255" i="2"/>
  <c r="U255" i="2"/>
  <c r="S255" i="2"/>
  <c r="R255" i="2"/>
  <c r="Q255" i="2"/>
  <c r="BL255" i="2" s="1"/>
  <c r="BJ254" i="2"/>
  <c r="BI254" i="2"/>
  <c r="BH254" i="2"/>
  <c r="BF254" i="2"/>
  <c r="Y254" i="2"/>
  <c r="W254" i="2"/>
  <c r="U254" i="2"/>
  <c r="S254" i="2"/>
  <c r="R254" i="2"/>
  <c r="Q254" i="2"/>
  <c r="BJ251" i="2"/>
  <c r="BI251" i="2"/>
  <c r="BH251" i="2"/>
  <c r="BF251" i="2"/>
  <c r="Y251" i="2"/>
  <c r="W251" i="2"/>
  <c r="U251" i="2"/>
  <c r="S251" i="2"/>
  <c r="R251" i="2"/>
  <c r="Q251" i="2"/>
  <c r="BL251" i="2" s="1"/>
  <c r="BJ249" i="2"/>
  <c r="BI249" i="2"/>
  <c r="BH249" i="2"/>
  <c r="BF249" i="2"/>
  <c r="Y249" i="2"/>
  <c r="W249" i="2"/>
  <c r="U249" i="2"/>
  <c r="S249" i="2"/>
  <c r="R249" i="2"/>
  <c r="Q249" i="2"/>
  <c r="BL249" i="2" s="1"/>
  <c r="L249" i="2"/>
  <c r="BG249" i="2" s="1"/>
  <c r="BJ248" i="2"/>
  <c r="BI248" i="2"/>
  <c r="BH248" i="2"/>
  <c r="BF248" i="2"/>
  <c r="Y248" i="2"/>
  <c r="W248" i="2"/>
  <c r="U248" i="2"/>
  <c r="S248" i="2"/>
  <c r="R248" i="2"/>
  <c r="Q248" i="2"/>
  <c r="BL248" i="2" s="1"/>
  <c r="BL242" i="2"/>
  <c r="BJ242" i="2"/>
  <c r="BI242" i="2"/>
  <c r="BH242" i="2"/>
  <c r="BF242" i="2"/>
  <c r="Y242" i="2"/>
  <c r="W242" i="2"/>
  <c r="U242" i="2"/>
  <c r="S242" i="2"/>
  <c r="R242" i="2"/>
  <c r="R241" i="2" s="1"/>
  <c r="J109" i="2" s="1"/>
  <c r="Q242" i="2"/>
  <c r="L242" i="2" s="1"/>
  <c r="BG242" i="2" s="1"/>
  <c r="BJ240" i="2"/>
  <c r="BI240" i="2"/>
  <c r="BH240" i="2"/>
  <c r="BF240" i="2"/>
  <c r="Y240" i="2"/>
  <c r="Y237" i="2" s="1"/>
  <c r="W240" i="2"/>
  <c r="U240" i="2"/>
  <c r="S240" i="2"/>
  <c r="R240" i="2"/>
  <c r="Q240" i="2"/>
  <c r="BL240" i="2" s="1"/>
  <c r="BJ238" i="2"/>
  <c r="BI238" i="2"/>
  <c r="BH238" i="2"/>
  <c r="BF238" i="2"/>
  <c r="Y238" i="2"/>
  <c r="W238" i="2"/>
  <c r="U238" i="2"/>
  <c r="S238" i="2"/>
  <c r="R238" i="2"/>
  <c r="Q238" i="2"/>
  <c r="BL238" i="2" s="1"/>
  <c r="S237" i="2"/>
  <c r="K108" i="2" s="1"/>
  <c r="BJ236" i="2"/>
  <c r="BI236" i="2"/>
  <c r="BH236" i="2"/>
  <c r="BF236" i="2"/>
  <c r="Y236" i="2"/>
  <c r="W236" i="2"/>
  <c r="U236" i="2"/>
  <c r="S236" i="2"/>
  <c r="R236" i="2"/>
  <c r="Q236" i="2"/>
  <c r="BL236" i="2" s="1"/>
  <c r="BJ235" i="2"/>
  <c r="BI235" i="2"/>
  <c r="BH235" i="2"/>
  <c r="BF235" i="2"/>
  <c r="Y235" i="2"/>
  <c r="W235" i="2"/>
  <c r="U235" i="2"/>
  <c r="S235" i="2"/>
  <c r="R235" i="2"/>
  <c r="Q235" i="2"/>
  <c r="BL235" i="2" s="1"/>
  <c r="L235" i="2"/>
  <c r="BG235" i="2" s="1"/>
  <c r="BJ234" i="2"/>
  <c r="BI234" i="2"/>
  <c r="BH234" i="2"/>
  <c r="BF234" i="2"/>
  <c r="Y234" i="2"/>
  <c r="W234" i="2"/>
  <c r="U234" i="2"/>
  <c r="S234" i="2"/>
  <c r="R234" i="2"/>
  <c r="Q234" i="2"/>
  <c r="BL234" i="2" s="1"/>
  <c r="BJ232" i="2"/>
  <c r="BI232" i="2"/>
  <c r="BH232" i="2"/>
  <c r="BF232" i="2"/>
  <c r="Y232" i="2"/>
  <c r="W232" i="2"/>
  <c r="U232" i="2"/>
  <c r="S232" i="2"/>
  <c r="R232" i="2"/>
  <c r="Q232" i="2"/>
  <c r="BL232" i="2" s="1"/>
  <c r="BJ231" i="2"/>
  <c r="BI231" i="2"/>
  <c r="BH231" i="2"/>
  <c r="BF231" i="2"/>
  <c r="Y231" i="2"/>
  <c r="W231" i="2"/>
  <c r="U231" i="2"/>
  <c r="S231" i="2"/>
  <c r="R231" i="2"/>
  <c r="Q231" i="2"/>
  <c r="BL231" i="2" s="1"/>
  <c r="BJ229" i="2"/>
  <c r="BI229" i="2"/>
  <c r="BH229" i="2"/>
  <c r="BF229" i="2"/>
  <c r="Y229" i="2"/>
  <c r="W229" i="2"/>
  <c r="U229" i="2"/>
  <c r="S229" i="2"/>
  <c r="R229" i="2"/>
  <c r="Q229" i="2"/>
  <c r="L229" i="2" s="1"/>
  <c r="BG229" i="2" s="1"/>
  <c r="BJ227" i="2"/>
  <c r="BI227" i="2"/>
  <c r="BH227" i="2"/>
  <c r="BF227" i="2"/>
  <c r="Y227" i="2"/>
  <c r="W227" i="2"/>
  <c r="U227" i="2"/>
  <c r="S227" i="2"/>
  <c r="R227" i="2"/>
  <c r="Q227" i="2"/>
  <c r="BL227" i="2" s="1"/>
  <c r="BJ225" i="2"/>
  <c r="BI225" i="2"/>
  <c r="BH225" i="2"/>
  <c r="BF225" i="2"/>
  <c r="Y225" i="2"/>
  <c r="W225" i="2"/>
  <c r="U225" i="2"/>
  <c r="S225" i="2"/>
  <c r="R225" i="2"/>
  <c r="Q225" i="2"/>
  <c r="BL225" i="2" s="1"/>
  <c r="L225" i="2"/>
  <c r="BG225" i="2" s="1"/>
  <c r="BJ224" i="2"/>
  <c r="BI224" i="2"/>
  <c r="BH224" i="2"/>
  <c r="BF224" i="2"/>
  <c r="Y224" i="2"/>
  <c r="W224" i="2"/>
  <c r="U224" i="2"/>
  <c r="S224" i="2"/>
  <c r="R224" i="2"/>
  <c r="Q224" i="2"/>
  <c r="BL224" i="2" s="1"/>
  <c r="BJ222" i="2"/>
  <c r="BI222" i="2"/>
  <c r="BH222" i="2"/>
  <c r="BF222" i="2"/>
  <c r="Y222" i="2"/>
  <c r="W222" i="2"/>
  <c r="U222" i="2"/>
  <c r="S222" i="2"/>
  <c r="R222" i="2"/>
  <c r="Q222" i="2"/>
  <c r="BL222" i="2" s="1"/>
  <c r="L222" i="2"/>
  <c r="BG222" i="2" s="1"/>
  <c r="BJ220" i="2"/>
  <c r="BI220" i="2"/>
  <c r="BH220" i="2"/>
  <c r="BF220" i="2"/>
  <c r="Y220" i="2"/>
  <c r="W220" i="2"/>
  <c r="U220" i="2"/>
  <c r="S220" i="2"/>
  <c r="R220" i="2"/>
  <c r="Q220" i="2"/>
  <c r="BL220" i="2" s="1"/>
  <c r="BJ218" i="2"/>
  <c r="BI218" i="2"/>
  <c r="BH218" i="2"/>
  <c r="BF218" i="2"/>
  <c r="Y218" i="2"/>
  <c r="W218" i="2"/>
  <c r="U218" i="2"/>
  <c r="S218" i="2"/>
  <c r="R218" i="2"/>
  <c r="Q218" i="2"/>
  <c r="BL218" i="2" s="1"/>
  <c r="BJ213" i="2"/>
  <c r="BI213" i="2"/>
  <c r="BH213" i="2"/>
  <c r="BF213" i="2"/>
  <c r="Y213" i="2"/>
  <c r="W213" i="2"/>
  <c r="U213" i="2"/>
  <c r="S213" i="2"/>
  <c r="R213" i="2"/>
  <c r="Q213" i="2"/>
  <c r="BL213" i="2" s="1"/>
  <c r="BJ211" i="2"/>
  <c r="BI211" i="2"/>
  <c r="BH211" i="2"/>
  <c r="BF211" i="2"/>
  <c r="Y211" i="2"/>
  <c r="W211" i="2"/>
  <c r="U211" i="2"/>
  <c r="S211" i="2"/>
  <c r="R211" i="2"/>
  <c r="Q211" i="2"/>
  <c r="BL211" i="2" s="1"/>
  <c r="BJ209" i="2"/>
  <c r="BI209" i="2"/>
  <c r="BH209" i="2"/>
  <c r="BF209" i="2"/>
  <c r="Y209" i="2"/>
  <c r="W209" i="2"/>
  <c r="U209" i="2"/>
  <c r="S209" i="2"/>
  <c r="R209" i="2"/>
  <c r="Q209" i="2"/>
  <c r="BL209" i="2" s="1"/>
  <c r="BL206" i="2"/>
  <c r="BJ206" i="2"/>
  <c r="BI206" i="2"/>
  <c r="BH206" i="2"/>
  <c r="BF206" i="2"/>
  <c r="Y206" i="2"/>
  <c r="W206" i="2"/>
  <c r="U206" i="2"/>
  <c r="S206" i="2"/>
  <c r="R206" i="2"/>
  <c r="Q206" i="2"/>
  <c r="L206" i="2" s="1"/>
  <c r="BG206" i="2" s="1"/>
  <c r="BJ202" i="2"/>
  <c r="BI202" i="2"/>
  <c r="BH202" i="2"/>
  <c r="BF202" i="2"/>
  <c r="Y202" i="2"/>
  <c r="W202" i="2"/>
  <c r="U202" i="2"/>
  <c r="S202" i="2"/>
  <c r="R202" i="2"/>
  <c r="Q202" i="2"/>
  <c r="BL202" i="2" s="1"/>
  <c r="BJ200" i="2"/>
  <c r="BI200" i="2"/>
  <c r="BH200" i="2"/>
  <c r="BF200" i="2"/>
  <c r="Y200" i="2"/>
  <c r="W200" i="2"/>
  <c r="U200" i="2"/>
  <c r="S200" i="2"/>
  <c r="R200" i="2"/>
  <c r="Q200" i="2"/>
  <c r="BL200" i="2" s="1"/>
  <c r="BJ198" i="2"/>
  <c r="BI198" i="2"/>
  <c r="BH198" i="2"/>
  <c r="BF198" i="2"/>
  <c r="Y198" i="2"/>
  <c r="W198" i="2"/>
  <c r="U198" i="2"/>
  <c r="S198" i="2"/>
  <c r="R198" i="2"/>
  <c r="Q198" i="2"/>
  <c r="BL198" i="2" s="1"/>
  <c r="BJ193" i="2"/>
  <c r="BI193" i="2"/>
  <c r="BH193" i="2"/>
  <c r="BF193" i="2"/>
  <c r="Y193" i="2"/>
  <c r="W193" i="2"/>
  <c r="U193" i="2"/>
  <c r="S193" i="2"/>
  <c r="R193" i="2"/>
  <c r="Q193" i="2"/>
  <c r="BL193" i="2" s="1"/>
  <c r="L193" i="2"/>
  <c r="BG193" i="2" s="1"/>
  <c r="BJ189" i="2"/>
  <c r="BI189" i="2"/>
  <c r="BH189" i="2"/>
  <c r="BF189" i="2"/>
  <c r="Y189" i="2"/>
  <c r="W189" i="2"/>
  <c r="U189" i="2"/>
  <c r="S189" i="2"/>
  <c r="R189" i="2"/>
  <c r="Q189" i="2"/>
  <c r="BL189" i="2" s="1"/>
  <c r="BJ187" i="2"/>
  <c r="BI187" i="2"/>
  <c r="BH187" i="2"/>
  <c r="BF187" i="2"/>
  <c r="Y187" i="2"/>
  <c r="W187" i="2"/>
  <c r="U187" i="2"/>
  <c r="S187" i="2"/>
  <c r="R187" i="2"/>
  <c r="Q187" i="2"/>
  <c r="BL187" i="2" s="1"/>
  <c r="BJ185" i="2"/>
  <c r="BI185" i="2"/>
  <c r="BH185" i="2"/>
  <c r="BF185" i="2"/>
  <c r="Y185" i="2"/>
  <c r="W185" i="2"/>
  <c r="U185" i="2"/>
  <c r="S185" i="2"/>
  <c r="R185" i="2"/>
  <c r="Q185" i="2"/>
  <c r="BL185" i="2" s="1"/>
  <c r="BJ183" i="2"/>
  <c r="BI183" i="2"/>
  <c r="BH183" i="2"/>
  <c r="BF183" i="2"/>
  <c r="Y183" i="2"/>
  <c r="W183" i="2"/>
  <c r="U183" i="2"/>
  <c r="S183" i="2"/>
  <c r="R183" i="2"/>
  <c r="Q183" i="2"/>
  <c r="L183" i="2" s="1"/>
  <c r="BG183" i="2" s="1"/>
  <c r="BJ180" i="2"/>
  <c r="BI180" i="2"/>
  <c r="BH180" i="2"/>
  <c r="BF180" i="2"/>
  <c r="Y180" i="2"/>
  <c r="W180" i="2"/>
  <c r="U180" i="2"/>
  <c r="S180" i="2"/>
  <c r="R180" i="2"/>
  <c r="Q180" i="2"/>
  <c r="BL180" i="2" s="1"/>
  <c r="BJ178" i="2"/>
  <c r="BI178" i="2"/>
  <c r="BH178" i="2"/>
  <c r="BF178" i="2"/>
  <c r="Y178" i="2"/>
  <c r="W178" i="2"/>
  <c r="U178" i="2"/>
  <c r="S178" i="2"/>
  <c r="R178" i="2"/>
  <c r="Q178" i="2"/>
  <c r="BL178" i="2" s="1"/>
  <c r="L178" i="2"/>
  <c r="BG178" i="2" s="1"/>
  <c r="BJ176" i="2"/>
  <c r="BI176" i="2"/>
  <c r="BH176" i="2"/>
  <c r="BF176" i="2"/>
  <c r="Y176" i="2"/>
  <c r="W176" i="2"/>
  <c r="U176" i="2"/>
  <c r="S176" i="2"/>
  <c r="R176" i="2"/>
  <c r="Q176" i="2"/>
  <c r="BJ174" i="2"/>
  <c r="BI174" i="2"/>
  <c r="BH174" i="2"/>
  <c r="BF174" i="2"/>
  <c r="Y174" i="2"/>
  <c r="W174" i="2"/>
  <c r="U174" i="2"/>
  <c r="S174" i="2"/>
  <c r="R174" i="2"/>
  <c r="Q174" i="2"/>
  <c r="BJ167" i="2"/>
  <c r="BI167" i="2"/>
  <c r="BH167" i="2"/>
  <c r="BF167" i="2"/>
  <c r="Y167" i="2"/>
  <c r="W167" i="2"/>
  <c r="U167" i="2"/>
  <c r="S167" i="2"/>
  <c r="R167" i="2"/>
  <c r="Q167" i="2"/>
  <c r="BJ160" i="2"/>
  <c r="BI160" i="2"/>
  <c r="BH160" i="2"/>
  <c r="BF160" i="2"/>
  <c r="Y160" i="2"/>
  <c r="W160" i="2"/>
  <c r="U160" i="2"/>
  <c r="S160" i="2"/>
  <c r="R160" i="2"/>
  <c r="Q160" i="2"/>
  <c r="S159" i="2"/>
  <c r="K104" i="2" s="1"/>
  <c r="BL157" i="2"/>
  <c r="BL156" i="2" s="1"/>
  <c r="L156" i="2" s="1"/>
  <c r="L102" i="2" s="1"/>
  <c r="BJ157" i="2"/>
  <c r="BI157" i="2"/>
  <c r="BH157" i="2"/>
  <c r="BF157" i="2"/>
  <c r="Y157" i="2"/>
  <c r="Y156" i="2" s="1"/>
  <c r="W157" i="2"/>
  <c r="W156" i="2" s="1"/>
  <c r="U157" i="2"/>
  <c r="U156" i="2" s="1"/>
  <c r="S157" i="2"/>
  <c r="S156" i="2" s="1"/>
  <c r="K102" i="2" s="1"/>
  <c r="R157" i="2"/>
  <c r="R156" i="2" s="1"/>
  <c r="J102" i="2" s="1"/>
  <c r="Q157" i="2"/>
  <c r="L157" i="2" s="1"/>
  <c r="BG157" i="2" s="1"/>
  <c r="BJ155" i="2"/>
  <c r="BI155" i="2"/>
  <c r="BH155" i="2"/>
  <c r="BF155" i="2"/>
  <c r="Y155" i="2"/>
  <c r="W155" i="2"/>
  <c r="U155" i="2"/>
  <c r="S155" i="2"/>
  <c r="R155" i="2"/>
  <c r="Q155" i="2"/>
  <c r="L155" i="2" s="1"/>
  <c r="BG155" i="2" s="1"/>
  <c r="BJ154" i="2"/>
  <c r="BI154" i="2"/>
  <c r="BH154" i="2"/>
  <c r="BF154" i="2"/>
  <c r="Y154" i="2"/>
  <c r="W154" i="2"/>
  <c r="U154" i="2"/>
  <c r="S154" i="2"/>
  <c r="R154" i="2"/>
  <c r="Q154" i="2"/>
  <c r="BL154" i="2" s="1"/>
  <c r="BJ153" i="2"/>
  <c r="BI153" i="2"/>
  <c r="BH153" i="2"/>
  <c r="BF153" i="2"/>
  <c r="Y153" i="2"/>
  <c r="W153" i="2"/>
  <c r="U153" i="2"/>
  <c r="S153" i="2"/>
  <c r="S150" i="2" s="1"/>
  <c r="K101" i="2" s="1"/>
  <c r="R153" i="2"/>
  <c r="Q153" i="2"/>
  <c r="BJ151" i="2"/>
  <c r="BI151" i="2"/>
  <c r="BH151" i="2"/>
  <c r="BF151" i="2"/>
  <c r="Y151" i="2"/>
  <c r="W151" i="2"/>
  <c r="W150" i="2" s="1"/>
  <c r="U151" i="2"/>
  <c r="S151" i="2"/>
  <c r="R151" i="2"/>
  <c r="Q151" i="2"/>
  <c r="BL151" i="2" s="1"/>
  <c r="BJ148" i="2"/>
  <c r="BI148" i="2"/>
  <c r="BH148" i="2"/>
  <c r="BF148" i="2"/>
  <c r="Y148" i="2"/>
  <c r="W148" i="2"/>
  <c r="U148" i="2"/>
  <c r="S148" i="2"/>
  <c r="R148" i="2"/>
  <c r="Q148" i="2"/>
  <c r="BL148" i="2" s="1"/>
  <c r="BJ146" i="2"/>
  <c r="BI146" i="2"/>
  <c r="BH146" i="2"/>
  <c r="BF146" i="2"/>
  <c r="Y146" i="2"/>
  <c r="W146" i="2"/>
  <c r="U146" i="2"/>
  <c r="S146" i="2"/>
  <c r="R146" i="2"/>
  <c r="Q146" i="2"/>
  <c r="L146" i="2" s="1"/>
  <c r="BG146" i="2" s="1"/>
  <c r="BJ144" i="2"/>
  <c r="BI144" i="2"/>
  <c r="BH144" i="2"/>
  <c r="BF144" i="2"/>
  <c r="Y144" i="2"/>
  <c r="W144" i="2"/>
  <c r="U144" i="2"/>
  <c r="U141" i="2" s="1"/>
  <c r="S144" i="2"/>
  <c r="R144" i="2"/>
  <c r="Q144" i="2"/>
  <c r="BL144" i="2" s="1"/>
  <c r="BJ142" i="2"/>
  <c r="BI142" i="2"/>
  <c r="BH142" i="2"/>
  <c r="BF142" i="2"/>
  <c r="Y142" i="2"/>
  <c r="W142" i="2"/>
  <c r="U142" i="2"/>
  <c r="S142" i="2"/>
  <c r="R142" i="2"/>
  <c r="Q142" i="2"/>
  <c r="BJ139" i="2"/>
  <c r="BI139" i="2"/>
  <c r="BH139" i="2"/>
  <c r="BF139" i="2"/>
  <c r="Y139" i="2"/>
  <c r="W139" i="2"/>
  <c r="U139" i="2"/>
  <c r="S139" i="2"/>
  <c r="R139" i="2"/>
  <c r="Q139" i="2"/>
  <c r="BL139" i="2" s="1"/>
  <c r="L139" i="2"/>
  <c r="BG139" i="2" s="1"/>
  <c r="BJ137" i="2"/>
  <c r="BI137" i="2"/>
  <c r="BH137" i="2"/>
  <c r="BF137" i="2"/>
  <c r="Y137" i="2"/>
  <c r="W137" i="2"/>
  <c r="W136" i="2" s="1"/>
  <c r="U137" i="2"/>
  <c r="S137" i="2"/>
  <c r="S136" i="2" s="1"/>
  <c r="K99" i="2" s="1"/>
  <c r="R137" i="2"/>
  <c r="Q137" i="2"/>
  <c r="BL137" i="2" s="1"/>
  <c r="BJ134" i="2"/>
  <c r="BI134" i="2"/>
  <c r="BH134" i="2"/>
  <c r="BF134" i="2"/>
  <c r="Y134" i="2"/>
  <c r="Y133" i="2" s="1"/>
  <c r="W134" i="2"/>
  <c r="W133" i="2" s="1"/>
  <c r="U134" i="2"/>
  <c r="U133" i="2" s="1"/>
  <c r="S134" i="2"/>
  <c r="R134" i="2"/>
  <c r="R133" i="2" s="1"/>
  <c r="J98" i="2" s="1"/>
  <c r="Q134" i="2"/>
  <c r="BL134" i="2" s="1"/>
  <c r="BL133" i="2" s="1"/>
  <c r="S133" i="2"/>
  <c r="K128" i="2"/>
  <c r="F127" i="2"/>
  <c r="F125" i="2"/>
  <c r="E123" i="2"/>
  <c r="K92" i="2"/>
  <c r="F91" i="2"/>
  <c r="F89" i="2"/>
  <c r="E87" i="2"/>
  <c r="L39" i="2"/>
  <c r="L38" i="2"/>
  <c r="L37" i="2"/>
  <c r="K21" i="2"/>
  <c r="E21" i="2"/>
  <c r="K127" i="2" s="1"/>
  <c r="K20" i="2"/>
  <c r="K18" i="2"/>
  <c r="E18" i="2"/>
  <c r="F128" i="2" s="1"/>
  <c r="K17" i="2"/>
  <c r="K12" i="2"/>
  <c r="K125" i="2" s="1"/>
  <c r="E7" i="2"/>
  <c r="E121" i="2" s="1"/>
  <c r="BA103" i="1"/>
  <c r="AZ103" i="1"/>
  <c r="BA102" i="1"/>
  <c r="AZ102" i="1"/>
  <c r="BA101" i="1"/>
  <c r="AZ101" i="1"/>
  <c r="BA99" i="1"/>
  <c r="AZ99" i="1"/>
  <c r="AZ98" i="1"/>
  <c r="AU97" i="1"/>
  <c r="AU94" i="1" s="1"/>
  <c r="BA96" i="1"/>
  <c r="BA95" i="1"/>
  <c r="AZ95" i="1"/>
  <c r="AM90" i="1"/>
  <c r="L90" i="1"/>
  <c r="AM89" i="1"/>
  <c r="L89" i="1"/>
  <c r="AM87" i="1"/>
  <c r="L87" i="1"/>
  <c r="L85" i="1"/>
  <c r="L84" i="1"/>
  <c r="BL122" i="9" l="1"/>
  <c r="U121" i="9"/>
  <c r="U120" i="9" s="1"/>
  <c r="U119" i="9" s="1"/>
  <c r="AW103" i="1" s="1"/>
  <c r="K91" i="9"/>
  <c r="K113" i="9"/>
  <c r="F37" i="9"/>
  <c r="BD103" i="1" s="1"/>
  <c r="BL127" i="8"/>
  <c r="BL126" i="8" s="1"/>
  <c r="L126" i="8" s="1"/>
  <c r="L99" i="8" s="1"/>
  <c r="E111" i="8"/>
  <c r="U122" i="8"/>
  <c r="BL125" i="8"/>
  <c r="F35" i="7"/>
  <c r="BB101" i="1" s="1"/>
  <c r="BL249" i="7"/>
  <c r="Y255" i="7"/>
  <c r="U255" i="7"/>
  <c r="L274" i="7"/>
  <c r="BG274" i="7" s="1"/>
  <c r="BL150" i="7"/>
  <c r="L163" i="7"/>
  <c r="BG163" i="7" s="1"/>
  <c r="BL189" i="7"/>
  <c r="L202" i="7"/>
  <c r="BG202" i="7" s="1"/>
  <c r="BL208" i="7"/>
  <c r="L218" i="7"/>
  <c r="BG218" i="7" s="1"/>
  <c r="L269" i="7"/>
  <c r="BG269" i="7" s="1"/>
  <c r="Y279" i="7"/>
  <c r="U279" i="7"/>
  <c r="BL236" i="7"/>
  <c r="L243" i="7"/>
  <c r="BG243" i="7" s="1"/>
  <c r="BL278" i="7"/>
  <c r="U233" i="7"/>
  <c r="L144" i="7"/>
  <c r="BG144" i="7" s="1"/>
  <c r="U224" i="7"/>
  <c r="W233" i="7"/>
  <c r="R251" i="7"/>
  <c r="J107" i="7" s="1"/>
  <c r="L239" i="7"/>
  <c r="BG239" i="7" s="1"/>
  <c r="L254" i="7"/>
  <c r="BG254" i="7" s="1"/>
  <c r="F38" i="6"/>
  <c r="BE100" i="1" s="1"/>
  <c r="L193" i="6"/>
  <c r="BG193" i="6" s="1"/>
  <c r="W210" i="6"/>
  <c r="U237" i="6"/>
  <c r="L256" i="6"/>
  <c r="BG256" i="6" s="1"/>
  <c r="W175" i="6"/>
  <c r="S210" i="6"/>
  <c r="K106" i="6" s="1"/>
  <c r="F92" i="6"/>
  <c r="L178" i="6"/>
  <c r="BG178" i="6" s="1"/>
  <c r="BL232" i="6"/>
  <c r="W150" i="6"/>
  <c r="L254" i="6"/>
  <c r="BG254" i="6" s="1"/>
  <c r="R266" i="6"/>
  <c r="J111" i="6" s="1"/>
  <c r="L35" i="6"/>
  <c r="AX100" i="1" s="1"/>
  <c r="U241" i="6"/>
  <c r="U266" i="6"/>
  <c r="W141" i="6"/>
  <c r="R141" i="6"/>
  <c r="J100" i="6" s="1"/>
  <c r="L200" i="6"/>
  <c r="BG200" i="6" s="1"/>
  <c r="R237" i="6"/>
  <c r="J108" i="6" s="1"/>
  <c r="R259" i="6"/>
  <c r="J110" i="6" s="1"/>
  <c r="U259" i="6"/>
  <c r="Y210" i="6"/>
  <c r="Y219" i="6"/>
  <c r="L225" i="6"/>
  <c r="BG225" i="6" s="1"/>
  <c r="W237" i="6"/>
  <c r="S237" i="6"/>
  <c r="K108" i="6" s="1"/>
  <c r="BL240" i="6"/>
  <c r="BL237" i="6" s="1"/>
  <c r="L237" i="6" s="1"/>
  <c r="L108" i="6" s="1"/>
  <c r="Y259" i="6"/>
  <c r="S259" i="6"/>
  <c r="K110" i="6" s="1"/>
  <c r="S154" i="5"/>
  <c r="K103" i="5" s="1"/>
  <c r="BL191" i="5"/>
  <c r="L258" i="5"/>
  <c r="BG258" i="5" s="1"/>
  <c r="BL260" i="5"/>
  <c r="BL273" i="5"/>
  <c r="BL270" i="5" s="1"/>
  <c r="L270" i="5" s="1"/>
  <c r="L113" i="5" s="1"/>
  <c r="W145" i="5"/>
  <c r="S145" i="5"/>
  <c r="K102" i="5" s="1"/>
  <c r="BL148" i="5"/>
  <c r="BL246" i="5"/>
  <c r="U145" i="5"/>
  <c r="L239" i="5"/>
  <c r="BG239" i="5" s="1"/>
  <c r="U245" i="5"/>
  <c r="BL214" i="5"/>
  <c r="L214" i="5" s="1"/>
  <c r="L108" i="5" s="1"/>
  <c r="W223" i="5"/>
  <c r="R245" i="5"/>
  <c r="J111" i="5" s="1"/>
  <c r="U263" i="5"/>
  <c r="Y270" i="5"/>
  <c r="R140" i="5"/>
  <c r="J101" i="5" s="1"/>
  <c r="S179" i="5"/>
  <c r="K107" i="5" s="1"/>
  <c r="W179" i="5"/>
  <c r="R241" i="5"/>
  <c r="J110" i="5" s="1"/>
  <c r="BL138" i="5"/>
  <c r="BL137" i="5" s="1"/>
  <c r="Y140" i="5"/>
  <c r="S140" i="5"/>
  <c r="W214" i="5"/>
  <c r="W241" i="5"/>
  <c r="BL244" i="5"/>
  <c r="BL262" i="5"/>
  <c r="S263" i="5"/>
  <c r="K112" i="5" s="1"/>
  <c r="L268" i="5"/>
  <c r="BG268" i="5" s="1"/>
  <c r="W154" i="5"/>
  <c r="U241" i="5"/>
  <c r="S145" i="4"/>
  <c r="K102" i="4" s="1"/>
  <c r="R245" i="4"/>
  <c r="J111" i="4" s="1"/>
  <c r="L138" i="4"/>
  <c r="BG138" i="4" s="1"/>
  <c r="S140" i="4"/>
  <c r="L164" i="4"/>
  <c r="BG164" i="4" s="1"/>
  <c r="Y179" i="4"/>
  <c r="U179" i="4"/>
  <c r="L193" i="4"/>
  <c r="BG193" i="4" s="1"/>
  <c r="Y214" i="4"/>
  <c r="U214" i="4"/>
  <c r="BL228" i="4"/>
  <c r="BL252" i="4"/>
  <c r="Y263" i="4"/>
  <c r="W270" i="4"/>
  <c r="BL275" i="4"/>
  <c r="BL155" i="4"/>
  <c r="F39" i="4"/>
  <c r="BD98" i="1" s="1"/>
  <c r="BL206" i="4"/>
  <c r="R270" i="4"/>
  <c r="J113" i="4" s="1"/>
  <c r="U154" i="4"/>
  <c r="U163" i="4"/>
  <c r="BL240" i="4"/>
  <c r="R179" i="4"/>
  <c r="J107" i="4" s="1"/>
  <c r="R140" i="4"/>
  <c r="J101" i="4" s="1"/>
  <c r="BL255" i="4"/>
  <c r="Y163" i="4"/>
  <c r="S163" i="4"/>
  <c r="K106" i="4" s="1"/>
  <c r="L178" i="4"/>
  <c r="BG178" i="4" s="1"/>
  <c r="L35" i="3"/>
  <c r="AX96" i="1" s="1"/>
  <c r="W149" i="3"/>
  <c r="L178" i="3"/>
  <c r="BG178" i="3" s="1"/>
  <c r="BL182" i="3"/>
  <c r="L210" i="3"/>
  <c r="BG210" i="3" s="1"/>
  <c r="BL250" i="3"/>
  <c r="L266" i="3"/>
  <c r="BG266" i="3" s="1"/>
  <c r="BL170" i="3"/>
  <c r="L248" i="3"/>
  <c r="BG248" i="3" s="1"/>
  <c r="BL191" i="3"/>
  <c r="L204" i="3"/>
  <c r="BG204" i="3" s="1"/>
  <c r="L223" i="3"/>
  <c r="BG223" i="3" s="1"/>
  <c r="U224" i="3"/>
  <c r="L145" i="3"/>
  <c r="BG145" i="3" s="1"/>
  <c r="L187" i="3"/>
  <c r="BG187" i="3" s="1"/>
  <c r="BL232" i="3"/>
  <c r="BL238" i="3"/>
  <c r="BL233" i="3" s="1"/>
  <c r="L233" i="3" s="1"/>
  <c r="L106" i="3" s="1"/>
  <c r="L245" i="3"/>
  <c r="BG245" i="3" s="1"/>
  <c r="L252" i="3"/>
  <c r="BG252" i="3" s="1"/>
  <c r="W140" i="3"/>
  <c r="BL263" i="3"/>
  <c r="BL255" i="3" s="1"/>
  <c r="L255" i="3" s="1"/>
  <c r="L108" i="3" s="1"/>
  <c r="W135" i="3"/>
  <c r="L143" i="3"/>
  <c r="BG143" i="3" s="1"/>
  <c r="L241" i="3"/>
  <c r="BG241" i="3" s="1"/>
  <c r="W255" i="3"/>
  <c r="R136" i="2"/>
  <c r="Y210" i="2"/>
  <c r="L240" i="2"/>
  <c r="BG240" i="2" s="1"/>
  <c r="Y259" i="2"/>
  <c r="W266" i="2"/>
  <c r="S219" i="2"/>
  <c r="K107" i="2" s="1"/>
  <c r="Y241" i="2"/>
  <c r="BL258" i="2"/>
  <c r="U266" i="2"/>
  <c r="R141" i="2"/>
  <c r="J100" i="2" s="1"/>
  <c r="L187" i="2"/>
  <c r="BG187" i="2" s="1"/>
  <c r="S210" i="2"/>
  <c r="K106" i="2" s="1"/>
  <c r="L213" i="2"/>
  <c r="BG213" i="2" s="1"/>
  <c r="L232" i="2"/>
  <c r="BG232" i="2" s="1"/>
  <c r="W237" i="2"/>
  <c r="R237" i="2"/>
  <c r="J108" i="2" s="1"/>
  <c r="S266" i="2"/>
  <c r="K111" i="2" s="1"/>
  <c r="BL229" i="2"/>
  <c r="W219" i="2"/>
  <c r="Y266" i="2"/>
  <c r="BL183" i="2"/>
  <c r="Y136" i="2"/>
  <c r="Y141" i="2"/>
  <c r="W210" i="2"/>
  <c r="R210" i="2"/>
  <c r="J106" i="2" s="1"/>
  <c r="U237" i="2"/>
  <c r="R259" i="2"/>
  <c r="J110" i="2" s="1"/>
  <c r="F38" i="2"/>
  <c r="BE95" i="1" s="1"/>
  <c r="L200" i="2"/>
  <c r="BG200" i="2" s="1"/>
  <c r="BL153" i="2"/>
  <c r="L153" i="2"/>
  <c r="BG153" i="2" s="1"/>
  <c r="J98" i="3"/>
  <c r="L180" i="4"/>
  <c r="BG180" i="4" s="1"/>
  <c r="BL180" i="4"/>
  <c r="BL152" i="3"/>
  <c r="BL149" i="3" s="1"/>
  <c r="L152" i="3"/>
  <c r="BG152" i="3" s="1"/>
  <c r="F37" i="5"/>
  <c r="BB99" i="1" s="1"/>
  <c r="U177" i="3"/>
  <c r="BL141" i="4"/>
  <c r="BL140" i="4" s="1"/>
  <c r="L140" i="4" s="1"/>
  <c r="L101" i="4" s="1"/>
  <c r="L141" i="4"/>
  <c r="BG141" i="4" s="1"/>
  <c r="F40" i="4"/>
  <c r="BE98" i="1" s="1"/>
  <c r="E85" i="7"/>
  <c r="E120" i="7"/>
  <c r="BL225" i="3"/>
  <c r="BL224" i="3" s="1"/>
  <c r="L224" i="3" s="1"/>
  <c r="L105" i="3" s="1"/>
  <c r="L225" i="3"/>
  <c r="BG225" i="3" s="1"/>
  <c r="L35" i="2"/>
  <c r="AX95" i="1" s="1"/>
  <c r="F35" i="2"/>
  <c r="BB95" i="1" s="1"/>
  <c r="BL146" i="2"/>
  <c r="Y175" i="2"/>
  <c r="R177" i="3"/>
  <c r="J104" i="3" s="1"/>
  <c r="U219" i="2"/>
  <c r="F35" i="3"/>
  <c r="BB96" i="1" s="1"/>
  <c r="BL142" i="2"/>
  <c r="BL141" i="2" s="1"/>
  <c r="L141" i="2" s="1"/>
  <c r="L100" i="2" s="1"/>
  <c r="L142" i="2"/>
  <c r="BG142" i="2" s="1"/>
  <c r="S175" i="2"/>
  <c r="K105" i="2" s="1"/>
  <c r="BL266" i="2"/>
  <c r="L266" i="2" s="1"/>
  <c r="L111" i="2" s="1"/>
  <c r="BL177" i="3"/>
  <c r="L177" i="3" s="1"/>
  <c r="L104" i="3" s="1"/>
  <c r="W279" i="3"/>
  <c r="K103" i="3"/>
  <c r="U233" i="3"/>
  <c r="BL155" i="2"/>
  <c r="BL210" i="2"/>
  <c r="L210" i="2" s="1"/>
  <c r="L106" i="2" s="1"/>
  <c r="BL219" i="2"/>
  <c r="L219" i="2" s="1"/>
  <c r="L107" i="2" s="1"/>
  <c r="Y219" i="2"/>
  <c r="BL254" i="2"/>
  <c r="L254" i="2"/>
  <c r="BG254" i="2" s="1"/>
  <c r="BL147" i="3"/>
  <c r="BL146" i="3" s="1"/>
  <c r="L146" i="3" s="1"/>
  <c r="L101" i="3" s="1"/>
  <c r="L147" i="3"/>
  <c r="BG147" i="3" s="1"/>
  <c r="BL142" i="6"/>
  <c r="BL141" i="6" s="1"/>
  <c r="L141" i="6" s="1"/>
  <c r="L100" i="6" s="1"/>
  <c r="L142" i="6"/>
  <c r="BG142" i="6" s="1"/>
  <c r="L157" i="6"/>
  <c r="BG157" i="6" s="1"/>
  <c r="BL157" i="6"/>
  <c r="BL156" i="6" s="1"/>
  <c r="L156" i="6" s="1"/>
  <c r="L102" i="6" s="1"/>
  <c r="Y177" i="3"/>
  <c r="R233" i="3"/>
  <c r="J106" i="3" s="1"/>
  <c r="S255" i="3"/>
  <c r="K108" i="3" s="1"/>
  <c r="W177" i="3"/>
  <c r="BL273" i="3"/>
  <c r="L273" i="3"/>
  <c r="BG273" i="3" s="1"/>
  <c r="F37" i="2"/>
  <c r="BD95" i="1" s="1"/>
  <c r="BL256" i="2"/>
  <c r="BL136" i="2"/>
  <c r="L136" i="2" s="1"/>
  <c r="L99" i="2" s="1"/>
  <c r="BL167" i="2"/>
  <c r="L167" i="2"/>
  <c r="BG167" i="2" s="1"/>
  <c r="W175" i="2"/>
  <c r="U241" i="2"/>
  <c r="S259" i="2"/>
  <c r="K110" i="2" s="1"/>
  <c r="BL133" i="3"/>
  <c r="BL132" i="3" s="1"/>
  <c r="L133" i="3"/>
  <c r="BG133" i="3" s="1"/>
  <c r="F38" i="3"/>
  <c r="BE96" i="1" s="1"/>
  <c r="Y131" i="3"/>
  <c r="W131" i="3"/>
  <c r="BL140" i="3"/>
  <c r="L140" i="3" s="1"/>
  <c r="L100" i="3" s="1"/>
  <c r="S177" i="3"/>
  <c r="K104" i="3" s="1"/>
  <c r="U223" i="4"/>
  <c r="F41" i="5"/>
  <c r="BF99" i="1" s="1"/>
  <c r="L161" i="5"/>
  <c r="BG161" i="5" s="1"/>
  <c r="BL161" i="5"/>
  <c r="BL160" i="5" s="1"/>
  <c r="L160" i="5" s="1"/>
  <c r="L104" i="5" s="1"/>
  <c r="L187" i="5"/>
  <c r="BG187" i="5" s="1"/>
  <c r="BL187" i="5"/>
  <c r="L233" i="5"/>
  <c r="BG233" i="5" s="1"/>
  <c r="BL233" i="5"/>
  <c r="BL223" i="5" s="1"/>
  <c r="L223" i="5" s="1"/>
  <c r="L109" i="5" s="1"/>
  <c r="F37" i="7"/>
  <c r="BD101" i="1" s="1"/>
  <c r="Y149" i="7"/>
  <c r="L276" i="7"/>
  <c r="BG276" i="7" s="1"/>
  <c r="BL276" i="7"/>
  <c r="W141" i="2"/>
  <c r="W132" i="2" s="1"/>
  <c r="W159" i="2"/>
  <c r="F92" i="3"/>
  <c r="K124" i="3"/>
  <c r="W224" i="3"/>
  <c r="S251" i="3"/>
  <c r="K107" i="3" s="1"/>
  <c r="U255" i="3"/>
  <c r="R279" i="3"/>
  <c r="J109" i="3" s="1"/>
  <c r="L238" i="4"/>
  <c r="BG238" i="4" s="1"/>
  <c r="BL238" i="4"/>
  <c r="S245" i="4"/>
  <c r="K111" i="4" s="1"/>
  <c r="U270" i="4"/>
  <c r="Y245" i="5"/>
  <c r="S270" i="5"/>
  <c r="K113" i="5" s="1"/>
  <c r="L183" i="6"/>
  <c r="BG183" i="6" s="1"/>
  <c r="BL183" i="6"/>
  <c r="R149" i="7"/>
  <c r="J103" i="7" s="1"/>
  <c r="F39" i="7"/>
  <c r="BF101" i="1" s="1"/>
  <c r="L260" i="2"/>
  <c r="BG260" i="2" s="1"/>
  <c r="W259" i="2"/>
  <c r="L269" i="2"/>
  <c r="BG269" i="2" s="1"/>
  <c r="R140" i="3"/>
  <c r="J100" i="3" s="1"/>
  <c r="S233" i="3"/>
  <c r="K106" i="3" s="1"/>
  <c r="L37" i="4"/>
  <c r="AX98" i="1" s="1"/>
  <c r="F37" i="4"/>
  <c r="BB98" i="1" s="1"/>
  <c r="Y223" i="4"/>
  <c r="K106" i="5"/>
  <c r="L171" i="5"/>
  <c r="BG171" i="5" s="1"/>
  <c r="BL171" i="5"/>
  <c r="S175" i="6"/>
  <c r="K105" i="6" s="1"/>
  <c r="W177" i="7"/>
  <c r="L256" i="7"/>
  <c r="BG256" i="7" s="1"/>
  <c r="BL256" i="7"/>
  <c r="L289" i="7"/>
  <c r="BG289" i="7" s="1"/>
  <c r="F92" i="8"/>
  <c r="F118" i="8"/>
  <c r="R159" i="2"/>
  <c r="W251" i="3"/>
  <c r="U279" i="3"/>
  <c r="W245" i="4"/>
  <c r="R131" i="7"/>
  <c r="J97" i="7" s="1"/>
  <c r="J98" i="7"/>
  <c r="R175" i="2"/>
  <c r="J105" i="2" s="1"/>
  <c r="BL237" i="2"/>
  <c r="L237" i="2" s="1"/>
  <c r="L108" i="2" s="1"/>
  <c r="F39" i="2"/>
  <c r="BF95" i="1" s="1"/>
  <c r="U150" i="2"/>
  <c r="U159" i="2"/>
  <c r="W241" i="2"/>
  <c r="F39" i="3"/>
  <c r="BF96" i="1" s="1"/>
  <c r="U149" i="3"/>
  <c r="BL279" i="3"/>
  <c r="L279" i="3" s="1"/>
  <c r="L109" i="3" s="1"/>
  <c r="Y279" i="3"/>
  <c r="L152" i="4"/>
  <c r="BG152" i="4" s="1"/>
  <c r="L224" i="4"/>
  <c r="BG224" i="4" s="1"/>
  <c r="BL224" i="4"/>
  <c r="L157" i="5"/>
  <c r="BG157" i="5" s="1"/>
  <c r="L210" i="5"/>
  <c r="BG210" i="5" s="1"/>
  <c r="BL210" i="5"/>
  <c r="BL179" i="5" s="1"/>
  <c r="L206" i="6"/>
  <c r="BG206" i="6" s="1"/>
  <c r="BL206" i="6"/>
  <c r="F38" i="7"/>
  <c r="BE101" i="1" s="1"/>
  <c r="S177" i="7"/>
  <c r="K104" i="7" s="1"/>
  <c r="L180" i="7"/>
  <c r="BG180" i="7" s="1"/>
  <c r="R255" i="7"/>
  <c r="J108" i="7" s="1"/>
  <c r="L284" i="7"/>
  <c r="BG284" i="7" s="1"/>
  <c r="J99" i="8"/>
  <c r="R122" i="8"/>
  <c r="J97" i="8" s="1"/>
  <c r="R149" i="3"/>
  <c r="J103" i="3" s="1"/>
  <c r="U136" i="2"/>
  <c r="U132" i="2" s="1"/>
  <c r="U175" i="2"/>
  <c r="S135" i="3"/>
  <c r="S131" i="3" s="1"/>
  <c r="U140" i="3"/>
  <c r="W233" i="3"/>
  <c r="L202" i="4"/>
  <c r="BG202" i="4" s="1"/>
  <c r="BL202" i="4"/>
  <c r="BL214" i="4"/>
  <c r="L214" i="4" s="1"/>
  <c r="L108" i="4" s="1"/>
  <c r="R223" i="4"/>
  <c r="J109" i="4" s="1"/>
  <c r="L271" i="4"/>
  <c r="BG271" i="4" s="1"/>
  <c r="BL271" i="4"/>
  <c r="BL270" i="4" s="1"/>
  <c r="L270" i="4" s="1"/>
  <c r="L113" i="4" s="1"/>
  <c r="F40" i="5"/>
  <c r="BE99" i="1" s="1"/>
  <c r="F35" i="6"/>
  <c r="BB100" i="1" s="1"/>
  <c r="L167" i="6"/>
  <c r="BG167" i="6" s="1"/>
  <c r="BL167" i="6"/>
  <c r="BL159" i="6" s="1"/>
  <c r="L159" i="6" s="1"/>
  <c r="L104" i="6" s="1"/>
  <c r="L229" i="6"/>
  <c r="BG229" i="6" s="1"/>
  <c r="BL229" i="6"/>
  <c r="BL219" i="6" s="1"/>
  <c r="L219" i="6" s="1"/>
  <c r="L107" i="6" s="1"/>
  <c r="L35" i="8"/>
  <c r="AX102" i="1" s="1"/>
  <c r="R150" i="2"/>
  <c r="J101" i="2" s="1"/>
  <c r="S241" i="2"/>
  <c r="K109" i="2" s="1"/>
  <c r="F37" i="3"/>
  <c r="BD96" i="1" s="1"/>
  <c r="Y255" i="3"/>
  <c r="F39" i="5"/>
  <c r="BD99" i="1" s="1"/>
  <c r="BD97" i="1" s="1"/>
  <c r="AZ97" i="1" s="1"/>
  <c r="U210" i="2"/>
  <c r="R219" i="2"/>
  <c r="J107" i="2" s="1"/>
  <c r="R266" i="2"/>
  <c r="J111" i="2" s="1"/>
  <c r="U131" i="3"/>
  <c r="S141" i="2"/>
  <c r="K100" i="2" s="1"/>
  <c r="BL150" i="2"/>
  <c r="L150" i="2" s="1"/>
  <c r="L101" i="2" s="1"/>
  <c r="Y150" i="2"/>
  <c r="Y159" i="2"/>
  <c r="Y158" i="2" s="1"/>
  <c r="Y149" i="3"/>
  <c r="S224" i="3"/>
  <c r="K105" i="3" s="1"/>
  <c r="R255" i="3"/>
  <c r="J108" i="3" s="1"/>
  <c r="BL286" i="3"/>
  <c r="L286" i="3" s="1"/>
  <c r="L110" i="3" s="1"/>
  <c r="F41" i="4"/>
  <c r="BF98" i="1" s="1"/>
  <c r="L261" i="4"/>
  <c r="BG261" i="4" s="1"/>
  <c r="S223" i="5"/>
  <c r="K109" i="5" s="1"/>
  <c r="W132" i="6"/>
  <c r="Y241" i="6"/>
  <c r="L172" i="7"/>
  <c r="BG172" i="7" s="1"/>
  <c r="BL172" i="7"/>
  <c r="F37" i="8"/>
  <c r="BD102" i="1" s="1"/>
  <c r="L135" i="8"/>
  <c r="BG135" i="8" s="1"/>
  <c r="W286" i="3"/>
  <c r="L148" i="4"/>
  <c r="BG148" i="4" s="1"/>
  <c r="R145" i="4"/>
  <c r="J102" i="4" s="1"/>
  <c r="L215" i="4"/>
  <c r="BG215" i="4" s="1"/>
  <c r="W214" i="4"/>
  <c r="S241" i="4"/>
  <c r="K110" i="4" s="1"/>
  <c r="U245" i="4"/>
  <c r="U162" i="4" s="1"/>
  <c r="L259" i="4"/>
  <c r="BG259" i="4" s="1"/>
  <c r="L266" i="4"/>
  <c r="BG266" i="4" s="1"/>
  <c r="R154" i="5"/>
  <c r="J103" i="5" s="1"/>
  <c r="S245" i="5"/>
  <c r="K111" i="5" s="1"/>
  <c r="L253" i="5"/>
  <c r="BG253" i="5" s="1"/>
  <c r="F37" i="6"/>
  <c r="BD100" i="1" s="1"/>
  <c r="R150" i="6"/>
  <c r="J101" i="6" s="1"/>
  <c r="S241" i="6"/>
  <c r="K109" i="6" s="1"/>
  <c r="L249" i="6"/>
  <c r="BG249" i="6" s="1"/>
  <c r="Y135" i="7"/>
  <c r="Y131" i="7" s="1"/>
  <c r="W140" i="7"/>
  <c r="W131" i="7" s="1"/>
  <c r="Y233" i="7"/>
  <c r="W286" i="7"/>
  <c r="R286" i="7"/>
  <c r="J110" i="7" s="1"/>
  <c r="Y123" i="8"/>
  <c r="Y122" i="8" s="1"/>
  <c r="L133" i="8"/>
  <c r="BG133" i="8" s="1"/>
  <c r="F39" i="9"/>
  <c r="BF103" i="1" s="1"/>
  <c r="Y154" i="4"/>
  <c r="W163" i="4"/>
  <c r="K93" i="5"/>
  <c r="W140" i="5"/>
  <c r="Y145" i="5"/>
  <c r="U163" i="5"/>
  <c r="R179" i="5"/>
  <c r="J107" i="5" s="1"/>
  <c r="R214" i="5"/>
  <c r="J108" i="5" s="1"/>
  <c r="BL241" i="5"/>
  <c r="L241" i="5" s="1"/>
  <c r="L110" i="5" s="1"/>
  <c r="Y241" i="5"/>
  <c r="W263" i="5"/>
  <c r="R136" i="6"/>
  <c r="R132" i="6" s="1"/>
  <c r="U159" i="6"/>
  <c r="R175" i="6"/>
  <c r="J105" i="6" s="1"/>
  <c r="R210" i="6"/>
  <c r="J106" i="6" s="1"/>
  <c r="Y237" i="6"/>
  <c r="W259" i="6"/>
  <c r="Y266" i="6"/>
  <c r="K91" i="7"/>
  <c r="S149" i="7"/>
  <c r="K103" i="7" s="1"/>
  <c r="W224" i="7"/>
  <c r="F39" i="8"/>
  <c r="BF102" i="1" s="1"/>
  <c r="Y121" i="9"/>
  <c r="Y120" i="9" s="1"/>
  <c r="Y119" i="9" s="1"/>
  <c r="U145" i="4"/>
  <c r="U136" i="4" s="1"/>
  <c r="W241" i="4"/>
  <c r="BL245" i="4"/>
  <c r="L245" i="4" s="1"/>
  <c r="L111" i="4" s="1"/>
  <c r="Y245" i="4"/>
  <c r="R263" i="4"/>
  <c r="J112" i="4" s="1"/>
  <c r="U154" i="5"/>
  <c r="U136" i="5" s="1"/>
  <c r="W245" i="5"/>
  <c r="W162" i="5" s="1"/>
  <c r="F39" i="6"/>
  <c r="BF100" i="1" s="1"/>
  <c r="U150" i="6"/>
  <c r="W241" i="6"/>
  <c r="W158" i="6" s="1"/>
  <c r="L35" i="7"/>
  <c r="AX101" i="1" s="1"/>
  <c r="U140" i="7"/>
  <c r="U131" i="7" s="1"/>
  <c r="S233" i="7"/>
  <c r="K106" i="7" s="1"/>
  <c r="R279" i="7"/>
  <c r="J109" i="7" s="1"/>
  <c r="U286" i="7"/>
  <c r="W129" i="8"/>
  <c r="W128" i="8" s="1"/>
  <c r="W121" i="8" s="1"/>
  <c r="R163" i="4"/>
  <c r="J106" i="4" s="1"/>
  <c r="S179" i="4"/>
  <c r="S223" i="4"/>
  <c r="K109" i="4" s="1"/>
  <c r="S270" i="4"/>
  <c r="K113" i="4" s="1"/>
  <c r="L37" i="5"/>
  <c r="AX99" i="1" s="1"/>
  <c r="BL163" i="5"/>
  <c r="L163" i="5" s="1"/>
  <c r="L106" i="5" s="1"/>
  <c r="Y163" i="5"/>
  <c r="Y162" i="5" s="1"/>
  <c r="U179" i="5"/>
  <c r="U214" i="5"/>
  <c r="R223" i="5"/>
  <c r="J109" i="5" s="1"/>
  <c r="R270" i="5"/>
  <c r="J113" i="5" s="1"/>
  <c r="U136" i="6"/>
  <c r="Y159" i="6"/>
  <c r="U175" i="6"/>
  <c r="U210" i="6"/>
  <c r="R219" i="6"/>
  <c r="J107" i="6" s="1"/>
  <c r="W149" i="7"/>
  <c r="R224" i="7"/>
  <c r="J105" i="7" s="1"/>
  <c r="S255" i="7"/>
  <c r="K108" i="7" s="1"/>
  <c r="F35" i="9"/>
  <c r="BB103" i="1" s="1"/>
  <c r="Y145" i="4"/>
  <c r="Y136" i="4" s="1"/>
  <c r="U263" i="4"/>
  <c r="Y154" i="5"/>
  <c r="S141" i="6"/>
  <c r="K100" i="6" s="1"/>
  <c r="BL150" i="6"/>
  <c r="L150" i="6" s="1"/>
  <c r="L101" i="6" s="1"/>
  <c r="Y150" i="6"/>
  <c r="Y132" i="6" s="1"/>
  <c r="R233" i="7"/>
  <c r="J106" i="7" s="1"/>
  <c r="Y286" i="7"/>
  <c r="F38" i="9"/>
  <c r="BE103" i="1" s="1"/>
  <c r="R154" i="4"/>
  <c r="J103" i="4" s="1"/>
  <c r="W179" i="4"/>
  <c r="W223" i="4"/>
  <c r="Y179" i="5"/>
  <c r="U223" i="5"/>
  <c r="BL245" i="5"/>
  <c r="L245" i="5" s="1"/>
  <c r="L111" i="5" s="1"/>
  <c r="S132" i="6"/>
  <c r="K97" i="6" s="1"/>
  <c r="BL136" i="6"/>
  <c r="L136" i="6" s="1"/>
  <c r="L99" i="6" s="1"/>
  <c r="Y175" i="6"/>
  <c r="BL210" i="6"/>
  <c r="L210" i="6" s="1"/>
  <c r="L106" i="6" s="1"/>
  <c r="U219" i="6"/>
  <c r="U149" i="7"/>
  <c r="W255" i="7"/>
  <c r="R121" i="9"/>
  <c r="L133" i="2"/>
  <c r="L98" i="2" s="1"/>
  <c r="J99" i="2"/>
  <c r="R132" i="2"/>
  <c r="E85" i="2"/>
  <c r="F92" i="2"/>
  <c r="BL174" i="2"/>
  <c r="L174" i="2"/>
  <c r="BG174" i="2" s="1"/>
  <c r="BL176" i="2"/>
  <c r="L176" i="2"/>
  <c r="BG176" i="2" s="1"/>
  <c r="L132" i="3"/>
  <c r="L98" i="3" s="1"/>
  <c r="K99" i="3"/>
  <c r="BL251" i="3"/>
  <c r="L251" i="3" s="1"/>
  <c r="L107" i="3" s="1"/>
  <c r="L137" i="4"/>
  <c r="L100" i="4" s="1"/>
  <c r="K101" i="4"/>
  <c r="K89" i="2"/>
  <c r="K91" i="2"/>
  <c r="K98" i="2"/>
  <c r="L134" i="2"/>
  <c r="BG134" i="2" s="1"/>
  <c r="L137" i="2"/>
  <c r="BG137" i="2" s="1"/>
  <c r="L144" i="2"/>
  <c r="BG144" i="2" s="1"/>
  <c r="L148" i="2"/>
  <c r="BG148" i="2" s="1"/>
  <c r="L151" i="2"/>
  <c r="BG151" i="2" s="1"/>
  <c r="L154" i="2"/>
  <c r="BG154" i="2" s="1"/>
  <c r="BL160" i="2"/>
  <c r="BL159" i="2" s="1"/>
  <c r="L160" i="2"/>
  <c r="BG160" i="2" s="1"/>
  <c r="BL259" i="2"/>
  <c r="L259" i="2" s="1"/>
  <c r="L110" i="2" s="1"/>
  <c r="L180" i="2"/>
  <c r="BG180" i="2" s="1"/>
  <c r="L185" i="2"/>
  <c r="BG185" i="2" s="1"/>
  <c r="L189" i="2"/>
  <c r="BG189" i="2" s="1"/>
  <c r="L198" i="2"/>
  <c r="BG198" i="2" s="1"/>
  <c r="L202" i="2"/>
  <c r="BG202" i="2" s="1"/>
  <c r="L209" i="2"/>
  <c r="BG209" i="2" s="1"/>
  <c r="L211" i="2"/>
  <c r="BG211" i="2" s="1"/>
  <c r="L218" i="2"/>
  <c r="BG218" i="2" s="1"/>
  <c r="L220" i="2"/>
  <c r="BG220" i="2" s="1"/>
  <c r="L224" i="2"/>
  <c r="BG224" i="2" s="1"/>
  <c r="L227" i="2"/>
  <c r="BG227" i="2" s="1"/>
  <c r="L231" i="2"/>
  <c r="BG231" i="2" s="1"/>
  <c r="L234" i="2"/>
  <c r="BG234" i="2" s="1"/>
  <c r="L236" i="2"/>
  <c r="BG236" i="2" s="1"/>
  <c r="L238" i="2"/>
  <c r="BG238" i="2" s="1"/>
  <c r="L248" i="2"/>
  <c r="BG248" i="2" s="1"/>
  <c r="L251" i="2"/>
  <c r="BG251" i="2" s="1"/>
  <c r="L255" i="2"/>
  <c r="BG255" i="2" s="1"/>
  <c r="L257" i="2"/>
  <c r="BG257" i="2" s="1"/>
  <c r="L262" i="2"/>
  <c r="BG262" i="2" s="1"/>
  <c r="L265" i="2"/>
  <c r="BG265" i="2" s="1"/>
  <c r="L267" i="2"/>
  <c r="BG267" i="2" s="1"/>
  <c r="L271" i="2"/>
  <c r="BG271" i="2" s="1"/>
  <c r="K91" i="3"/>
  <c r="E120" i="3"/>
  <c r="L138" i="3"/>
  <c r="BG138" i="3" s="1"/>
  <c r="L141" i="3"/>
  <c r="BG141" i="3" s="1"/>
  <c r="L144" i="3"/>
  <c r="BG144" i="3" s="1"/>
  <c r="L150" i="3"/>
  <c r="BG150" i="3" s="1"/>
  <c r="L154" i="3"/>
  <c r="BG154" i="3" s="1"/>
  <c r="L163" i="3"/>
  <c r="BG163" i="3" s="1"/>
  <c r="L174" i="3"/>
  <c r="BG174" i="3" s="1"/>
  <c r="L180" i="3"/>
  <c r="BG180" i="3" s="1"/>
  <c r="L185" i="3"/>
  <c r="BG185" i="3" s="1"/>
  <c r="L189" i="3"/>
  <c r="BG189" i="3" s="1"/>
  <c r="L195" i="3"/>
  <c r="BG195" i="3" s="1"/>
  <c r="L202" i="3"/>
  <c r="BG202" i="3" s="1"/>
  <c r="L208" i="3"/>
  <c r="BG208" i="3" s="1"/>
  <c r="L213" i="3"/>
  <c r="BG213" i="3" s="1"/>
  <c r="L218" i="3"/>
  <c r="BG218" i="3" s="1"/>
  <c r="L227" i="3"/>
  <c r="BG227" i="3" s="1"/>
  <c r="L236" i="3"/>
  <c r="BG236" i="3" s="1"/>
  <c r="L239" i="3"/>
  <c r="BG239" i="3" s="1"/>
  <c r="L243" i="3"/>
  <c r="BG243" i="3" s="1"/>
  <c r="L246" i="3"/>
  <c r="BG246" i="3" s="1"/>
  <c r="L249" i="3"/>
  <c r="BG249" i="3" s="1"/>
  <c r="L254" i="3"/>
  <c r="BG254" i="3" s="1"/>
  <c r="L256" i="3"/>
  <c r="BG256" i="3" s="1"/>
  <c r="L264" i="3"/>
  <c r="BG264" i="3" s="1"/>
  <c r="L269" i="3"/>
  <c r="BG269" i="3" s="1"/>
  <c r="L274" i="3"/>
  <c r="BG274" i="3" s="1"/>
  <c r="L276" i="3"/>
  <c r="BG276" i="3" s="1"/>
  <c r="L278" i="3"/>
  <c r="BG278" i="3" s="1"/>
  <c r="L280" i="3"/>
  <c r="BG280" i="3" s="1"/>
  <c r="L284" i="3"/>
  <c r="BG284" i="3" s="1"/>
  <c r="L289" i="3"/>
  <c r="BG289" i="3" s="1"/>
  <c r="E85" i="4"/>
  <c r="F94" i="4"/>
  <c r="J100" i="4"/>
  <c r="L143" i="4"/>
  <c r="BG143" i="4" s="1"/>
  <c r="BL146" i="4"/>
  <c r="L146" i="4"/>
  <c r="BG146" i="4" s="1"/>
  <c r="BL157" i="4"/>
  <c r="L157" i="4"/>
  <c r="BG157" i="4" s="1"/>
  <c r="S154" i="4"/>
  <c r="K103" i="4" s="1"/>
  <c r="W154" i="4"/>
  <c r="W136" i="4" s="1"/>
  <c r="BL161" i="4"/>
  <c r="BL160" i="4" s="1"/>
  <c r="L160" i="4" s="1"/>
  <c r="L104" i="4" s="1"/>
  <c r="L161" i="4"/>
  <c r="BG161" i="4" s="1"/>
  <c r="BL171" i="4"/>
  <c r="BL163" i="4" s="1"/>
  <c r="L171" i="4"/>
  <c r="BG171" i="4" s="1"/>
  <c r="BL187" i="4"/>
  <c r="L187" i="4"/>
  <c r="BG187" i="4" s="1"/>
  <c r="BL140" i="5"/>
  <c r="L140" i="5" s="1"/>
  <c r="L101" i="5" s="1"/>
  <c r="K91" i="4"/>
  <c r="K93" i="4"/>
  <c r="BL150" i="4"/>
  <c r="L150" i="4"/>
  <c r="BG150" i="4" s="1"/>
  <c r="BL159" i="4"/>
  <c r="BL154" i="4" s="1"/>
  <c r="L154" i="4" s="1"/>
  <c r="L103" i="4" s="1"/>
  <c r="L159" i="4"/>
  <c r="BG159" i="4" s="1"/>
  <c r="BL182" i="4"/>
  <c r="L182" i="4"/>
  <c r="BG182" i="4" s="1"/>
  <c r="BL191" i="4"/>
  <c r="L191" i="4"/>
  <c r="BG191" i="4" s="1"/>
  <c r="BL241" i="4"/>
  <c r="L241" i="4" s="1"/>
  <c r="L110" i="4" s="1"/>
  <c r="L137" i="5"/>
  <c r="L100" i="5" s="1"/>
  <c r="S136" i="5"/>
  <c r="K101" i="5"/>
  <c r="L197" i="4"/>
  <c r="BG197" i="4" s="1"/>
  <c r="L204" i="4"/>
  <c r="BG204" i="4" s="1"/>
  <c r="L210" i="4"/>
  <c r="BG210" i="4" s="1"/>
  <c r="L217" i="4"/>
  <c r="BG217" i="4" s="1"/>
  <c r="L226" i="4"/>
  <c r="BG226" i="4" s="1"/>
  <c r="L229" i="4"/>
  <c r="BG229" i="4" s="1"/>
  <c r="L233" i="4"/>
  <c r="BG233" i="4" s="1"/>
  <c r="L236" i="4"/>
  <c r="BG236" i="4" s="1"/>
  <c r="L239" i="4"/>
  <c r="BG239" i="4" s="1"/>
  <c r="L244" i="4"/>
  <c r="BG244" i="4" s="1"/>
  <c r="L246" i="4"/>
  <c r="BG246" i="4" s="1"/>
  <c r="L253" i="4"/>
  <c r="BG253" i="4" s="1"/>
  <c r="L258" i="4"/>
  <c r="BG258" i="4" s="1"/>
  <c r="L260" i="4"/>
  <c r="BG260" i="4" s="1"/>
  <c r="L262" i="4"/>
  <c r="BG262" i="4" s="1"/>
  <c r="L264" i="4"/>
  <c r="BG264" i="4" s="1"/>
  <c r="L268" i="4"/>
  <c r="BG268" i="4" s="1"/>
  <c r="L273" i="4"/>
  <c r="BG273" i="4" s="1"/>
  <c r="E85" i="5"/>
  <c r="F94" i="5"/>
  <c r="J100" i="5"/>
  <c r="J106" i="5"/>
  <c r="L143" i="5"/>
  <c r="BG143" i="5" s="1"/>
  <c r="L146" i="5"/>
  <c r="BG146" i="5" s="1"/>
  <c r="L150" i="5"/>
  <c r="BG150" i="5" s="1"/>
  <c r="BL158" i="5"/>
  <c r="L158" i="5"/>
  <c r="BG158" i="5" s="1"/>
  <c r="BL263" i="5"/>
  <c r="L263" i="5" s="1"/>
  <c r="L112" i="5" s="1"/>
  <c r="K91" i="5"/>
  <c r="BL152" i="5"/>
  <c r="L152" i="5"/>
  <c r="BG152" i="5" s="1"/>
  <c r="BL155" i="5"/>
  <c r="BL154" i="5" s="1"/>
  <c r="L154" i="5" s="1"/>
  <c r="L103" i="5" s="1"/>
  <c r="L155" i="5"/>
  <c r="BG155" i="5" s="1"/>
  <c r="L133" i="6"/>
  <c r="L98" i="6" s="1"/>
  <c r="J104" i="6"/>
  <c r="BL241" i="6"/>
  <c r="L241" i="6" s="1"/>
  <c r="L109" i="6" s="1"/>
  <c r="E85" i="6"/>
  <c r="BL269" i="6"/>
  <c r="BL266" i="6" s="1"/>
  <c r="L266" i="6" s="1"/>
  <c r="L111" i="6" s="1"/>
  <c r="L269" i="6"/>
  <c r="BG269" i="6" s="1"/>
  <c r="F127" i="7"/>
  <c r="BL133" i="7"/>
  <c r="BL132" i="7" s="1"/>
  <c r="L133" i="7"/>
  <c r="BG133" i="7" s="1"/>
  <c r="BL136" i="7"/>
  <c r="BL135" i="7" s="1"/>
  <c r="L135" i="7" s="1"/>
  <c r="L99" i="7" s="1"/>
  <c r="L136" i="7"/>
  <c r="BG136" i="7" s="1"/>
  <c r="BL145" i="7"/>
  <c r="L145" i="7"/>
  <c r="BG145" i="7" s="1"/>
  <c r="BL156" i="7"/>
  <c r="L156" i="7"/>
  <c r="BG156" i="7" s="1"/>
  <c r="BL173" i="7"/>
  <c r="L173" i="7"/>
  <c r="BG173" i="7" s="1"/>
  <c r="BL178" i="7"/>
  <c r="L178" i="7"/>
  <c r="BG178" i="7" s="1"/>
  <c r="R177" i="7"/>
  <c r="J104" i="7" s="1"/>
  <c r="U177" i="7"/>
  <c r="Y177" i="7"/>
  <c r="BL187" i="7"/>
  <c r="L187" i="7"/>
  <c r="BG187" i="7" s="1"/>
  <c r="BL200" i="7"/>
  <c r="L200" i="7"/>
  <c r="BG200" i="7" s="1"/>
  <c r="BL210" i="7"/>
  <c r="L210" i="7"/>
  <c r="BG210" i="7" s="1"/>
  <c r="BL223" i="7"/>
  <c r="L223" i="7"/>
  <c r="BG223" i="7" s="1"/>
  <c r="BL225" i="7"/>
  <c r="L225" i="7"/>
  <c r="BG225" i="7" s="1"/>
  <c r="BL238" i="7"/>
  <c r="L238" i="7"/>
  <c r="BG238" i="7" s="1"/>
  <c r="BL245" i="7"/>
  <c r="L245" i="7"/>
  <c r="BG245" i="7" s="1"/>
  <c r="BL250" i="7"/>
  <c r="L250" i="7"/>
  <c r="BG250" i="7" s="1"/>
  <c r="BL273" i="7"/>
  <c r="L273" i="7"/>
  <c r="BG273" i="7" s="1"/>
  <c r="BL285" i="7"/>
  <c r="L285" i="7"/>
  <c r="BG285" i="7" s="1"/>
  <c r="BL287" i="7"/>
  <c r="L287" i="7"/>
  <c r="BG287" i="7" s="1"/>
  <c r="L164" i="5"/>
  <c r="BG164" i="5" s="1"/>
  <c r="L178" i="5"/>
  <c r="BG178" i="5" s="1"/>
  <c r="L180" i="5"/>
  <c r="BG180" i="5" s="1"/>
  <c r="L184" i="5"/>
  <c r="BG184" i="5" s="1"/>
  <c r="L189" i="5"/>
  <c r="BG189" i="5" s="1"/>
  <c r="L193" i="5"/>
  <c r="BG193" i="5" s="1"/>
  <c r="L202" i="5"/>
  <c r="BG202" i="5" s="1"/>
  <c r="L206" i="5"/>
  <c r="BG206" i="5" s="1"/>
  <c r="L213" i="5"/>
  <c r="BG213" i="5" s="1"/>
  <c r="L215" i="5"/>
  <c r="BG215" i="5" s="1"/>
  <c r="L222" i="5"/>
  <c r="BG222" i="5" s="1"/>
  <c r="L224" i="5"/>
  <c r="BG224" i="5" s="1"/>
  <c r="L228" i="5"/>
  <c r="BG228" i="5" s="1"/>
  <c r="L231" i="5"/>
  <c r="BG231" i="5" s="1"/>
  <c r="L235" i="5"/>
  <c r="BG235" i="5" s="1"/>
  <c r="L238" i="5"/>
  <c r="BG238" i="5" s="1"/>
  <c r="L240" i="5"/>
  <c r="BG240" i="5" s="1"/>
  <c r="L242" i="5"/>
  <c r="BG242" i="5" s="1"/>
  <c r="L252" i="5"/>
  <c r="BG252" i="5" s="1"/>
  <c r="L255" i="5"/>
  <c r="BG255" i="5" s="1"/>
  <c r="L259" i="5"/>
  <c r="BG259" i="5" s="1"/>
  <c r="L261" i="5"/>
  <c r="BG261" i="5" s="1"/>
  <c r="L266" i="5"/>
  <c r="BG266" i="5" s="1"/>
  <c r="L269" i="5"/>
  <c r="BG269" i="5" s="1"/>
  <c r="L271" i="5"/>
  <c r="BG271" i="5" s="1"/>
  <c r="L275" i="5"/>
  <c r="BG275" i="5" s="1"/>
  <c r="K89" i="6"/>
  <c r="K91" i="6"/>
  <c r="K98" i="6"/>
  <c r="L134" i="6"/>
  <c r="BG134" i="6" s="1"/>
  <c r="L137" i="6"/>
  <c r="BG137" i="6" s="1"/>
  <c r="L144" i="6"/>
  <c r="BG144" i="6" s="1"/>
  <c r="L148" i="6"/>
  <c r="BG148" i="6" s="1"/>
  <c r="L151" i="6"/>
  <c r="BG151" i="6" s="1"/>
  <c r="L154" i="6"/>
  <c r="BG154" i="6" s="1"/>
  <c r="L160" i="6"/>
  <c r="BG160" i="6" s="1"/>
  <c r="L174" i="6"/>
  <c r="BG174" i="6" s="1"/>
  <c r="L176" i="6"/>
  <c r="BG176" i="6" s="1"/>
  <c r="L180" i="6"/>
  <c r="BG180" i="6" s="1"/>
  <c r="L185" i="6"/>
  <c r="BG185" i="6" s="1"/>
  <c r="L189" i="6"/>
  <c r="BG189" i="6" s="1"/>
  <c r="L198" i="6"/>
  <c r="BG198" i="6" s="1"/>
  <c r="L202" i="6"/>
  <c r="BG202" i="6" s="1"/>
  <c r="L209" i="6"/>
  <c r="BG209" i="6" s="1"/>
  <c r="L211" i="6"/>
  <c r="BG211" i="6" s="1"/>
  <c r="L218" i="6"/>
  <c r="BG218" i="6" s="1"/>
  <c r="L220" i="6"/>
  <c r="BG220" i="6" s="1"/>
  <c r="L224" i="6"/>
  <c r="BG224" i="6" s="1"/>
  <c r="L227" i="6"/>
  <c r="BG227" i="6" s="1"/>
  <c r="L231" i="6"/>
  <c r="BG231" i="6" s="1"/>
  <c r="L234" i="6"/>
  <c r="BG234" i="6" s="1"/>
  <c r="L236" i="6"/>
  <c r="BG236" i="6" s="1"/>
  <c r="L238" i="6"/>
  <c r="BG238" i="6" s="1"/>
  <c r="L248" i="6"/>
  <c r="BG248" i="6" s="1"/>
  <c r="L251" i="6"/>
  <c r="BG251" i="6" s="1"/>
  <c r="L255" i="6"/>
  <c r="BG255" i="6" s="1"/>
  <c r="L257" i="6"/>
  <c r="BG257" i="6" s="1"/>
  <c r="L262" i="6"/>
  <c r="BG262" i="6" s="1"/>
  <c r="L265" i="6"/>
  <c r="BG265" i="6" s="1"/>
  <c r="L267" i="6"/>
  <c r="BG267" i="6" s="1"/>
  <c r="K89" i="7"/>
  <c r="S131" i="7"/>
  <c r="BL143" i="7"/>
  <c r="BL140" i="7" s="1"/>
  <c r="L140" i="7" s="1"/>
  <c r="L100" i="7" s="1"/>
  <c r="L143" i="7"/>
  <c r="BG143" i="7" s="1"/>
  <c r="BL147" i="7"/>
  <c r="BL146" i="7" s="1"/>
  <c r="L146" i="7" s="1"/>
  <c r="L101" i="7" s="1"/>
  <c r="L147" i="7"/>
  <c r="BG147" i="7" s="1"/>
  <c r="BL152" i="7"/>
  <c r="L152" i="7"/>
  <c r="BG152" i="7" s="1"/>
  <c r="BL170" i="7"/>
  <c r="L170" i="7"/>
  <c r="BG170" i="7" s="1"/>
  <c r="BL182" i="7"/>
  <c r="L182" i="7"/>
  <c r="BG182" i="7" s="1"/>
  <c r="BL191" i="7"/>
  <c r="L191" i="7"/>
  <c r="BG191" i="7" s="1"/>
  <c r="BL204" i="7"/>
  <c r="L204" i="7"/>
  <c r="BG204" i="7" s="1"/>
  <c r="BL216" i="7"/>
  <c r="L216" i="7"/>
  <c r="BG216" i="7" s="1"/>
  <c r="BL232" i="7"/>
  <c r="L232" i="7"/>
  <c r="BG232" i="7" s="1"/>
  <c r="BL234" i="7"/>
  <c r="L234" i="7"/>
  <c r="BG234" i="7" s="1"/>
  <c r="BL241" i="7"/>
  <c r="L241" i="7"/>
  <c r="BG241" i="7" s="1"/>
  <c r="BL248" i="7"/>
  <c r="L248" i="7"/>
  <c r="BG248" i="7" s="1"/>
  <c r="BL263" i="7"/>
  <c r="L263" i="7"/>
  <c r="BG263" i="7" s="1"/>
  <c r="BL277" i="7"/>
  <c r="L277" i="7"/>
  <c r="BG277" i="7" s="1"/>
  <c r="S122" i="8"/>
  <c r="K98" i="8"/>
  <c r="S128" i="8"/>
  <c r="K100" i="8" s="1"/>
  <c r="K101" i="8"/>
  <c r="BL132" i="8"/>
  <c r="L132" i="8"/>
  <c r="BG132" i="8" s="1"/>
  <c r="R120" i="9"/>
  <c r="J98" i="9"/>
  <c r="BL252" i="7"/>
  <c r="BL251" i="7" s="1"/>
  <c r="L251" i="7" s="1"/>
  <c r="L107" i="7" s="1"/>
  <c r="L252" i="7"/>
  <c r="BG252" i="7" s="1"/>
  <c r="BL266" i="7"/>
  <c r="L266" i="7"/>
  <c r="BG266" i="7" s="1"/>
  <c r="BL275" i="7"/>
  <c r="L275" i="7"/>
  <c r="BG275" i="7" s="1"/>
  <c r="BL282" i="7"/>
  <c r="BL279" i="7" s="1"/>
  <c r="L279" i="7" s="1"/>
  <c r="L109" i="7" s="1"/>
  <c r="L282" i="7"/>
  <c r="BG282" i="7" s="1"/>
  <c r="S279" i="7"/>
  <c r="K109" i="7" s="1"/>
  <c r="W279" i="7"/>
  <c r="BL296" i="7"/>
  <c r="L296" i="7"/>
  <c r="BG296" i="7" s="1"/>
  <c r="K117" i="8"/>
  <c r="K91" i="8"/>
  <c r="BL129" i="9"/>
  <c r="L129" i="9"/>
  <c r="BG129" i="9" s="1"/>
  <c r="K115" i="8"/>
  <c r="K89" i="8"/>
  <c r="BL124" i="8"/>
  <c r="BL123" i="8" s="1"/>
  <c r="L124" i="8"/>
  <c r="BG124" i="8" s="1"/>
  <c r="F35" i="8"/>
  <c r="BB102" i="1" s="1"/>
  <c r="F38" i="8"/>
  <c r="BE102" i="1" s="1"/>
  <c r="BL130" i="8"/>
  <c r="L130" i="8"/>
  <c r="BG130" i="8" s="1"/>
  <c r="R129" i="8"/>
  <c r="U129" i="8"/>
  <c r="U128" i="8" s="1"/>
  <c r="U121" i="8" s="1"/>
  <c r="AW102" i="1" s="1"/>
  <c r="Y129" i="8"/>
  <c r="Y128" i="8" s="1"/>
  <c r="BL134" i="8"/>
  <c r="L134" i="8"/>
  <c r="BG134" i="8" s="1"/>
  <c r="F116" i="9"/>
  <c r="F92" i="9"/>
  <c r="BL124" i="9"/>
  <c r="BL121" i="9" s="1"/>
  <c r="L124" i="9"/>
  <c r="BG124" i="9" s="1"/>
  <c r="S121" i="9"/>
  <c r="W121" i="9"/>
  <c r="W120" i="9" s="1"/>
  <c r="W119" i="9" s="1"/>
  <c r="L35" i="9"/>
  <c r="AX103" i="1" s="1"/>
  <c r="BL132" i="9"/>
  <c r="BL131" i="9" s="1"/>
  <c r="L131" i="9" s="1"/>
  <c r="L99" i="9" s="1"/>
  <c r="L132" i="9"/>
  <c r="BG132" i="9" s="1"/>
  <c r="E85" i="9"/>
  <c r="Y148" i="7" l="1"/>
  <c r="Y130" i="7" s="1"/>
  <c r="W148" i="7"/>
  <c r="S158" i="6"/>
  <c r="K103" i="6" s="1"/>
  <c r="J99" i="6"/>
  <c r="BL132" i="6"/>
  <c r="BL175" i="6"/>
  <c r="L175" i="6" s="1"/>
  <c r="L105" i="6" s="1"/>
  <c r="Y136" i="5"/>
  <c r="Y135" i="5" s="1"/>
  <c r="BL145" i="5"/>
  <c r="W136" i="5"/>
  <c r="W135" i="5"/>
  <c r="BF97" i="1"/>
  <c r="BF94" i="1" s="1"/>
  <c r="W33" i="1" s="1"/>
  <c r="BB97" i="1"/>
  <c r="AX97" i="1" s="1"/>
  <c r="BL179" i="4"/>
  <c r="L179" i="4" s="1"/>
  <c r="L107" i="4" s="1"/>
  <c r="Y162" i="4"/>
  <c r="R136" i="4"/>
  <c r="R162" i="4"/>
  <c r="J105" i="4" s="1"/>
  <c r="BL223" i="4"/>
  <c r="L223" i="4" s="1"/>
  <c r="L109" i="4" s="1"/>
  <c r="L149" i="3"/>
  <c r="L103" i="3" s="1"/>
  <c r="BL148" i="3"/>
  <c r="L148" i="3" s="1"/>
  <c r="L102" i="3" s="1"/>
  <c r="BL131" i="3"/>
  <c r="W148" i="3"/>
  <c r="Y132" i="2"/>
  <c r="Y131" i="2" s="1"/>
  <c r="BL175" i="2"/>
  <c r="L175" i="2" s="1"/>
  <c r="L105" i="2" s="1"/>
  <c r="BL241" i="2"/>
  <c r="L241" i="2" s="1"/>
  <c r="L109" i="2" s="1"/>
  <c r="L179" i="5"/>
  <c r="L107" i="5" s="1"/>
  <c r="BL162" i="5"/>
  <c r="L162" i="5" s="1"/>
  <c r="L105" i="5" s="1"/>
  <c r="Y121" i="8"/>
  <c r="BL255" i="7"/>
  <c r="L255" i="7" s="1"/>
  <c r="L108" i="7" s="1"/>
  <c r="U148" i="7"/>
  <c r="U130" i="7" s="1"/>
  <c r="AW101" i="1" s="1"/>
  <c r="R148" i="3"/>
  <c r="J102" i="3" s="1"/>
  <c r="Y158" i="6"/>
  <c r="U162" i="5"/>
  <c r="U135" i="5" s="1"/>
  <c r="AW99" i="1" s="1"/>
  <c r="J104" i="2"/>
  <c r="R158" i="2"/>
  <c r="J103" i="2" s="1"/>
  <c r="BE97" i="1"/>
  <c r="BA97" i="1" s="1"/>
  <c r="L38" i="4"/>
  <c r="AY98" i="1" s="1"/>
  <c r="AV98" i="1" s="1"/>
  <c r="U132" i="6"/>
  <c r="BL149" i="7"/>
  <c r="L149" i="7" s="1"/>
  <c r="L103" i="7" s="1"/>
  <c r="U135" i="4"/>
  <c r="AW98" i="1" s="1"/>
  <c r="F36" i="3"/>
  <c r="BC96" i="1" s="1"/>
  <c r="U148" i="3"/>
  <c r="U130" i="3" s="1"/>
  <c r="AW96" i="1" s="1"/>
  <c r="S162" i="5"/>
  <c r="K105" i="5" s="1"/>
  <c r="S148" i="3"/>
  <c r="K102" i="3" s="1"/>
  <c r="R131" i="3"/>
  <c r="J97" i="3" s="1"/>
  <c r="F38" i="5"/>
  <c r="BC99" i="1" s="1"/>
  <c r="Y135" i="4"/>
  <c r="U158" i="6"/>
  <c r="L36" i="9"/>
  <c r="AY103" i="1" s="1"/>
  <c r="AV103" i="1" s="1"/>
  <c r="R158" i="6"/>
  <c r="J103" i="6" s="1"/>
  <c r="S162" i="4"/>
  <c r="K105" i="4" s="1"/>
  <c r="K107" i="4"/>
  <c r="W131" i="6"/>
  <c r="R162" i="5"/>
  <c r="J105" i="5" s="1"/>
  <c r="BD94" i="1"/>
  <c r="R148" i="7"/>
  <c r="J102" i="7" s="1"/>
  <c r="Y131" i="6"/>
  <c r="W162" i="4"/>
  <c r="W135" i="4" s="1"/>
  <c r="Y148" i="3"/>
  <c r="Y130" i="3" s="1"/>
  <c r="W158" i="2"/>
  <c r="W131" i="2" s="1"/>
  <c r="S132" i="2"/>
  <c r="K97" i="2" s="1"/>
  <c r="S158" i="2"/>
  <c r="K103" i="2" s="1"/>
  <c r="R136" i="5"/>
  <c r="U158" i="2"/>
  <c r="U131" i="2" s="1"/>
  <c r="AW95" i="1" s="1"/>
  <c r="W130" i="3"/>
  <c r="L121" i="9"/>
  <c r="L98" i="9" s="1"/>
  <c r="BL120" i="9"/>
  <c r="L145" i="5"/>
  <c r="L102" i="5" s="1"/>
  <c r="BL136" i="5"/>
  <c r="K98" i="9"/>
  <c r="S120" i="9"/>
  <c r="F36" i="8"/>
  <c r="BC102" i="1" s="1"/>
  <c r="L36" i="8"/>
  <c r="AY102" i="1" s="1"/>
  <c r="AV102" i="1" s="1"/>
  <c r="F36" i="9"/>
  <c r="BC103" i="1" s="1"/>
  <c r="BL233" i="7"/>
  <c r="L233" i="7" s="1"/>
  <c r="L106" i="7" s="1"/>
  <c r="K97" i="7"/>
  <c r="F36" i="6"/>
  <c r="BC100" i="1" s="1"/>
  <c r="L36" i="6"/>
  <c r="AY100" i="1" s="1"/>
  <c r="AV100" i="1" s="1"/>
  <c r="BL177" i="7"/>
  <c r="L177" i="7" s="1"/>
  <c r="L104" i="7" s="1"/>
  <c r="S148" i="7"/>
  <c r="K102" i="7" s="1"/>
  <c r="L36" i="7"/>
  <c r="AY101" i="1" s="1"/>
  <c r="AV101" i="1" s="1"/>
  <c r="F36" i="7"/>
  <c r="BC101" i="1" s="1"/>
  <c r="L132" i="6"/>
  <c r="L97" i="6" s="1"/>
  <c r="K99" i="5"/>
  <c r="L163" i="4"/>
  <c r="L106" i="4" s="1"/>
  <c r="BL162" i="4"/>
  <c r="L162" i="4" s="1"/>
  <c r="L105" i="4" s="1"/>
  <c r="L38" i="5"/>
  <c r="AY99" i="1" s="1"/>
  <c r="AV99" i="1" s="1"/>
  <c r="BL145" i="4"/>
  <c r="F38" i="4"/>
  <c r="BC98" i="1" s="1"/>
  <c r="BC97" i="1" s="1"/>
  <c r="AY97" i="1" s="1"/>
  <c r="AV97" i="1" s="1"/>
  <c r="L36" i="3"/>
  <c r="AY96" i="1" s="1"/>
  <c r="AV96" i="1" s="1"/>
  <c r="R135" i="4"/>
  <c r="J98" i="4" s="1"/>
  <c r="L32" i="4" s="1"/>
  <c r="AS98" i="1" s="1"/>
  <c r="J99" i="4"/>
  <c r="K97" i="3"/>
  <c r="L131" i="3"/>
  <c r="L97" i="3" s="1"/>
  <c r="BL130" i="3"/>
  <c r="L130" i="3" s="1"/>
  <c r="J97" i="2"/>
  <c r="J101" i="8"/>
  <c r="R128" i="8"/>
  <c r="BL129" i="8"/>
  <c r="BL122" i="8"/>
  <c r="L123" i="8"/>
  <c r="L98" i="8" s="1"/>
  <c r="J97" i="9"/>
  <c r="R119" i="9"/>
  <c r="J96" i="9" s="1"/>
  <c r="L30" i="9" s="1"/>
  <c r="AS103" i="1" s="1"/>
  <c r="S121" i="8"/>
  <c r="K96" i="8" s="1"/>
  <c r="L31" i="8" s="1"/>
  <c r="AT102" i="1" s="1"/>
  <c r="K97" i="8"/>
  <c r="W130" i="7"/>
  <c r="BL286" i="7"/>
  <c r="L286" i="7" s="1"/>
  <c r="L110" i="7" s="1"/>
  <c r="BL224" i="7"/>
  <c r="L224" i="7" s="1"/>
  <c r="L105" i="7" s="1"/>
  <c r="BL131" i="7"/>
  <c r="L132" i="7"/>
  <c r="L98" i="7" s="1"/>
  <c r="J97" i="6"/>
  <c r="BL158" i="2"/>
  <c r="L158" i="2" s="1"/>
  <c r="L103" i="2" s="1"/>
  <c r="L159" i="2"/>
  <c r="L104" i="2" s="1"/>
  <c r="F36" i="2"/>
  <c r="BC95" i="1" s="1"/>
  <c r="L36" i="2"/>
  <c r="AY95" i="1" s="1"/>
  <c r="AV95" i="1" s="1"/>
  <c r="S136" i="4"/>
  <c r="BL132" i="2"/>
  <c r="R131" i="6" l="1"/>
  <c r="J96" i="6" s="1"/>
  <c r="L30" i="6" s="1"/>
  <c r="AS100" i="1" s="1"/>
  <c r="S131" i="6"/>
  <c r="K96" i="6" s="1"/>
  <c r="L31" i="6" s="1"/>
  <c r="AT100" i="1" s="1"/>
  <c r="U131" i="6"/>
  <c r="AW100" i="1" s="1"/>
  <c r="BL158" i="6"/>
  <c r="L158" i="6" s="1"/>
  <c r="L103" i="6" s="1"/>
  <c r="BB94" i="1"/>
  <c r="W29" i="1" s="1"/>
  <c r="BC94" i="1"/>
  <c r="R130" i="3"/>
  <c r="J96" i="3" s="1"/>
  <c r="L30" i="3" s="1"/>
  <c r="AS96" i="1" s="1"/>
  <c r="S130" i="3"/>
  <c r="K96" i="3" s="1"/>
  <c r="L31" i="3" s="1"/>
  <c r="AT96" i="1" s="1"/>
  <c r="S131" i="2"/>
  <c r="K96" i="2" s="1"/>
  <c r="L31" i="2" s="1"/>
  <c r="AT95" i="1" s="1"/>
  <c r="R131" i="2"/>
  <c r="J96" i="2" s="1"/>
  <c r="L30" i="2" s="1"/>
  <c r="AS95" i="1" s="1"/>
  <c r="R135" i="5"/>
  <c r="J98" i="5" s="1"/>
  <c r="L32" i="5" s="1"/>
  <c r="AS99" i="1" s="1"/>
  <c r="AS97" i="1" s="1"/>
  <c r="J99" i="5"/>
  <c r="BE94" i="1"/>
  <c r="W31" i="1"/>
  <c r="AZ94" i="1"/>
  <c r="AW97" i="1"/>
  <c r="AW94" i="1" s="1"/>
  <c r="S135" i="5"/>
  <c r="K98" i="5" s="1"/>
  <c r="L33" i="5" s="1"/>
  <c r="AT99" i="1" s="1"/>
  <c r="R130" i="7"/>
  <c r="J96" i="7" s="1"/>
  <c r="L30" i="7" s="1"/>
  <c r="AS101" i="1" s="1"/>
  <c r="BL131" i="6"/>
  <c r="L131" i="6" s="1"/>
  <c r="L32" i="6" s="1"/>
  <c r="S135" i="4"/>
  <c r="K98" i="4" s="1"/>
  <c r="L33" i="4" s="1"/>
  <c r="AT98" i="1" s="1"/>
  <c r="K99" i="4"/>
  <c r="AY94" i="1"/>
  <c r="AK30" i="1" s="1"/>
  <c r="W30" i="1"/>
  <c r="L122" i="8"/>
  <c r="L97" i="8" s="1"/>
  <c r="J100" i="8"/>
  <c r="R121" i="8"/>
  <c r="J96" i="8" s="1"/>
  <c r="L30" i="8" s="1"/>
  <c r="AS102" i="1" s="1"/>
  <c r="S130" i="7"/>
  <c r="K96" i="7" s="1"/>
  <c r="L31" i="7" s="1"/>
  <c r="AT101" i="1" s="1"/>
  <c r="S119" i="9"/>
  <c r="K96" i="9" s="1"/>
  <c r="L31" i="9" s="1"/>
  <c r="AT103" i="1" s="1"/>
  <c r="K97" i="9"/>
  <c r="L136" i="5"/>
  <c r="L99" i="5" s="1"/>
  <c r="BL135" i="5"/>
  <c r="L135" i="5" s="1"/>
  <c r="BL148" i="7"/>
  <c r="L148" i="7" s="1"/>
  <c r="L102" i="7" s="1"/>
  <c r="BL119" i="9"/>
  <c r="L119" i="9" s="1"/>
  <c r="L120" i="9"/>
  <c r="L97" i="9" s="1"/>
  <c r="L132" i="2"/>
  <c r="L97" i="2" s="1"/>
  <c r="BL131" i="2"/>
  <c r="L131" i="2" s="1"/>
  <c r="L131" i="7"/>
  <c r="L97" i="7" s="1"/>
  <c r="BL130" i="7"/>
  <c r="L130" i="7" s="1"/>
  <c r="BL128" i="8"/>
  <c r="L128" i="8" s="1"/>
  <c r="L100" i="8" s="1"/>
  <c r="L129" i="8"/>
  <c r="L101" i="8" s="1"/>
  <c r="L96" i="3"/>
  <c r="L32" i="3"/>
  <c r="L145" i="4"/>
  <c r="L102" i="4" s="1"/>
  <c r="BL136" i="4"/>
  <c r="AX94" i="1" l="1"/>
  <c r="AK29" i="1" s="1"/>
  <c r="L96" i="6"/>
  <c r="AS94" i="1"/>
  <c r="AV94" i="1"/>
  <c r="AT97" i="1"/>
  <c r="AT94" i="1" s="1"/>
  <c r="W32" i="1"/>
  <c r="BA94" i="1"/>
  <c r="L41" i="6"/>
  <c r="AG100" i="1"/>
  <c r="AN100" i="1" s="1"/>
  <c r="L136" i="4"/>
  <c r="L99" i="4" s="1"/>
  <c r="BL135" i="4"/>
  <c r="L135" i="4" s="1"/>
  <c r="L41" i="3"/>
  <c r="AG96" i="1"/>
  <c r="AN96" i="1" s="1"/>
  <c r="BL121" i="8"/>
  <c r="L121" i="8" s="1"/>
  <c r="L96" i="7"/>
  <c r="L32" i="7"/>
  <c r="L96" i="2"/>
  <c r="L32" i="2"/>
  <c r="L96" i="9"/>
  <c r="L32" i="9"/>
  <c r="L98" i="5"/>
  <c r="L34" i="5"/>
  <c r="L98" i="4" l="1"/>
  <c r="L34" i="4"/>
  <c r="L43" i="5"/>
  <c r="AG99" i="1"/>
  <c r="AN99" i="1" s="1"/>
  <c r="L41" i="9"/>
  <c r="AG103" i="1"/>
  <c r="AN103" i="1" s="1"/>
  <c r="L41" i="2"/>
  <c r="AG95" i="1"/>
  <c r="L41" i="7"/>
  <c r="AG101" i="1"/>
  <c r="AN101" i="1" s="1"/>
  <c r="L32" i="8"/>
  <c r="L96" i="8"/>
  <c r="AN95" i="1" l="1"/>
  <c r="L43" i="4"/>
  <c r="AG98" i="1"/>
  <c r="L41" i="8"/>
  <c r="AG102" i="1"/>
  <c r="AN102" i="1" s="1"/>
  <c r="AN98" i="1" l="1"/>
  <c r="AG97" i="1"/>
  <c r="AN97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<sst xmlns="http://schemas.openxmlformats.org/spreadsheetml/2006/main" count="11723" uniqueCount="907">
  <si>
    <t>Export Komplet</t>
  </si>
  <si>
    <t/>
  </si>
  <si>
    <t>2.0</t>
  </si>
  <si>
    <t>False</t>
  </si>
  <si>
    <t>True</t>
  </si>
  <si>
    <t>{6e09bf35-027e-4613-b830-66821b7162b3}</t>
  </si>
  <si>
    <t>&gt;&gt;  skryté stĺpce  &lt;&lt;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</si>
  <si>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</si>
  <si>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</si>
  <si>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</si>
  <si>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</si>
  <si>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</si>
  <si>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</si>
  <si>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</si>
  <si>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23-D1-01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</si>
  <si>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</t>
  </si>
  <si>
    <t>Stavba:</t>
  </si>
  <si>
    <t>Drevené objekty pre voľný chov dobytka</t>
  </si>
  <si>
    <t>JKSO:</t>
  </si>
  <si>
    <t>KS:</t>
  </si>
  <si>
    <t>Miesto:</t>
  </si>
  <si>
    <t xml:space="preserve"> </t>
  </si>
  <si>
    <t>Dátum:</t>
  </si>
  <si>
    <t>16. 12. 2024</t>
  </si>
  <si>
    <t>Objednávateľ:</t>
  </si>
  <si>
    <t>IČO:</t>
  </si>
  <si>
    <t>55261230</t>
  </si>
  <si>
    <t>Boris Samuelčík, Národná 1011/9 B.Bystrica</t>
  </si>
  <si>
    <t>IČ DPH:</t>
  </si>
  <si>
    <t>SK1082409097</t>
  </si>
  <si>
    <t>Zhotoviteľ:</t>
  </si>
  <si>
    <t>Vyplň údaj</t>
  </si>
  <si>
    <t>Projektant:</t>
  </si>
  <si>
    <t>Spracovateľ:</t>
  </si>
  <si>
    <t>Ing.Miroslav Plevka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</si>
  <si>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</si>
  <si>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</si>
  <si>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</si>
  <si>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</si>
  <si>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</si>
  <si>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</si>
  <si>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</si>
  <si>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</si>
  <si>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</si>
  <si>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</si>
  <si>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</si>
  <si>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</si>
  <si>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</si>
  <si>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</si>
  <si>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</si>
  <si>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</si>
  <si>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</si>
  <si>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</si>
  <si>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</si>
  <si>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</si>
  <si>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</si>
  <si>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</si>
  <si>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</si>
  <si>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</si>
  <si>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</si>
  <si>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</si>
  <si>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</si>
  <si>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</si>
  <si>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</si>
  <si>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</si>
  <si>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</si>
  <si>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</si>
  <si>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</si>
  <si>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</si>
  <si>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</si>
  <si>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</si>
  <si>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</si>
  <si>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</si>
  <si>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</si>
  <si>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</si>
  <si>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</si>
  <si>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</si>
  <si>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</si>
  <si>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</si>
  <si>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</si>
  <si>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</si>
  <si>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</si>
  <si>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</si>
  <si>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23-D1-01-01</t>
  </si>
  <si>
    <t>Sklad poľnohospodárskej techniky</t>
  </si>
  <si>
    <t>STA</t>
  </si>
  <si>
    <t>1</t>
  </si>
  <si>
    <t>{8fe2fb1e-2e54-44a8-bad1-a37fe7c18948}</t>
  </si>
  <si>
    <t>23-D1-01-02</t>
  </si>
  <si>
    <t>Sklad jadrového krmiva</t>
  </si>
  <si>
    <t>{d46bf03a-3979-4251-98dd-d489a3f30c50}</t>
  </si>
  <si>
    <t>23-D1-01-03</t>
  </si>
  <si>
    <t>Senník č.1, senník č.2</t>
  </si>
  <si>
    <t>{a38e3b34-0336-4fa2-95e9-de431fb65430}</t>
  </si>
  <si>
    <t>23-D1-01-03-01</t>
  </si>
  <si>
    <t>Senník č.1</t>
  </si>
  <si>
    <t>Časť</t>
  </si>
  <si>
    <t>2</t>
  </si>
  <si>
    <t>{00108f9c-ac8a-45e1-bb53-7ec62b40070a}</t>
  </si>
  <si>
    <t>23-D1-01-03-02</t>
  </si>
  <si>
    <t>Senník č.2</t>
  </si>
  <si>
    <t>{5b06cf9f-56c0-48f4-841e-b08bb5893dbe}</t>
  </si>
  <si>
    <t>23-D1-01-04</t>
  </si>
  <si>
    <t>Miestnosť na prípravu krmovín</t>
  </si>
  <si>
    <t>{b056a878-e7a4-4bb2-8a4d-f0dc76445649}</t>
  </si>
  <si>
    <t>23-D1-01-05</t>
  </si>
  <si>
    <t>Miestnosť pre starostlivosť o hovädzí dobytok</t>
  </si>
  <si>
    <t>{2f2a476f-0598-4fd8-bf40-f13ea9c37a24}</t>
  </si>
  <si>
    <t>23-D1-01-06</t>
  </si>
  <si>
    <t>Oplôtky</t>
  </si>
  <si>
    <t>{d28a1720-a999-4c15-80a6-fba90ce4af8d}</t>
  </si>
  <si>
    <t>23-D1-01-07</t>
  </si>
  <si>
    <t>Terénn úpravy, spevnené plochy</t>
  </si>
  <si>
    <t>{c47f7cbe-537d-4f38-9e78-a4629f8a0a72}</t>
  </si>
  <si>
    <t>KRYCÍ LIST ROZPOČTU</t>
  </si>
  <si>
    <t>Objekt:</t>
  </si>
  <si>
    <t>23-D1-01-01 - Sklad poľnohospodárskej techniky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</si>
  <si>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</si>
  <si>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</si>
  <si>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</si>
  <si>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</si>
  <si>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</si>
  <si>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</si>
  <si>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</si>
  <si>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</si>
  <si>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</si>
  <si>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</si>
  <si>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</si>
  <si>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</si>
  <si>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</si>
  <si>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</si>
  <si>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</si>
  <si>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</si>
  <si>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</si>
  <si>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</si>
  <si>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</si>
  <si>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</si>
  <si>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</si>
  <si>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</si>
  <si>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</si>
  <si>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783 - Nátery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</si>
  <si>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</si>
  <si>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</si>
  <si>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</si>
  <si>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</si>
  <si>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</si>
  <si>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</si>
  <si>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</si>
  <si>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</si>
  <si>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</si>
  <si>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</si>
  <si>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</si>
  <si>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</si>
  <si>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</si>
  <si>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</si>
  <si>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</si>
  <si>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</si>
  <si>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</si>
  <si>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</si>
  <si>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</si>
  <si>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</si>
  <si>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</si>
  <si>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130201001.S</t>
  </si>
  <si>
    <t>Výkop jamy a ryhy v obmedzenom priestore horn. tr.3 ručne</t>
  </si>
  <si>
    <t>m3</t>
  </si>
  <si>
    <t>4</t>
  </si>
  <si>
    <t>2125746759</t>
  </si>
  <si>
    <t>VV</t>
  </si>
  <si>
    <t>"pätky"                 0,4*0,4*1,0*8</t>
  </si>
  <si>
    <t>Zakladanie</t>
  </si>
  <si>
    <t>274271056.S</t>
  </si>
  <si>
    <t>Murovanie základových pásov (m3) z betónových debniacich tvárnic s betónovou výplňou C 16/20 hrúbky 400 mm</t>
  </si>
  <si>
    <t>1433368680</t>
  </si>
  <si>
    <t>"pätky"                 0,4*0,4*1,5*8</t>
  </si>
  <si>
    <t>3</t>
  </si>
  <si>
    <t>M</t>
  </si>
  <si>
    <t>4400994231</t>
  </si>
  <si>
    <t>Pilierová tvárnica STADREKO 40 alebo ekvivalent</t>
  </si>
  <si>
    <t>ks</t>
  </si>
  <si>
    <t>8</t>
  </si>
  <si>
    <t>1558591607</t>
  </si>
  <si>
    <t>"pätky"                 6*8</t>
  </si>
  <si>
    <t>5</t>
  </si>
  <si>
    <t>Komunikácie</t>
  </si>
  <si>
    <t>564681111.S</t>
  </si>
  <si>
    <t>Podklad z kameniva hrubého drveného veľ. 63-125 mm s rozprestretím a zhutnením, po zhutnení hr. 300 mm</t>
  </si>
  <si>
    <t>m2</t>
  </si>
  <si>
    <t>109829522</t>
  </si>
  <si>
    <t>"garáž"                  6*4</t>
  </si>
  <si>
    <t>564730211.S</t>
  </si>
  <si>
    <t>Podklad alebo kryt z kameniva hrubého drveného veľ. 16-32 mm s rozprestretím a zhutnením hr. 100 mm</t>
  </si>
  <si>
    <t>765118171</t>
  </si>
  <si>
    <t>6</t>
  </si>
  <si>
    <t>594611120.S</t>
  </si>
  <si>
    <t>Kladenie dlažby z kameňa z nepravidelných tvarov hr. do 10 cm do lôžka zo štrkopiesku hr. 50 mm</t>
  </si>
  <si>
    <t>1192177937</t>
  </si>
  <si>
    <t>7</t>
  </si>
  <si>
    <t>583840001500.S</t>
  </si>
  <si>
    <t>Dlažba nepravidelného tvaru - andezit, priemer 100-500 mm, hrúbka 20-40 mm</t>
  </si>
  <si>
    <t>1785461995</t>
  </si>
  <si>
    <t>24*1,01 'Prepočítané koeficientom množstva</t>
  </si>
  <si>
    <t>9</t>
  </si>
  <si>
    <t>Ostatné konštrukcie a práce-búranie</t>
  </si>
  <si>
    <t>941941031.S</t>
  </si>
  <si>
    <t>Montáž lešenia ľahkého pracovného radového s podlahami šírky od 0,80 do 1,00 m, výšky do 10 m</t>
  </si>
  <si>
    <t>735012450</t>
  </si>
  <si>
    <t>(6+4)*2*2,5+4*2*2</t>
  </si>
  <si>
    <t>941941191.S</t>
  </si>
  <si>
    <t>Príplatok za prvý a každý ďalší i začatý mesiac použitia lešenia ľahkého pracovného radového s podlahami šírky od 0,80 do 1,00 m, výšky do 10 m</t>
  </si>
  <si>
    <t>996086223</t>
  </si>
  <si>
    <t>10</t>
  </si>
  <si>
    <t>941941831.S</t>
  </si>
  <si>
    <t>Demontáž lešenia ľahkého pracovného radového s podlahami šírky nad 0,80 do 1,00 m, výšky do 10 m</t>
  </si>
  <si>
    <t>-495547677</t>
  </si>
  <si>
    <t>11</t>
  </si>
  <si>
    <t>959941123.S</t>
  </si>
  <si>
    <t>Chemická kotva s kotevným svorníkom tesnená chemickou ampulkou do betónu, ŽB, kameňa, s vyvŕtaním otvoru M12/95/220 mm</t>
  </si>
  <si>
    <t>1811792391</t>
  </si>
  <si>
    <t>99</t>
  </si>
  <si>
    <t>Presun hmôt HSV</t>
  </si>
  <si>
    <t>12</t>
  </si>
  <si>
    <t>998011001.S</t>
  </si>
  <si>
    <t>Presun hmôt pre budovy (801, 803, 812), zvislá konštr. z tehál, tvárnic, z kovu výšky do 6 m</t>
  </si>
  <si>
    <t>t</t>
  </si>
  <si>
    <t>-2135106473</t>
  </si>
  <si>
    <t>PSV</t>
  </si>
  <si>
    <t>Práce a dodávky PSV</t>
  </si>
  <si>
    <t>713</t>
  </si>
  <si>
    <t>Izolácie tepelné</t>
  </si>
  <si>
    <t>13</t>
  </si>
  <si>
    <t>713136010.S</t>
  </si>
  <si>
    <t>Montáž tepelnej izolácie stien fúkanou izoláciou hrúbky do 16 cm</t>
  </si>
  <si>
    <t>16</t>
  </si>
  <si>
    <t>813723606</t>
  </si>
  <si>
    <t>((4+6)*2*2,5+4,0*2*0,5*2)*0,16</t>
  </si>
  <si>
    <t>"odpočet otvorov"</t>
  </si>
  <si>
    <t>"okná spodné 800x1200"                      0,8*1,2*0,16*2*-1</t>
  </si>
  <si>
    <t>"okná horné 600x1000"                        0,6*1,0*0,16*-1</t>
  </si>
  <si>
    <t>"dvere 800x2000"                                    0,8*2,0*0,16*-1</t>
  </si>
  <si>
    <t>Medzisúčet</t>
  </si>
  <si>
    <t>14</t>
  </si>
  <si>
    <t>629110000500.S</t>
  </si>
  <si>
    <t>Striekaná  tepelná izolácia tvrdá - Kanadská izolácia hr. do 20 cm</t>
  </si>
  <si>
    <t>32</t>
  </si>
  <si>
    <t>-2096633730</t>
  </si>
  <si>
    <t>((4+6)*2*2,5+4,0*2*0,5*2)</t>
  </si>
  <si>
    <t>"okná spodné 800x1200"                      0,8*1,2*2*-1</t>
  </si>
  <si>
    <t>"okná horné 600x1000"                        0,6*1,0*-1</t>
  </si>
  <si>
    <t>"dvere 800x2000"                                    0,8*2,0*-1</t>
  </si>
  <si>
    <t>15</t>
  </si>
  <si>
    <t>998713201.S</t>
  </si>
  <si>
    <t>Presun hmôt pre izolácie tepelné v objektoch výšky do 6 m</t>
  </si>
  <si>
    <t>%</t>
  </si>
  <si>
    <t>746293502</t>
  </si>
  <si>
    <t>762</t>
  </si>
  <si>
    <t>Konštrukcie tesárske</t>
  </si>
  <si>
    <t>762311103.S</t>
  </si>
  <si>
    <t>Montáž a dodávka kotevných želiez, príložiek, pätiek, ťahadiel, s pripojením k drevenej konštrukcii</t>
  </si>
  <si>
    <t>-881447853</t>
  </si>
  <si>
    <t>12+14</t>
  </si>
  <si>
    <t>17</t>
  </si>
  <si>
    <t>762332110.S</t>
  </si>
  <si>
    <t>Montáž viazaných konštrukcií krovov striech z reziva priemernej plochy do 120 cm2</t>
  </si>
  <si>
    <t>m</t>
  </si>
  <si>
    <t>-678080247</t>
  </si>
  <si>
    <t>"klieštiny 160x60"           7*1,0</t>
  </si>
  <si>
    <t>18</t>
  </si>
  <si>
    <t>605710002200</t>
  </si>
  <si>
    <t>Konštrukčné drevo - hranoly KVH, NSI priemyselná kvalita, šxvxdĺ. 60x160x13000 mm, JAFHOLZ</t>
  </si>
  <si>
    <t>491692831</t>
  </si>
  <si>
    <t>"klieštiny 160x60"           7*1,0*0,06*0,16</t>
  </si>
  <si>
    <t>0,067*1,1 'Prepočítané koeficientom množstva</t>
  </si>
  <si>
    <t>19</t>
  </si>
  <si>
    <t>762332120.S</t>
  </si>
  <si>
    <t>Montáž viazaných konštrukcií krovov striech z reziva priemernej plochy 120 - 224 cm2</t>
  </si>
  <si>
    <t>-1929579463</t>
  </si>
  <si>
    <t>"krokvy 240x80"              7*3,2*2</t>
  </si>
  <si>
    <t>762341004.S</t>
  </si>
  <si>
    <t>Montáž debnenia jednoduchých striech, na krokvy a kontralaty z dosiek na zraz</t>
  </si>
  <si>
    <t>672055349</t>
  </si>
  <si>
    <t>3,2*6,8*2</t>
  </si>
  <si>
    <t>21</t>
  </si>
  <si>
    <t>605110000100.S</t>
  </si>
  <si>
    <t>Dosky a fošne z mäkkého reziva neopracované neomietané akosť I</t>
  </si>
  <si>
    <t>1274456130</t>
  </si>
  <si>
    <t>43,52*0,0264 'Prepočítané koeficientom množstva</t>
  </si>
  <si>
    <t>22</t>
  </si>
  <si>
    <t>762341253.S</t>
  </si>
  <si>
    <t>Montáž kontralát pre sklon nad 35°</t>
  </si>
  <si>
    <t>-675273620</t>
  </si>
  <si>
    <t>"kontra laty 60x40"         7*3,2*2</t>
  </si>
  <si>
    <t>"rošt pod krokvy 60x40"        6,8*(3,2/0,6)*2</t>
  </si>
  <si>
    <t>23</t>
  </si>
  <si>
    <t>605430000300</t>
  </si>
  <si>
    <t>Rezivo stavebné zo smreku - strešné laty impregnované hr. 40 mm, š. 60 mm, dĺ. 4000-5000 mm, JAFHOLZ</t>
  </si>
  <si>
    <t>-24900531</t>
  </si>
  <si>
    <t>"kontra laty 60x40"         7*3,2*2*0,06*0,04</t>
  </si>
  <si>
    <t>"rošt pod krokvy 60x40"        6,8*(3,2/0,6)*2*0,06*0,04</t>
  </si>
  <si>
    <t>0,282*1,04 'Prepočítané koeficientom množstva</t>
  </si>
  <si>
    <t>24</t>
  </si>
  <si>
    <t>762395000.S</t>
  </si>
  <si>
    <t>Spojovacie prostriedky pre viazané konštrukcie krovov, debnenie a laťovanie, nadstrešné konštr., spádové kliny - svorky, dosky, klince, pásová oceľ, vruty</t>
  </si>
  <si>
    <t>1624258604</t>
  </si>
  <si>
    <t>1,103+0,074+1,149+0,293+2,007+0,28</t>
  </si>
  <si>
    <t>25</t>
  </si>
  <si>
    <t>762421311.S</t>
  </si>
  <si>
    <t>Obloženie stropov alebo strešných podhľadov z dosiek OSB skrutkovaných na pero a drážku hr. dosky 12 mm</t>
  </si>
  <si>
    <t>-863855461</t>
  </si>
  <si>
    <t>6,8*3,2*2</t>
  </si>
  <si>
    <t>26</t>
  </si>
  <si>
    <t>762431311.S</t>
  </si>
  <si>
    <t>Obloženie stien z dosiek OSB skrutkovaných na pero a drážku hr. dosky 12 mm</t>
  </si>
  <si>
    <t>-1955692813</t>
  </si>
  <si>
    <t>"vonkajšia stena"         (4,0+6,0)*2*2,5</t>
  </si>
  <si>
    <t>"vnútorná stena"          (3,84+5,84)*2*2,5</t>
  </si>
  <si>
    <t>27</t>
  </si>
  <si>
    <t>605710004700</t>
  </si>
  <si>
    <t>Konštrukčné drevo - hranoly KVH, NSI priemyselná kvalita, šxvxdĺ. 80x240x13000 mm, JAFHOLZ</t>
  </si>
  <si>
    <t>-2106256776</t>
  </si>
  <si>
    <t>"krokvy 240x80"                         7*3,2*2*0,24*0,08</t>
  </si>
  <si>
    <t>0,86*1,08 'Prepočítané koeficientom množstva</t>
  </si>
  <si>
    <t>28</t>
  </si>
  <si>
    <t>998762202.S</t>
  </si>
  <si>
    <t>Presun hmôt pre konštrukcie tesárske v objektoch výšky do 12 m</t>
  </si>
  <si>
    <t>1213594704</t>
  </si>
  <si>
    <t>763</t>
  </si>
  <si>
    <t>Konštrukcie - drevostavby</t>
  </si>
  <si>
    <t>29</t>
  </si>
  <si>
    <t>763710010.S</t>
  </si>
  <si>
    <t>Montáž obvodových stien stĺpikovou konštrukciou</t>
  </si>
  <si>
    <t>1416725419</t>
  </si>
  <si>
    <t>(4+6)*2*2,5+4,0*2*0,5*2</t>
  </si>
  <si>
    <t>30</t>
  </si>
  <si>
    <t>312370208</t>
  </si>
  <si>
    <t>"zvislé 160/0,04"                  (((4+6)*2)/0,6*2,5+4,0/0,6*2)*0,16*0,04</t>
  </si>
  <si>
    <t>"vodorovné 160/0,04"       (4+6)*2*3*0,16*0,04</t>
  </si>
  <si>
    <t>1,003*1,1 'Prepočítané koeficientom množstva</t>
  </si>
  <si>
    <t>31</t>
  </si>
  <si>
    <t>998763201.S</t>
  </si>
  <si>
    <t>Presun hmôt pre drevostavby v objektoch výšky do 12 m</t>
  </si>
  <si>
    <t>-1287860569</t>
  </si>
  <si>
    <t>764</t>
  </si>
  <si>
    <t>Konštrukcie klampiarske</t>
  </si>
  <si>
    <t>764171264.S</t>
  </si>
  <si>
    <t>Odkvapové lemovanie pozink farebný, r.š. do 250 mm, sklon strechy od 30° do 45°</t>
  </si>
  <si>
    <t>616793294</t>
  </si>
  <si>
    <t>6,800*2</t>
  </si>
  <si>
    <t>33</t>
  </si>
  <si>
    <t>764171302.S</t>
  </si>
  <si>
    <t>Krytina falcovaná pozink farebný, sklon strechy nad 30° do 45°</t>
  </si>
  <si>
    <t>897951300</t>
  </si>
  <si>
    <t>34</t>
  </si>
  <si>
    <t>764171452.S</t>
  </si>
  <si>
    <t>Hrebeň zhotovený zo zvitkov pozink farebný, r.š. 330 mm</t>
  </si>
  <si>
    <t>-725349485</t>
  </si>
  <si>
    <t>35</t>
  </si>
  <si>
    <t>764171849.S</t>
  </si>
  <si>
    <t>Štítové lemovanie pozink farebný, r.š. do 370 mm, sklon strechy 30° od 45°</t>
  </si>
  <si>
    <t>-941623023</t>
  </si>
  <si>
    <t>3,2*4</t>
  </si>
  <si>
    <t>36</t>
  </si>
  <si>
    <t>764173711.S</t>
  </si>
  <si>
    <t>Ochranná vetracia mriežka proti hmyzu, šírky 80 mm</t>
  </si>
  <si>
    <t>387502555</t>
  </si>
  <si>
    <t>6,8*2</t>
  </si>
  <si>
    <t>37</t>
  </si>
  <si>
    <t>764352427.S</t>
  </si>
  <si>
    <t>Žľaby z pozinkovaného farbeného PZf plechu, pododkvapové polkruhové r.š. 330 mm</t>
  </si>
  <si>
    <t>423703684</t>
  </si>
  <si>
    <t>38</t>
  </si>
  <si>
    <t>764359436.S</t>
  </si>
  <si>
    <t>Kotlík zberný z pozinkovaného farbeného PZf plechu, pre rúry s priemerom D 80 - 120 mm</t>
  </si>
  <si>
    <t>-2091337524</t>
  </si>
  <si>
    <t>39</t>
  </si>
  <si>
    <t>764454434.S</t>
  </si>
  <si>
    <t>Montáž kruhových kolien z pozinkovaného farbeného PZf plechu, pre zvodové rúry s priemerom 60 - 150 mm</t>
  </si>
  <si>
    <t>1819917581</t>
  </si>
  <si>
    <t>2*3</t>
  </si>
  <si>
    <t>40</t>
  </si>
  <si>
    <t>553440004100.S</t>
  </si>
  <si>
    <t>Koleno lisované pozink farebný 70°, priemer 100 mm</t>
  </si>
  <si>
    <t>1747718189</t>
  </si>
  <si>
    <t>41</t>
  </si>
  <si>
    <t>764454453.S</t>
  </si>
  <si>
    <t>Zvodové rúry z pozinkovaného farbeného PZf plechu, kruhové priemer 100 mm</t>
  </si>
  <si>
    <t>1244333714</t>
  </si>
  <si>
    <t>42</t>
  </si>
  <si>
    <t>998764201.S</t>
  </si>
  <si>
    <t>Presun hmôt pre konštrukcie klampiarske v objektoch výšky do 6 m</t>
  </si>
  <si>
    <t>-606535223</t>
  </si>
  <si>
    <t>765</t>
  </si>
  <si>
    <t>Konštrukcie - krytiny tvrdé</t>
  </si>
  <si>
    <t>43</t>
  </si>
  <si>
    <t>765901124.S</t>
  </si>
  <si>
    <t>Strešná fólia paropriepustná, na plné debnenie, plošná hmotnosť 160 g/m2</t>
  </si>
  <si>
    <t>1485537448</t>
  </si>
  <si>
    <t>44</t>
  </si>
  <si>
    <t>998765201.S</t>
  </si>
  <si>
    <t>Presun hmôt pre tvrdé krytiny v objektoch výšky do 6 m</t>
  </si>
  <si>
    <t>895640319</t>
  </si>
  <si>
    <t>766</t>
  </si>
  <si>
    <t>Konštrukcie stolárske</t>
  </si>
  <si>
    <t>45</t>
  </si>
  <si>
    <t>766412132.S</t>
  </si>
  <si>
    <t>Montáž obloženia stien, stĺpov a pilierov palubovkami na pero a drážku nad 1 m2 z tvrdého dreva, š. nad 60 do 80 mm</t>
  </si>
  <si>
    <t>1043715175</t>
  </si>
  <si>
    <t>"vonkajšia stena"                                   (4,0+6,0)*2*2,5+4,8*2,0*0,5*2</t>
  </si>
  <si>
    <t>"vráta 3,0*2,5"                                         3,0*2,5*-1</t>
  </si>
  <si>
    <t>46</t>
  </si>
  <si>
    <t>Thermo   001</t>
  </si>
  <si>
    <t>Obklad Termojaseň hr.2 cm alebo ekvivalent</t>
  </si>
  <si>
    <t>-707073569</t>
  </si>
  <si>
    <t>47</t>
  </si>
  <si>
    <t>766417111.S</t>
  </si>
  <si>
    <t>Montáž obloženia stien, stĺpov a pilierov podkladový rošt</t>
  </si>
  <si>
    <t>1407889265</t>
  </si>
  <si>
    <t>"rošt 40x60"            (4,0+6,0)*2*4+4,0*2,0*0,5*2*4</t>
  </si>
  <si>
    <t>48</t>
  </si>
  <si>
    <t>-1068697562</t>
  </si>
  <si>
    <t>"rošt 40x60"            ((4,0+6,0)*2*4+4,0*2,0*0,5*2*4)*0,06*0,04</t>
  </si>
  <si>
    <t>0,269*1,04 'Prepočítané koeficientom množstva</t>
  </si>
  <si>
    <t>49</t>
  </si>
  <si>
    <t>766661422.S</t>
  </si>
  <si>
    <t>Montáž dverí drevených vchodových bezpečnostných do kovovej bezpečnostnej zárubne</t>
  </si>
  <si>
    <t>-1474882574</t>
  </si>
  <si>
    <t>50</t>
  </si>
  <si>
    <t>6116500011460.S</t>
  </si>
  <si>
    <t>Dvere  drevené, šxv 1100x1970 mm, zateplené so zárubňou a kovaním</t>
  </si>
  <si>
    <t>688762835</t>
  </si>
  <si>
    <t>51</t>
  </si>
  <si>
    <t>766698111.S</t>
  </si>
  <si>
    <t>Montáž garážových vrát stolárskeho zhotovenia otváracích dvojkrídlových s oceľovou zárubňou</t>
  </si>
  <si>
    <t>750132243</t>
  </si>
  <si>
    <t>52</t>
  </si>
  <si>
    <t>P.C. 001</t>
  </si>
  <si>
    <t>Dodávka vrát drevených zateplených so zárubňou 300x250</t>
  </si>
  <si>
    <t>-1258964202</t>
  </si>
  <si>
    <t>53</t>
  </si>
  <si>
    <t>998766201.S</t>
  </si>
  <si>
    <t>Presun hmot pre konštrukcie stolárske v objektoch výšky do 6 m</t>
  </si>
  <si>
    <t>964897583</t>
  </si>
  <si>
    <t>767</t>
  </si>
  <si>
    <t>Konštrukcie doplnkové kovové</t>
  </si>
  <si>
    <t>54</t>
  </si>
  <si>
    <t>767995105.S</t>
  </si>
  <si>
    <t>Montáž ostatných atypických kovových stavebných doplnkových konštrukcií nad 50 do 100 kg</t>
  </si>
  <si>
    <t>kg</t>
  </si>
  <si>
    <t>-352235678</t>
  </si>
  <si>
    <t>"oceľový rošt IPE 100"            (3,8+5,8*2)*8,262</t>
  </si>
  <si>
    <t>55</t>
  </si>
  <si>
    <t>767995390.S</t>
  </si>
  <si>
    <t>Výroba doplnku stavebného atypického o hmotnosti od 20,01 do 300 kg stupňa zložitosti 3</t>
  </si>
  <si>
    <t>2043589254</t>
  </si>
  <si>
    <t>56</t>
  </si>
  <si>
    <t>000000505</t>
  </si>
  <si>
    <t>Valcovaný profil IPE 100</t>
  </si>
  <si>
    <t>359894881</t>
  </si>
  <si>
    <t>57</t>
  </si>
  <si>
    <t>998767201.S</t>
  </si>
  <si>
    <t>Presun hmôt pre kovové stavebné doplnkové konštrukcie v objektoch výšky do 6 m</t>
  </si>
  <si>
    <t>-576313626</t>
  </si>
  <si>
    <t>783</t>
  </si>
  <si>
    <t>Nátery</t>
  </si>
  <si>
    <t>58</t>
  </si>
  <si>
    <t>783252021.S</t>
  </si>
  <si>
    <t>Nátery kov.stav.doplnk.konštr. epoxidecht. dvojnás. so základným náterom reaktív. farb.- 35µm</t>
  </si>
  <si>
    <t>-1860311120</t>
  </si>
  <si>
    <t>"oceľový rošt IPE 100"            (3,8+5,8*2)*0,4</t>
  </si>
  <si>
    <t>59</t>
  </si>
  <si>
    <t>783626200.S</t>
  </si>
  <si>
    <t>Nátery stolárskych výrobkov syntetické lazurovacím lakom 2x lakovaním</t>
  </si>
  <si>
    <t>703131106</t>
  </si>
  <si>
    <t>60</t>
  </si>
  <si>
    <t>783782404.S</t>
  </si>
  <si>
    <t>Nátery tesárskych konštrukcií, povrchová impregnácia proti drevokaznému hmyzu, hubám a plesniam, jednonásobná</t>
  </si>
  <si>
    <t>-651657824</t>
  </si>
  <si>
    <t>"klieštiny 160x60"                        7*1,0*(0,06+0,16)*2</t>
  </si>
  <si>
    <t>"záklop"                                           3,2*6,8*2*2</t>
  </si>
  <si>
    <t>"kontra laty 60x40"                      7*3,2*2*(0,06+0,04)*2</t>
  </si>
  <si>
    <t>"rošt pod krokvy 60x40"           6,8*(3,2/0,6)*2*(0,06+0,04)*2</t>
  </si>
  <si>
    <t>"krokvy 240x80"                          7*3,2*2*(0,24+0,08)*2</t>
  </si>
  <si>
    <t>"rošt 40x60"                                ((4,0+6,0)*2*4+4,0*2,0*0,5*2*4)*(0,06+0,04)*2</t>
  </si>
  <si>
    <t>"zvislé 160/0,04"                       (((4+6)*2)/0,6*2,5+4,0/0,6*2)*(0,16+0,04)*2</t>
  </si>
  <si>
    <t>"vodorovné 160/0,04"            (4+6)*2*3*(0,16+0,04)*2</t>
  </si>
  <si>
    <t>23-D1-01-02 - Sklad jadrového krmiva</t>
  </si>
  <si>
    <t>914959872</t>
  </si>
  <si>
    <t>835212874</t>
  </si>
  <si>
    <t>-405000784</t>
  </si>
  <si>
    <t>1719087915</t>
  </si>
  <si>
    <t>946762532</t>
  </si>
  <si>
    <t>-310551767</t>
  </si>
  <si>
    <t>-2053860010</t>
  </si>
  <si>
    <t>-835116878</t>
  </si>
  <si>
    <t>713120010.S</t>
  </si>
  <si>
    <t>Zakrývanie tepelnej izolácie podláh fóliou</t>
  </si>
  <si>
    <t>-28252699</t>
  </si>
  <si>
    <t>"podlaha spodný záklop+horný"        6*4*2</t>
  </si>
  <si>
    <t>272440000100.S</t>
  </si>
  <si>
    <t>Fólia izolačná - etylenpropylenový kaučuk čierna, rozmer šxhr. 300x1,5 mm</t>
  </si>
  <si>
    <t>-1423723883</t>
  </si>
  <si>
    <t>48*1,15 'Prepočítané koeficientom množstva</t>
  </si>
  <si>
    <t>713126020.S</t>
  </si>
  <si>
    <t>Montáž tepelnej izolácie podláh fúkanou celulózou hrúbky do 17 - 22 cm</t>
  </si>
  <si>
    <t>1702805144</t>
  </si>
  <si>
    <t>6*4*0,24</t>
  </si>
  <si>
    <t>-1452554654</t>
  </si>
  <si>
    <t>-246000966</t>
  </si>
  <si>
    <t>629110000600.S</t>
  </si>
  <si>
    <t>Striekaná  tepelná izolácia tvrdá - Kanadská izolácia hr. do 25 cm</t>
  </si>
  <si>
    <t>1311386767</t>
  </si>
  <si>
    <t>"podlaha"               4*6</t>
  </si>
  <si>
    <t>"strecha"                 6*3,2*2</t>
  </si>
  <si>
    <t>713146030.S</t>
  </si>
  <si>
    <t>Montáž tepelnej izolácie plochých striech fúkanou celulózou hrúbky do 23 - 28 cm</t>
  </si>
  <si>
    <t>1698509765</t>
  </si>
  <si>
    <t>6,0*3,2*2*0,24</t>
  </si>
  <si>
    <t>-1962529037</t>
  </si>
  <si>
    <t>-1693009799</t>
  </si>
  <si>
    <t>1492204925</t>
  </si>
  <si>
    <t>-86820986</t>
  </si>
  <si>
    <t>1682924774</t>
  </si>
  <si>
    <t>-1535156469</t>
  </si>
  <si>
    <t>61708007</t>
  </si>
  <si>
    <t>809183939</t>
  </si>
  <si>
    <t>268520194</t>
  </si>
  <si>
    <t>-1890083021</t>
  </si>
  <si>
    <t>2053955791</t>
  </si>
  <si>
    <t>1728145421</t>
  </si>
  <si>
    <t>762512245.S</t>
  </si>
  <si>
    <t>Položenie podláh  na drevený podklad z drevotrieskových dosiek priskrutkovaním</t>
  </si>
  <si>
    <t>-187375512</t>
  </si>
  <si>
    <t>606210000110.S</t>
  </si>
  <si>
    <t>Preglejka vodovzdorná  šxlxhr 2500x1250x18 mm</t>
  </si>
  <si>
    <t>2132139113</t>
  </si>
  <si>
    <t>"podlaha spodný záklop"        6*4</t>
  </si>
  <si>
    <t>24*1,08 'Prepočítané koeficientom množstva</t>
  </si>
  <si>
    <t>60621000012.S</t>
  </si>
  <si>
    <t>Preglejka vodovzdorná  šxlxhr 2500x1250x21 mm</t>
  </si>
  <si>
    <t>1797380099</t>
  </si>
  <si>
    <t>"podlaha  záklop horný"        6*4</t>
  </si>
  <si>
    <t>762526110.S</t>
  </si>
  <si>
    <t>Položenie vankúšov pod podlahy osovej vzdialenosti do 650 mm</t>
  </si>
  <si>
    <t>-715034671</t>
  </si>
  <si>
    <t>"podlaha rošt 240/80"              (6,0+4,0)*2+8*4,0</t>
  </si>
  <si>
    <t>-1130940235</t>
  </si>
  <si>
    <t>"podlaha rošt 240/80"              ((6,0+4,0)*2+8*4,0)*0,24*0,08</t>
  </si>
  <si>
    <t>1,858*1,08 'Prepočítané koeficientom množstva</t>
  </si>
  <si>
    <t>-1059841666</t>
  </si>
  <si>
    <t>1044071849</t>
  </si>
  <si>
    <t>-1704601136</t>
  </si>
  <si>
    <t>-199214707</t>
  </si>
  <si>
    <t>-1989640033</t>
  </si>
  <si>
    <t>-790250938</t>
  </si>
  <si>
    <t>-1810385392</t>
  </si>
  <si>
    <t>-222329973</t>
  </si>
  <si>
    <t>1640885261</t>
  </si>
  <si>
    <t>998954876</t>
  </si>
  <si>
    <t>86108113</t>
  </si>
  <si>
    <t>-1035222572</t>
  </si>
  <si>
    <t>-1447851437</t>
  </si>
  <si>
    <t>1505916484</t>
  </si>
  <si>
    <t>-1116985681</t>
  </si>
  <si>
    <t>973029731</t>
  </si>
  <si>
    <t>-975628247</t>
  </si>
  <si>
    <t>-242644147</t>
  </si>
  <si>
    <t>"vonkajšia stena"         (4,0+6,0)*2*2,5+4,8*2*0,5*2</t>
  </si>
  <si>
    <t>-715873595</t>
  </si>
  <si>
    <t>-109054792</t>
  </si>
  <si>
    <t>520023160</t>
  </si>
  <si>
    <t>766621267.S</t>
  </si>
  <si>
    <t>Montáž okien drevených s hydroizolačnými páskami paropriepustnými, s variabilným difúznym odporom</t>
  </si>
  <si>
    <t>1667039902</t>
  </si>
  <si>
    <t>"okná 0,8x1,2"            (0,8+1,2)*2*2</t>
  </si>
  <si>
    <t>"okná 0,6x1,0"            (0,6+1,0)*2</t>
  </si>
  <si>
    <t>283290006700.S</t>
  </si>
  <si>
    <t>Tesniaca vzduchotesná fólia s variabilným difúznym odporom, š. 70 mm, dĺ. 50 mm, pre lepenie fólie na rám okna, tesnenie pripájacej škáry okenného rámu a muriva</t>
  </si>
  <si>
    <t>-1202242036</t>
  </si>
  <si>
    <t>611110021700.S</t>
  </si>
  <si>
    <t>Drevené okno dvojkrídlové O+OS, šxv 800x1200 mm, izolačné dvojsklo 4-16-4 Kw=1,0, materiál drevina smrek nadpájaný, eurohranol 78</t>
  </si>
  <si>
    <t>1918061423</t>
  </si>
  <si>
    <t>611110018510.S</t>
  </si>
  <si>
    <t>Drevené okno dvojkrídlové O+OS, šxv 600x1000 mm, izolačné dvojsklo 4-16-4 Kw=1,0, materiál drevina smrek nadpájaný, eurohranol 78</t>
  </si>
  <si>
    <t>1492427021</t>
  </si>
  <si>
    <t>1399061955</t>
  </si>
  <si>
    <t>792766592</t>
  </si>
  <si>
    <t>666307938</t>
  </si>
  <si>
    <t>61</t>
  </si>
  <si>
    <t>464287676</t>
  </si>
  <si>
    <t>"oceľový rošt IPE 100"            (3,8*3+5,8*2)*8,262</t>
  </si>
  <si>
    <t>62</t>
  </si>
  <si>
    <t>1966666332</t>
  </si>
  <si>
    <t>63</t>
  </si>
  <si>
    <t>-1854702434</t>
  </si>
  <si>
    <t>64</t>
  </si>
  <si>
    <t>987493320</t>
  </si>
  <si>
    <t>65</t>
  </si>
  <si>
    <t>-270536275</t>
  </si>
  <si>
    <t>"oceľový rošt IPE 100"            (3,8*3+5,8*2)*0,4</t>
  </si>
  <si>
    <t>66</t>
  </si>
  <si>
    <t>1268174742</t>
  </si>
  <si>
    <t>67</t>
  </si>
  <si>
    <t>-498763194</t>
  </si>
  <si>
    <t>"podlaha rošt 240/80"              ((6,0+4,0)*2+8*4,0)*(0,24+0,08)*2</t>
  </si>
  <si>
    <t>23-D1-01-03 - Senník č.1, senník č.2</t>
  </si>
  <si>
    <t>Časť:</t>
  </si>
  <si>
    <t>23-D1-01-03-01 - Senník č.1</t>
  </si>
  <si>
    <t>1931947922</t>
  </si>
  <si>
    <t>703577911</t>
  </si>
  <si>
    <t>-1973042359</t>
  </si>
  <si>
    <t>1944726610</t>
  </si>
  <si>
    <t>-1321092024</t>
  </si>
  <si>
    <t>1090171262</t>
  </si>
  <si>
    <t>1117080678</t>
  </si>
  <si>
    <t>-1593727262</t>
  </si>
  <si>
    <t>-745283039</t>
  </si>
  <si>
    <t>1333498708</t>
  </si>
  <si>
    <t>117289890</t>
  </si>
  <si>
    <t>-290702659</t>
  </si>
  <si>
    <t>26106438</t>
  </si>
  <si>
    <t>1367875044</t>
  </si>
  <si>
    <t>724968865</t>
  </si>
  <si>
    <t>646305975</t>
  </si>
  <si>
    <t>861482846</t>
  </si>
  <si>
    <t>-1964586600</t>
  </si>
  <si>
    <t>-859698762</t>
  </si>
  <si>
    <t>1107058087</t>
  </si>
  <si>
    <t>-1264344684</t>
  </si>
  <si>
    <t>27648857</t>
  </si>
  <si>
    <t>1531467965</t>
  </si>
  <si>
    <t>276775521</t>
  </si>
  <si>
    <t>1976526300</t>
  </si>
  <si>
    <t>-688839383</t>
  </si>
  <si>
    <t>-1597418538</t>
  </si>
  <si>
    <t>1654465503</t>
  </si>
  <si>
    <t>1713214534</t>
  </si>
  <si>
    <t>1009276061</t>
  </si>
  <si>
    <t>-1593947766</t>
  </si>
  <si>
    <t>1994194243</t>
  </si>
  <si>
    <t>280513253</t>
  </si>
  <si>
    <t>-1975152025</t>
  </si>
  <si>
    <t>639220461</t>
  </si>
  <si>
    <t>-1688875619</t>
  </si>
  <si>
    <t>1809103696</t>
  </si>
  <si>
    <t>-1178792865</t>
  </si>
  <si>
    <t>-2075609178</t>
  </si>
  <si>
    <t>-337668918</t>
  </si>
  <si>
    <t>1698832174</t>
  </si>
  <si>
    <t>1005103269</t>
  </si>
  <si>
    <t>2066224825</t>
  </si>
  <si>
    <t>-1465872700</t>
  </si>
  <si>
    <t>2064658392</t>
  </si>
  <si>
    <t>368030922</t>
  </si>
  <si>
    <t>1840290632</t>
  </si>
  <si>
    <t>-1136407114</t>
  </si>
  <si>
    <t>-1661767430</t>
  </si>
  <si>
    <t>194264846</t>
  </si>
  <si>
    <t>-918152959</t>
  </si>
  <si>
    <t>-568471022</t>
  </si>
  <si>
    <t>-153854588</t>
  </si>
  <si>
    <t>462851558</t>
  </si>
  <si>
    <t>484669579</t>
  </si>
  <si>
    <t>1875679170</t>
  </si>
  <si>
    <t>657549739</t>
  </si>
  <si>
    <t>2059224760</t>
  </si>
  <si>
    <t>-1003190183</t>
  </si>
  <si>
    <t>633035506</t>
  </si>
  <si>
    <t>23-D1-01-03-02 - Senník č.2</t>
  </si>
  <si>
    <t>-1814630</t>
  </si>
  <si>
    <t>-1918292676</t>
  </si>
  <si>
    <t>-582878503</t>
  </si>
  <si>
    <t>1507494367</t>
  </si>
  <si>
    <t>338203436</t>
  </si>
  <si>
    <t>775734747</t>
  </si>
  <si>
    <t>-1133442094</t>
  </si>
  <si>
    <t>1380321193</t>
  </si>
  <si>
    <t>305198329</t>
  </si>
  <si>
    <t>191567584</t>
  </si>
  <si>
    <t>-1069914944</t>
  </si>
  <si>
    <t>-855737080</t>
  </si>
  <si>
    <t>573692005</t>
  </si>
  <si>
    <t>376314799</t>
  </si>
  <si>
    <t>1397475048</t>
  </si>
  <si>
    <t>-2064983172</t>
  </si>
  <si>
    <t>1056563458</t>
  </si>
  <si>
    <t>-318260958</t>
  </si>
  <si>
    <t>-2004484370</t>
  </si>
  <si>
    <t>-175910148</t>
  </si>
  <si>
    <t>-1750438269</t>
  </si>
  <si>
    <t>1288894833</t>
  </si>
  <si>
    <t>-1038879201</t>
  </si>
  <si>
    <t>800513461</t>
  </si>
  <si>
    <t>-340930817</t>
  </si>
  <si>
    <t>477244792</t>
  </si>
  <si>
    <t>-436929735</t>
  </si>
  <si>
    <t>-444100011</t>
  </si>
  <si>
    <t>-664103940</t>
  </si>
  <si>
    <t>-1816353548</t>
  </si>
  <si>
    <t>-115292619</t>
  </si>
  <si>
    <t>-2083392612</t>
  </si>
  <si>
    <t>579255700</t>
  </si>
  <si>
    <t>1383716036</t>
  </si>
  <si>
    <t>-2013233896</t>
  </si>
  <si>
    <t>2108458007</t>
  </si>
  <si>
    <t>-1990409329</t>
  </si>
  <si>
    <t>-1077332373</t>
  </si>
  <si>
    <t>1905092748</t>
  </si>
  <si>
    <t>-699409338</t>
  </si>
  <si>
    <t>-1364723047</t>
  </si>
  <si>
    <t>1337964233</t>
  </si>
  <si>
    <t>1836392512</t>
  </si>
  <si>
    <t>-1038042069</t>
  </si>
  <si>
    <t>615653116</t>
  </si>
  <si>
    <t>-513375316</t>
  </si>
  <si>
    <t>1571750104</t>
  </si>
  <si>
    <t>-1487070921</t>
  </si>
  <si>
    <t>1423879182</t>
  </si>
  <si>
    <t>-721826114</t>
  </si>
  <si>
    <t>895174147</t>
  </si>
  <si>
    <t>1134152319</t>
  </si>
  <si>
    <t>1258742835</t>
  </si>
  <si>
    <t>805937269</t>
  </si>
  <si>
    <t>-1923697195</t>
  </si>
  <si>
    <t>-1787705265</t>
  </si>
  <si>
    <t>-1412344998</t>
  </si>
  <si>
    <t>-1106729918</t>
  </si>
  <si>
    <t>931454551</t>
  </si>
  <si>
    <t>341071150</t>
  </si>
  <si>
    <t>23-D1-01-04 - Miestnosť na prípravu krmovín</t>
  </si>
  <si>
    <t>-1092329240</t>
  </si>
  <si>
    <t>1118620939</t>
  </si>
  <si>
    <t>642746711</t>
  </si>
  <si>
    <t>-7153128</t>
  </si>
  <si>
    <t>199447946</t>
  </si>
  <si>
    <t>-1175608427</t>
  </si>
  <si>
    <t>133617039</t>
  </si>
  <si>
    <t>1899593181</t>
  </si>
  <si>
    <t>-1385085573</t>
  </si>
  <si>
    <t>1018540602</t>
  </si>
  <si>
    <t>-259070054</t>
  </si>
  <si>
    <t>1740874149</t>
  </si>
  <si>
    <t>1763736840</t>
  </si>
  <si>
    <t>1549282983</t>
  </si>
  <si>
    <t>-1314774320</t>
  </si>
  <si>
    <t>-1048794658</t>
  </si>
  <si>
    <t>-1470511759</t>
  </si>
  <si>
    <t>384556721</t>
  </si>
  <si>
    <t>712394285</t>
  </si>
  <si>
    <t>1643202368</t>
  </si>
  <si>
    <t>1842501500</t>
  </si>
  <si>
    <t>1080075548</t>
  </si>
  <si>
    <t>473066628</t>
  </si>
  <si>
    <t>-1410870097</t>
  </si>
  <si>
    <t>-952294661</t>
  </si>
  <si>
    <t>76093646</t>
  </si>
  <si>
    <t>1735099411</t>
  </si>
  <si>
    <t>-1618627855</t>
  </si>
  <si>
    <t>1440422428</t>
  </si>
  <si>
    <t>-307538716</t>
  </si>
  <si>
    <t>-1480581165</t>
  </si>
  <si>
    <t>1276969604</t>
  </si>
  <si>
    <t>1551956497</t>
  </si>
  <si>
    <t>-976268370</t>
  </si>
  <si>
    <t>-1286109043</t>
  </si>
  <si>
    <t>-1849118668</t>
  </si>
  <si>
    <t>876681306</t>
  </si>
  <si>
    <t>511669570</t>
  </si>
  <si>
    <t>1943808974</t>
  </si>
  <si>
    <t>47092069</t>
  </si>
  <si>
    <t>-153019131</t>
  </si>
  <si>
    <t>1759555826</t>
  </si>
  <si>
    <t>527109918</t>
  </si>
  <si>
    <t>-742692165</t>
  </si>
  <si>
    <t>-825980891</t>
  </si>
  <si>
    <t>1284914938</t>
  </si>
  <si>
    <t>658175445</t>
  </si>
  <si>
    <t>-1587575639</t>
  </si>
  <si>
    <t>-652021913</t>
  </si>
  <si>
    <t>267902077</t>
  </si>
  <si>
    <t>-1371916508</t>
  </si>
  <si>
    <t>-314977394</t>
  </si>
  <si>
    <t>-2134201534</t>
  </si>
  <si>
    <t>1656580836</t>
  </si>
  <si>
    <t>-1450972642</t>
  </si>
  <si>
    <t>1384735889</t>
  </si>
  <si>
    <t>474142715</t>
  </si>
  <si>
    <t>-1336889278</t>
  </si>
  <si>
    <t>381298279</t>
  </si>
  <si>
    <t>128849317</t>
  </si>
  <si>
    <t>23-D1-01-05 - Miestnosť pre starostlivosť o hovädzí dobytok</t>
  </si>
  <si>
    <t>-1223704470</t>
  </si>
  <si>
    <t>-1080227564</t>
  </si>
  <si>
    <t>1098457126</t>
  </si>
  <si>
    <t>1575877895</t>
  </si>
  <si>
    <t>-1701881168</t>
  </si>
  <si>
    <t>847241271</t>
  </si>
  <si>
    <t>2010449079</t>
  </si>
  <si>
    <t>-1513939278</t>
  </si>
  <si>
    <t>1613626772</t>
  </si>
  <si>
    <t>1239477586</t>
  </si>
  <si>
    <t>646241448</t>
  </si>
  <si>
    <t>1663503357</t>
  </si>
  <si>
    <t>1841888948</t>
  </si>
  <si>
    <t>2035071833</t>
  </si>
  <si>
    <t>-1608211348</t>
  </si>
  <si>
    <t>-1587405220</t>
  </si>
  <si>
    <t>147018011</t>
  </si>
  <si>
    <t>1980453867</t>
  </si>
  <si>
    <t>659213483</t>
  </si>
  <si>
    <t>-820734622</t>
  </si>
  <si>
    <t>968708875</t>
  </si>
  <si>
    <t>1691440116</t>
  </si>
  <si>
    <t>1635453898</t>
  </si>
  <si>
    <t>1162243146</t>
  </si>
  <si>
    <t>1084445181</t>
  </si>
  <si>
    <t>-1561172464</t>
  </si>
  <si>
    <t>620216807</t>
  </si>
  <si>
    <t>-1085813381</t>
  </si>
  <si>
    <t>-465134513</t>
  </si>
  <si>
    <t>-359284692</t>
  </si>
  <si>
    <t>1520275838</t>
  </si>
  <si>
    <t>-1293507727</t>
  </si>
  <si>
    <t>1492827756</t>
  </si>
  <si>
    <t>-1671005914</t>
  </si>
  <si>
    <t>-983551664</t>
  </si>
  <si>
    <t>-1344371223</t>
  </si>
  <si>
    <t>927119182</t>
  </si>
  <si>
    <t>-913143067</t>
  </si>
  <si>
    <t>840716945</t>
  </si>
  <si>
    <t>-1330014517</t>
  </si>
  <si>
    <t>1677575880</t>
  </si>
  <si>
    <t>-198588013</t>
  </si>
  <si>
    <t>1736246147</t>
  </si>
  <si>
    <t>-1092257500</t>
  </si>
  <si>
    <t>-971519459</t>
  </si>
  <si>
    <t>1741949666</t>
  </si>
  <si>
    <t>-1250997944</t>
  </si>
  <si>
    <t>215350111</t>
  </si>
  <si>
    <t>-1087755229</t>
  </si>
  <si>
    <t>-971978443</t>
  </si>
  <si>
    <t>921648041</t>
  </si>
  <si>
    <t>-1110844232</t>
  </si>
  <si>
    <t>1580285302</t>
  </si>
  <si>
    <t>-1327131883</t>
  </si>
  <si>
    <t>-1065407314</t>
  </si>
  <si>
    <t>891575221</t>
  </si>
  <si>
    <t>1420351012</t>
  </si>
  <si>
    <t>-452497387</t>
  </si>
  <si>
    <t>751909018</t>
  </si>
  <si>
    <t>906733097</t>
  </si>
  <si>
    <t>-1925723399</t>
  </si>
  <si>
    <t>-526116924</t>
  </si>
  <si>
    <t>747383503</t>
  </si>
  <si>
    <t>-518630011</t>
  </si>
  <si>
    <t>988743073</t>
  </si>
  <si>
    <t>75821556</t>
  </si>
  <si>
    <t>-256297789</t>
  </si>
  <si>
    <t>23-D1-01-06 - Oplôtky</t>
  </si>
  <si>
    <t xml:space="preserve">    3 - Zvislé a kompletné konštrukcie</t>
  </si>
  <si>
    <t>Zvislé a kompletné konštrukcie</t>
  </si>
  <si>
    <t>338950143.S</t>
  </si>
  <si>
    <t>Osadenie kola do jamy so zatlačením do zeminy, výšky kolov nad terénom 1,0-2,0 m</t>
  </si>
  <si>
    <t>-1644643712</t>
  </si>
  <si>
    <t>052170000400.S</t>
  </si>
  <si>
    <t>Tyč ihličňanová tr. 3, hrúbka 11-13 cm, dĺžky 9-12 m s kôrou</t>
  </si>
  <si>
    <t>-1535309050</t>
  </si>
  <si>
    <t>999281111.S</t>
  </si>
  <si>
    <t>Presun hmôt pre opravy a údržbu objektov vrátane vonkajších plášťov výšky do 25 m</t>
  </si>
  <si>
    <t>-1181575654</t>
  </si>
  <si>
    <t>767911120.S</t>
  </si>
  <si>
    <t>Montáž oplotenia strojového pletiva, s výškou do 1,6 m</t>
  </si>
  <si>
    <t>-1633764393</t>
  </si>
  <si>
    <t>529</t>
  </si>
  <si>
    <t>150cm Uzlové pletivo standard 14/15cm</t>
  </si>
  <si>
    <t>248376358</t>
  </si>
  <si>
    <t>767912130.S</t>
  </si>
  <si>
    <t>Montáž elektrického oplôtkového  drôtu</t>
  </si>
  <si>
    <t>-180066671</t>
  </si>
  <si>
    <t>156140002508</t>
  </si>
  <si>
    <t>Drôt lektrický oplôtkový</t>
  </si>
  <si>
    <t>-1082711171</t>
  </si>
  <si>
    <t>553510.....01</t>
  </si>
  <si>
    <t>Spojovací materiál</t>
  </si>
  <si>
    <t>súb.</t>
  </si>
  <si>
    <t>-1804030210</t>
  </si>
  <si>
    <t>-735197639</t>
  </si>
  <si>
    <t>23-D1-01-07 - Terénn úpravy, spevnené plochy</t>
  </si>
  <si>
    <t>564551111.S</t>
  </si>
  <si>
    <t>Zhotovenie podsypu alebo podkladu zo sypaniny, po zhutnení hr. 150 mm</t>
  </si>
  <si>
    <t>1853881583</t>
  </si>
  <si>
    <t>65,8</t>
  </si>
  <si>
    <t>583310004200.S</t>
  </si>
  <si>
    <t>Kamenivo ťažené hrubé drvené frakcia 0-63 mm</t>
  </si>
  <si>
    <t>-1702610837</t>
  </si>
  <si>
    <t>65,8*1,9 'Prepočítané koeficientom množstva</t>
  </si>
  <si>
    <t>564551114.S</t>
  </si>
  <si>
    <t>Zhotovenie podsypu alebo podkladu zo sypaniny, po zhutnení hr. 180 mm</t>
  </si>
  <si>
    <t>-1367340296</t>
  </si>
  <si>
    <t>71</t>
  </si>
  <si>
    <t>583310001600.S</t>
  </si>
  <si>
    <t>Kamenivo ťažené hrubé frakcia 16-32 mm</t>
  </si>
  <si>
    <t>-61883730</t>
  </si>
  <si>
    <t>71*1,89</t>
  </si>
  <si>
    <t>998222011.S</t>
  </si>
  <si>
    <t>Presun hmôt pre pozemné komunikácie s krytom z kameniva (8222, 8225) akejkoľvek dĺžky objektu</t>
  </si>
  <si>
    <t>-1829429453</t>
  </si>
  <si>
    <t>Popis položky (minimálna technická špecifikácia)</t>
  </si>
  <si>
    <t>Ekvivalent požadovanej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</si>
</sst>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color rgb="FF000000"/>
      <name val="Calibri"/>
      <scheme val="minor"/>
    </font>
    <font>
      <sz val="8"/>
      <color rgb="FFFFFFFF"/>
      <name val="Arial"/>
    </font>
    <font>
      <sz val="8"/>
      <name val="Arial"/>
    </font>
    <font>
      <sz val="8"/>
      <color rgb="FF3366FF"/>
      <name val="Arial"/>
    </font>
    <font>
      <b/>
      <sz val="14"/>
      <name val="Arial"/>
    </font>
    <font>
      <b/>
      <sz val="12"/>
      <color rgb="FF969696"/>
      <name val="Arial"/>
    </font>
    <font>
      <sz val="10"/>
      <color rgb="FF969696"/>
      <name val="Arial"/>
    </font>
    <font>
      <sz val="10"/>
      <name val="Arial"/>
    </font>
    <font>
      <b/>
      <sz val="8"/>
      <color rgb="FF969696"/>
      <name val="Arial"/>
    </font>
    <font>
      <b/>
      <sz val="11"/>
      <name val="Arial"/>
    </font>
    <font>
      <b/>
      <sz val="10"/>
      <name val="Arial"/>
    </font>
    <font>
      <sz val="8"/>
      <name val="Calibri"/>
    </font>
    <font>
      <sz val="10"/>
      <color rgb="FFFFFFFF"/>
      <name val="Arial"/>
    </font>
    <font>
      <b/>
      <sz val="10"/>
      <color rgb="FFFFFFFF"/>
      <name val="Arial"/>
    </font>
    <font>
      <b/>
      <sz val="10"/>
      <color rgb="FF969696"/>
      <name val="Arial"/>
    </font>
    <font>
      <b/>
      <sz val="12"/>
      <name val="Arial"/>
    </font>
    <font>
      <b/>
      <sz val="10"/>
      <color rgb="FF464646"/>
      <name val="Arial"/>
    </font>
    <font>
      <sz val="12"/>
      <color rgb="FF969696"/>
      <name val="Arial"/>
    </font>
    <font>
      <sz val="9"/>
      <name val="Arial"/>
    </font>
    <font>
      <sz val="9"/>
      <color rgb="FF969696"/>
      <name val="Arial"/>
    </font>
    <font>
      <b/>
      <sz val="12"/>
      <color rgb="FF960000"/>
      <name val="Arial"/>
    </font>
    <font>
      <sz val="12"/>
      <name val="Arial"/>
    </font>
    <font>
      <u/>
      <sz val="18"/>
      <name val="Noto Sans Symbols"/>
    </font>
    <font>
      <sz val="11"/>
      <name val="Arial"/>
    </font>
    <font>
      <b/>
      <sz val="11"/>
      <color rgb="FF003366"/>
      <name val="Arial"/>
    </font>
    <font>
      <sz val="11"/>
      <color rgb="FF003366"/>
      <name val="Arial"/>
    </font>
    <font>
      <sz val="11"/>
      <color rgb="FF969696"/>
      <name val="Arial"/>
    </font>
    <font>
      <sz val="10"/>
      <color rgb="FF003366"/>
      <name val="Arial"/>
    </font>
    <font>
      <b/>
      <sz val="10"/>
      <color rgb="FF003366"/>
      <name val="Arial"/>
    </font>
    <font>
      <sz val="10"/>
      <color rgb="FF3366FF"/>
      <name val="Arial"/>
    </font>
    <font>
      <sz val="8"/>
      <color rgb="FF969696"/>
      <name val="Arial"/>
    </font>
    <font>
      <b/>
      <sz val="12"/>
      <color rgb="FF800000"/>
      <name val="Arial"/>
    </font>
    <font>
      <sz val="12"/>
      <color rgb="FF003366"/>
      <name val="Arial"/>
    </font>
    <font>
      <sz val="8"/>
      <color rgb="FF960000"/>
      <name val="Arial"/>
    </font>
    <font>
      <b/>
      <sz val="8"/>
      <name val="Arial"/>
    </font>
    <font>
      <sz val="8"/>
      <color rgb="FF003366"/>
      <name val="Arial"/>
    </font>
    <font>
      <sz val="8"/>
      <color rgb="FF505050"/>
      <name val="Arial"/>
    </font>
    <font>
      <sz val="7"/>
      <color rgb="FF969696"/>
      <name val="Arial"/>
    </font>
    <font>
      <i/>
      <sz val="9"/>
      <color rgb="FF0000FF"/>
      <name val="Arial"/>
    </font>
    <font>
      <i/>
      <sz val="8"/>
      <color rgb="FF0000FF"/>
      <name val="Arial"/>
    </font>
    <font>
      <sz val="8"/>
      <color rgb="FF800080"/>
      <name val="Arial"/>
    </font>
    <font>
      <sz val="8"/>
      <color rgb="FF0000A8"/>
      <name val="Arial"/>
    </font>
    <font>
      <sz val="9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49" fontId="7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2" fillId="4" borderId="0" xfId="0" applyFont="1" applyFill="1" applyAlignment="1">
      <alignment vertical="center"/>
    </xf>
    <xf numFmtId="0" fontId="15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vertical="center"/>
    </xf>
    <xf numFmtId="0" fontId="15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4" fontId="26" fillId="0" borderId="14" xfId="0" applyNumberFormat="1" applyFont="1" applyBorder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6" fillId="0" borderId="14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4" fontId="6" fillId="0" borderId="15" xfId="0" applyNumberFormat="1" applyFont="1" applyBorder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2" fillId="5" borderId="0" xfId="0" applyFont="1" applyFill="1" applyAlignment="1">
      <alignment vertical="center"/>
    </xf>
    <xf numFmtId="0" fontId="15" fillId="5" borderId="6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right" vertical="center"/>
    </xf>
    <xf numFmtId="0" fontId="15" fillId="5" borderId="7" xfId="0" applyFont="1" applyFill="1" applyBorder="1" applyAlignment="1">
      <alignment horizontal="center" vertical="center"/>
    </xf>
    <xf numFmtId="4" fontId="15" fillId="5" borderId="7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20" xfId="0" applyFont="1" applyBorder="1" applyAlignment="1">
      <alignment horizontal="left" vertical="center"/>
    </xf>
    <xf numFmtId="0" fontId="32" fillId="0" borderId="20" xfId="0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" fontId="20" fillId="0" borderId="0" xfId="0" applyNumberFormat="1" applyFont="1"/>
    <xf numFmtId="4" fontId="33" fillId="0" borderId="12" xfId="0" applyNumberFormat="1" applyFont="1" applyBorder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35" fillId="0" borderId="0" xfId="0" applyFont="1"/>
    <xf numFmtId="0" fontId="35" fillId="0" borderId="3" xfId="0" applyFont="1" applyBorder="1"/>
    <xf numFmtId="0" fontId="35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4" fontId="32" fillId="0" borderId="0" xfId="0" applyNumberFormat="1" applyFont="1"/>
    <xf numFmtId="0" fontId="35" fillId="0" borderId="14" xfId="0" applyFont="1" applyBorder="1"/>
    <xf numFmtId="4" fontId="35" fillId="0" borderId="0" xfId="0" applyNumberFormat="1" applyFont="1"/>
    <xf numFmtId="166" fontId="35" fillId="0" borderId="0" xfId="0" applyNumberFormat="1" applyFont="1"/>
    <xf numFmtId="166" fontId="35" fillId="0" borderId="15" xfId="0" applyNumberFormat="1" applyFont="1" applyBorder="1"/>
    <xf numFmtId="0" fontId="35" fillId="0" borderId="0" xfId="0" applyFont="1" applyAlignment="1">
      <alignment horizontal="center"/>
    </xf>
    <xf numFmtId="4" fontId="35" fillId="0" borderId="0" xfId="0" applyNumberFormat="1" applyFont="1" applyAlignment="1">
      <alignment vertical="center"/>
    </xf>
    <xf numFmtId="0" fontId="27" fillId="0" borderId="0" xfId="0" applyFont="1" applyAlignment="1">
      <alignment horizontal="left"/>
    </xf>
    <xf numFmtId="4" fontId="27" fillId="0" borderId="0" xfId="0" applyNumberFormat="1" applyFont="1"/>
    <xf numFmtId="0" fontId="18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167" fontId="18" fillId="0" borderId="22" xfId="0" applyNumberFormat="1" applyFont="1" applyBorder="1" applyAlignment="1">
      <alignment vertical="center"/>
    </xf>
    <xf numFmtId="167" fontId="18" fillId="3" borderId="22" xfId="0" applyNumberFormat="1" applyFont="1" applyFill="1" applyBorder="1" applyAlignment="1">
      <alignment vertical="center"/>
    </xf>
    <xf numFmtId="4" fontId="18" fillId="0" borderId="22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9" fillId="3" borderId="14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7" fontId="19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167" fontId="36" fillId="0" borderId="0" xfId="0" applyNumberFormat="1" applyFont="1" applyAlignment="1">
      <alignment vertical="center"/>
    </xf>
    <xf numFmtId="0" fontId="36" fillId="0" borderId="14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167" fontId="38" fillId="3" borderId="22" xfId="0" applyNumberFormat="1" applyFont="1" applyFill="1" applyBorder="1" applyAlignment="1">
      <alignment vertical="center"/>
    </xf>
    <xf numFmtId="0" fontId="39" fillId="0" borderId="22" xfId="0" applyFont="1" applyBorder="1" applyAlignment="1">
      <alignment vertical="center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40" fillId="0" borderId="3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0" fillId="0" borderId="14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167" fontId="41" fillId="0" borderId="0" xfId="0" applyNumberFormat="1" applyFont="1" applyAlignment="1">
      <alignment vertical="center"/>
    </xf>
    <xf numFmtId="0" fontId="41" fillId="0" borderId="14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0" fontId="41" fillId="0" borderId="19" xfId="0" applyFont="1" applyBorder="1" applyAlignment="1">
      <alignment vertical="center"/>
    </xf>
    <xf numFmtId="0" fontId="41" fillId="0" borderId="20" xfId="0" applyFont="1" applyBorder="1" applyAlignment="1">
      <alignment vertical="center"/>
    </xf>
    <xf numFmtId="0" fontId="41" fillId="0" borderId="21" xfId="0" applyFont="1" applyBorder="1" applyAlignment="1">
      <alignment vertical="center"/>
    </xf>
    <xf numFmtId="0" fontId="19" fillId="3" borderId="19" xfId="0" applyFont="1" applyFill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7" fontId="19" fillId="0" borderId="20" xfId="0" applyNumberFormat="1" applyFont="1" applyBorder="1" applyAlignment="1">
      <alignment vertical="center"/>
    </xf>
    <xf numFmtId="4" fontId="19" fillId="0" borderId="2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42" fillId="6" borderId="17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/>
    </xf>
    <xf numFmtId="0" fontId="11" fillId="0" borderId="5" xfId="0" applyFont="1" applyBorder="1"/>
    <xf numFmtId="0" fontId="6" fillId="0" borderId="0" xfId="0" applyFont="1" applyAlignment="1">
      <alignment horizontal="right" vertical="center"/>
    </xf>
    <xf numFmtId="0" fontId="0" fillId="0" borderId="0" xfId="0"/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/>
    </xf>
    <xf numFmtId="4" fontId="15" fillId="4" borderId="7" xfId="0" applyNumberFormat="1" applyFont="1" applyFill="1" applyBorder="1" applyAlignment="1">
      <alignment vertical="center"/>
    </xf>
    <xf numFmtId="0" fontId="11" fillId="0" borderId="7" xfId="0" applyFont="1" applyBorder="1"/>
    <xf numFmtId="0" fontId="11" fillId="0" borderId="8" xfId="0" applyFont="1" applyBorder="1"/>
    <xf numFmtId="164" fontId="6" fillId="0" borderId="0" xfId="0" applyNumberFormat="1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1" fillId="0" borderId="12" xfId="0" applyFont="1" applyBorder="1"/>
    <xf numFmtId="0" fontId="11" fillId="0" borderId="14" xfId="0" applyFont="1" applyBorder="1"/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5" borderId="7" xfId="0" applyFont="1" applyFill="1" applyBorder="1" applyAlignment="1">
      <alignment horizontal="right" vertical="center"/>
    </xf>
    <xf numFmtId="164" fontId="12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49" fontId="7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1" defaultTableStyle="TableStyleMedium2" defaultPivotStyle="PivotStyleLight16">
    <tableStyle name="Invisible" pivot="0" table="0" count="0" xr9:uid="{B0A88FAC-3F09-49F1-A21E-7A225EC456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05"/>
  <sheetViews>
    <sheetView showGridLines="0" tabSelected="1" workbookViewId="0"/>
  </sheetViews>
  <sheetFormatPr defaultColWidth="14.5" defaultRowHeight="15" customHeight="1"/>
  <cols>
    <col min="1" max="1" width="8.296875" customWidth="1"/>
    <col min="2" max="2" width="1.69921875" customWidth="1"/>
    <col min="3" max="3" width="4.19921875" customWidth="1"/>
    <col min="4" max="33" width="2.69921875" customWidth="1"/>
    <col min="34" max="34" width="3.296875" customWidth="1"/>
    <col min="35" max="35" width="31.69921875" customWidth="1"/>
    <col min="36" max="37" width="2.5" customWidth="1"/>
    <col min="38" max="38" width="8.296875" customWidth="1"/>
    <col min="39" max="39" width="3.296875" customWidth="1"/>
    <col min="40" max="40" width="13.296875" customWidth="1"/>
    <col min="41" max="41" width="7.5" customWidth="1"/>
    <col min="42" max="42" width="4.19921875" customWidth="1"/>
    <col min="43" max="43" width="15.69921875" hidden="1" customWidth="1"/>
    <col min="44" max="44" width="13.69921875" customWidth="1"/>
    <col min="45" max="49" width="25.796875" hidden="1" customWidth="1"/>
    <col min="50" max="51" width="21.69921875" hidden="1" customWidth="1"/>
    <col min="52" max="53" width="25" hidden="1" customWidth="1"/>
    <col min="54" max="54" width="21.69921875" hidden="1" customWidth="1"/>
    <col min="55" max="55" width="19.19921875" hidden="1" customWidth="1"/>
    <col min="56" max="56" width="25" hidden="1" customWidth="1"/>
    <col min="57" max="57" width="21.69921875" hidden="1" customWidth="1"/>
    <col min="58" max="58" width="19.19921875" hidden="1" customWidth="1"/>
    <col min="59" max="59" width="66.5" customWidth="1"/>
    <col min="71" max="91" width="9.296875" hidden="1" customWidth="1"/>
  </cols>
  <sheetData>
    <row r="1" spans="1:91" ht="10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 t="s">
        <v>1</v>
      </c>
      <c r="BA1" s="1" t="s">
        <v>2</v>
      </c>
      <c r="BB1" s="1" t="s">
        <v>1</v>
      </c>
      <c r="BC1" s="2"/>
      <c r="BD1" s="2"/>
      <c r="BE1" s="2"/>
      <c r="BF1" s="2"/>
      <c r="BG1" s="2"/>
      <c r="BS1" s="2"/>
      <c r="BT1" s="1" t="s">
        <v>3</v>
      </c>
      <c r="BU1" s="1" t="s">
        <v>4</v>
      </c>
      <c r="BV1" s="1" t="s">
        <v>5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29" t="s">
        <v>6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3" t="s">
        <v>7</v>
      </c>
      <c r="BT2" s="3" t="s">
        <v>8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3" t="s">
        <v>9</v>
      </c>
      <c r="BT3" s="3" t="s">
        <v>8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t="24.75" customHeight="1">
      <c r="A4" s="2"/>
      <c r="B4" s="6"/>
      <c r="C4" s="2"/>
      <c r="D4" s="7" t="s">
        <v>10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6"/>
      <c r="AS4" s="8" t="s">
        <v>11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9" t="s">
        <v>12</v>
      </c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3" t="s">
        <v>7</v>
      </c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12" customHeight="1">
      <c r="A5" s="2"/>
      <c r="B5" s="6"/>
      <c r="C5" s="2"/>
      <c r="D5" s="10" t="s">
        <v>13</v>
      </c>
      <c r="E5" s="2"/>
      <c r="F5" s="2"/>
      <c r="G5" s="2"/>
      <c r="H5" s="2"/>
      <c r="I5" s="2"/>
      <c r="J5" s="2"/>
      <c r="K5" s="230" t="s">
        <v>14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"/>
      <c r="AL5" s="2"/>
      <c r="AM5" s="2"/>
      <c r="AN5" s="2"/>
      <c r="AO5" s="2"/>
      <c r="AP5" s="2"/>
      <c r="AQ5" s="2"/>
      <c r="AR5" s="6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28" t="s">
        <v>15</v>
      </c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3" t="s">
        <v>7</v>
      </c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ht="36.75" customHeight="1">
      <c r="A6" s="2"/>
      <c r="B6" s="6"/>
      <c r="C6" s="2"/>
      <c r="D6" s="12" t="s">
        <v>16</v>
      </c>
      <c r="E6" s="2"/>
      <c r="F6" s="2"/>
      <c r="G6" s="2"/>
      <c r="H6" s="2"/>
      <c r="I6" s="2"/>
      <c r="J6" s="2"/>
      <c r="K6" s="231" t="s">
        <v>17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"/>
      <c r="AL6" s="2"/>
      <c r="AM6" s="2"/>
      <c r="AN6" s="2"/>
      <c r="AO6" s="2"/>
      <c r="AP6" s="2"/>
      <c r="AQ6" s="2"/>
      <c r="AR6" s="6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06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3" t="s">
        <v>7</v>
      </c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ht="12" customHeight="1">
      <c r="A7" s="2"/>
      <c r="B7" s="6"/>
      <c r="C7" s="2"/>
      <c r="D7" s="13" t="s">
        <v>18</v>
      </c>
      <c r="E7" s="2"/>
      <c r="F7" s="2"/>
      <c r="G7" s="2"/>
      <c r="H7" s="2"/>
      <c r="I7" s="2"/>
      <c r="J7" s="2"/>
      <c r="K7" s="11" t="s">
        <v>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3" t="s">
        <v>19</v>
      </c>
      <c r="AL7" s="2"/>
      <c r="AM7" s="2"/>
      <c r="AN7" s="11" t="s">
        <v>1</v>
      </c>
      <c r="AO7" s="2"/>
      <c r="AP7" s="2"/>
      <c r="AQ7" s="2"/>
      <c r="AR7" s="6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06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3" t="s">
        <v>7</v>
      </c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</row>
    <row r="8" spans="1:91" ht="12" customHeight="1">
      <c r="A8" s="2"/>
      <c r="B8" s="6"/>
      <c r="C8" s="2"/>
      <c r="D8" s="13" t="s">
        <v>20</v>
      </c>
      <c r="E8" s="2"/>
      <c r="F8" s="2"/>
      <c r="G8" s="2"/>
      <c r="H8" s="2"/>
      <c r="I8" s="2"/>
      <c r="J8" s="2"/>
      <c r="K8" s="11" t="s">
        <v>21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3" t="s">
        <v>22</v>
      </c>
      <c r="AL8" s="2"/>
      <c r="AM8" s="2"/>
      <c r="AN8" s="14" t="s">
        <v>23</v>
      </c>
      <c r="AO8" s="2"/>
      <c r="AP8" s="2"/>
      <c r="AQ8" s="2"/>
      <c r="AR8" s="6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06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3" t="s">
        <v>7</v>
      </c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</row>
    <row r="9" spans="1:91" ht="14.25" customHeight="1">
      <c r="A9" s="2"/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6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06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3" t="s">
        <v>7</v>
      </c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</row>
    <row r="10" spans="1:91" ht="12" customHeight="1">
      <c r="A10" s="2"/>
      <c r="B10" s="6"/>
      <c r="C10" s="2"/>
      <c r="D10" s="13" t="s">
        <v>24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3" t="s">
        <v>25</v>
      </c>
      <c r="AL10" s="2"/>
      <c r="AM10" s="2"/>
      <c r="AN10" s="11" t="s">
        <v>26</v>
      </c>
      <c r="AO10" s="2"/>
      <c r="AP10" s="2"/>
      <c r="AQ10" s="2"/>
      <c r="AR10" s="6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06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3" t="s">
        <v>7</v>
      </c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</row>
    <row r="11" spans="1:91" ht="18" customHeight="1">
      <c r="A11" s="2"/>
      <c r="B11" s="6"/>
      <c r="C11" s="2"/>
      <c r="D11" s="2"/>
      <c r="E11" s="11" t="s">
        <v>27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3" t="s">
        <v>28</v>
      </c>
      <c r="AL11" s="2"/>
      <c r="AM11" s="2"/>
      <c r="AN11" s="11" t="s">
        <v>29</v>
      </c>
      <c r="AO11" s="2"/>
      <c r="AP11" s="2"/>
      <c r="AQ11" s="2"/>
      <c r="AR11" s="6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06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3" t="s">
        <v>7</v>
      </c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</row>
    <row r="12" spans="1:91" ht="6.75" customHeight="1">
      <c r="A12" s="2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6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06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3" t="s">
        <v>7</v>
      </c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</row>
    <row r="13" spans="1:91" ht="12" customHeight="1">
      <c r="A13" s="2"/>
      <c r="B13" s="6"/>
      <c r="C13" s="2"/>
      <c r="D13" s="13" t="s">
        <v>30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3" t="s">
        <v>25</v>
      </c>
      <c r="AL13" s="2"/>
      <c r="AM13" s="2"/>
      <c r="AN13" s="15" t="s">
        <v>31</v>
      </c>
      <c r="AO13" s="2"/>
      <c r="AP13" s="2"/>
      <c r="AQ13" s="2"/>
      <c r="AR13" s="6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06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3" t="s">
        <v>7</v>
      </c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ht="12.45">
      <c r="A14" s="2"/>
      <c r="B14" s="6"/>
      <c r="C14" s="2"/>
      <c r="D14" s="2"/>
      <c r="E14" s="232" t="s">
        <v>31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13" t="s">
        <v>28</v>
      </c>
      <c r="AL14" s="2"/>
      <c r="AM14" s="2"/>
      <c r="AN14" s="15" t="s">
        <v>31</v>
      </c>
      <c r="AO14" s="2"/>
      <c r="AP14" s="2"/>
      <c r="AQ14" s="2"/>
      <c r="AR14" s="6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06"/>
      <c r="BS14" s="3" t="s">
        <v>7</v>
      </c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ht="6.75" customHeight="1">
      <c r="A15" s="2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6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06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3" t="s">
        <v>3</v>
      </c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ht="12" customHeight="1">
      <c r="A16" s="2"/>
      <c r="B16" s="6"/>
      <c r="C16" s="2"/>
      <c r="D16" s="13" t="s">
        <v>32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3" t="s">
        <v>25</v>
      </c>
      <c r="AL16" s="2"/>
      <c r="AM16" s="2"/>
      <c r="AN16" s="11" t="s">
        <v>1</v>
      </c>
      <c r="AO16" s="2"/>
      <c r="AP16" s="2"/>
      <c r="AQ16" s="2"/>
      <c r="AR16" s="6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0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3" t="s">
        <v>3</v>
      </c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ht="18" customHeight="1">
      <c r="A17" s="2"/>
      <c r="B17" s="6"/>
      <c r="C17" s="2"/>
      <c r="D17" s="2"/>
      <c r="E17" s="11" t="s">
        <v>21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3" t="s">
        <v>28</v>
      </c>
      <c r="AL17" s="2"/>
      <c r="AM17" s="2"/>
      <c r="AN17" s="11" t="s">
        <v>1</v>
      </c>
      <c r="AO17" s="2"/>
      <c r="AP17" s="2"/>
      <c r="AQ17" s="2"/>
      <c r="AR17" s="6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06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3" t="s">
        <v>4</v>
      </c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ht="6.75" customHeight="1">
      <c r="A18" s="2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6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06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3" t="s">
        <v>9</v>
      </c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ht="12" customHeight="1">
      <c r="A19" s="2"/>
      <c r="B19" s="6"/>
      <c r="C19" s="2"/>
      <c r="D19" s="13" t="s">
        <v>33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3" t="s">
        <v>25</v>
      </c>
      <c r="AL19" s="2"/>
      <c r="AM19" s="2"/>
      <c r="AN19" s="11" t="s">
        <v>1</v>
      </c>
      <c r="AO19" s="2"/>
      <c r="AP19" s="2"/>
      <c r="AQ19" s="2"/>
      <c r="AR19" s="6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06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3" t="s">
        <v>9</v>
      </c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spans="1:91" ht="18" customHeight="1">
      <c r="A20" s="2"/>
      <c r="B20" s="6"/>
      <c r="C20" s="2"/>
      <c r="D20" s="2"/>
      <c r="E20" s="11" t="s">
        <v>34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3" t="s">
        <v>28</v>
      </c>
      <c r="AL20" s="2"/>
      <c r="AM20" s="2"/>
      <c r="AN20" s="11" t="s">
        <v>1</v>
      </c>
      <c r="AO20" s="2"/>
      <c r="AP20" s="2"/>
      <c r="AQ20" s="2"/>
      <c r="AR20" s="6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06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3" t="s">
        <v>4</v>
      </c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</row>
    <row r="21" spans="1:91" ht="6.75" customHeight="1">
      <c r="A21" s="2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6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06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</row>
    <row r="22" spans="1:91" ht="12" customHeight="1">
      <c r="A22" s="2"/>
      <c r="B22" s="6"/>
      <c r="C22" s="2"/>
      <c r="D22" s="13" t="s">
        <v>35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6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06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</row>
    <row r="23" spans="1:91" ht="16.5" customHeight="1">
      <c r="A23" s="2"/>
      <c r="B23" s="6"/>
      <c r="C23" s="2"/>
      <c r="D23" s="2"/>
      <c r="E23" s="233" t="s">
        <v>1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"/>
      <c r="AP23" s="2"/>
      <c r="AQ23" s="2"/>
      <c r="AR23" s="6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06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</row>
    <row r="24" spans="1:91" ht="6.75" customHeight="1">
      <c r="A24" s="2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6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06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spans="1:91" ht="6.75" customHeight="1">
      <c r="A25" s="2"/>
      <c r="B25" s="6"/>
      <c r="C25" s="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2"/>
      <c r="AQ25" s="2"/>
      <c r="AR25" s="6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06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</row>
    <row r="26" spans="1:91" ht="25.5" customHeight="1">
      <c r="A26" s="18"/>
      <c r="B26" s="19"/>
      <c r="C26" s="18"/>
      <c r="D26" s="20" t="s">
        <v>36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03">
        <f>ROUND(AG94,2)</f>
        <v>0</v>
      </c>
      <c r="AL26" s="204"/>
      <c r="AM26" s="204"/>
      <c r="AN26" s="204"/>
      <c r="AO26" s="204"/>
      <c r="AP26" s="18"/>
      <c r="AQ26" s="18"/>
      <c r="AR26" s="19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206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</row>
    <row r="27" spans="1:91" ht="6.75" customHeight="1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9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206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</row>
    <row r="28" spans="1:91" ht="15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205" t="s">
        <v>37</v>
      </c>
      <c r="M28" s="206"/>
      <c r="N28" s="206"/>
      <c r="O28" s="206"/>
      <c r="P28" s="206"/>
      <c r="Q28" s="18"/>
      <c r="R28" s="18"/>
      <c r="S28" s="18"/>
      <c r="T28" s="18"/>
      <c r="U28" s="18"/>
      <c r="V28" s="18"/>
      <c r="W28" s="205" t="s">
        <v>38</v>
      </c>
      <c r="X28" s="206"/>
      <c r="Y28" s="206"/>
      <c r="Z28" s="206"/>
      <c r="AA28" s="206"/>
      <c r="AB28" s="206"/>
      <c r="AC28" s="206"/>
      <c r="AD28" s="206"/>
      <c r="AE28" s="206"/>
      <c r="AF28" s="18"/>
      <c r="AG28" s="18"/>
      <c r="AH28" s="18"/>
      <c r="AI28" s="18"/>
      <c r="AJ28" s="18"/>
      <c r="AK28" s="205" t="s">
        <v>39</v>
      </c>
      <c r="AL28" s="206"/>
      <c r="AM28" s="206"/>
      <c r="AN28" s="206"/>
      <c r="AO28" s="206"/>
      <c r="AP28" s="18"/>
      <c r="AQ28" s="18"/>
      <c r="AR28" s="19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206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</row>
    <row r="29" spans="1:91" ht="14.25" customHeight="1">
      <c r="A29" s="23"/>
      <c r="B29" s="24"/>
      <c r="C29" s="23"/>
      <c r="D29" s="13" t="s">
        <v>40</v>
      </c>
      <c r="E29" s="23"/>
      <c r="F29" s="25" t="s">
        <v>41</v>
      </c>
      <c r="G29" s="23"/>
      <c r="H29" s="23"/>
      <c r="I29" s="23"/>
      <c r="J29" s="23"/>
      <c r="K29" s="23"/>
      <c r="L29" s="227">
        <v>0.2</v>
      </c>
      <c r="M29" s="206"/>
      <c r="N29" s="206"/>
      <c r="O29" s="206"/>
      <c r="P29" s="206"/>
      <c r="Q29" s="26"/>
      <c r="R29" s="26"/>
      <c r="S29" s="26"/>
      <c r="T29" s="26"/>
      <c r="U29" s="26"/>
      <c r="V29" s="26"/>
      <c r="W29" s="212">
        <f>ROUND(BB94, 2)</f>
        <v>0</v>
      </c>
      <c r="X29" s="206"/>
      <c r="Y29" s="206"/>
      <c r="Z29" s="206"/>
      <c r="AA29" s="206"/>
      <c r="AB29" s="206"/>
      <c r="AC29" s="206"/>
      <c r="AD29" s="206"/>
      <c r="AE29" s="206"/>
      <c r="AF29" s="26"/>
      <c r="AG29" s="26"/>
      <c r="AH29" s="26"/>
      <c r="AI29" s="26"/>
      <c r="AJ29" s="26"/>
      <c r="AK29" s="212">
        <f>ROUND(AX94,2)</f>
        <v>0</v>
      </c>
      <c r="AL29" s="206"/>
      <c r="AM29" s="206"/>
      <c r="AN29" s="206"/>
      <c r="AO29" s="206"/>
      <c r="AP29" s="26"/>
      <c r="AQ29" s="26"/>
      <c r="AR29" s="27"/>
      <c r="AS29" s="26"/>
      <c r="AT29" s="26"/>
      <c r="AU29" s="26"/>
      <c r="AV29" s="26"/>
      <c r="AW29" s="26"/>
      <c r="AX29" s="26"/>
      <c r="AY29" s="26"/>
      <c r="AZ29" s="26"/>
      <c r="BA29" s="23"/>
      <c r="BB29" s="23"/>
      <c r="BC29" s="23"/>
      <c r="BD29" s="23"/>
      <c r="BE29" s="23"/>
      <c r="BF29" s="23"/>
      <c r="BG29" s="206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</row>
    <row r="30" spans="1:91" ht="14.25" customHeight="1">
      <c r="A30" s="23"/>
      <c r="B30" s="24"/>
      <c r="C30" s="23"/>
      <c r="D30" s="23"/>
      <c r="E30" s="23"/>
      <c r="F30" s="25" t="s">
        <v>42</v>
      </c>
      <c r="G30" s="23"/>
      <c r="H30" s="23"/>
      <c r="I30" s="23"/>
      <c r="J30" s="23"/>
      <c r="K30" s="23"/>
      <c r="L30" s="227">
        <v>0.2</v>
      </c>
      <c r="M30" s="206"/>
      <c r="N30" s="206"/>
      <c r="O30" s="206"/>
      <c r="P30" s="206"/>
      <c r="Q30" s="26"/>
      <c r="R30" s="26"/>
      <c r="S30" s="26"/>
      <c r="T30" s="26"/>
      <c r="U30" s="26"/>
      <c r="V30" s="26"/>
      <c r="W30" s="212">
        <f>ROUND(BC94, 2)</f>
        <v>0</v>
      </c>
      <c r="X30" s="206"/>
      <c r="Y30" s="206"/>
      <c r="Z30" s="206"/>
      <c r="AA30" s="206"/>
      <c r="AB30" s="206"/>
      <c r="AC30" s="206"/>
      <c r="AD30" s="206"/>
      <c r="AE30" s="206"/>
      <c r="AF30" s="26"/>
      <c r="AG30" s="26"/>
      <c r="AH30" s="26"/>
      <c r="AI30" s="26"/>
      <c r="AJ30" s="26"/>
      <c r="AK30" s="212">
        <f>ROUND(AY94,2)</f>
        <v>0</v>
      </c>
      <c r="AL30" s="206"/>
      <c r="AM30" s="206"/>
      <c r="AN30" s="206"/>
      <c r="AO30" s="206"/>
      <c r="AP30" s="26"/>
      <c r="AQ30" s="26"/>
      <c r="AR30" s="27"/>
      <c r="AS30" s="26"/>
      <c r="AT30" s="26"/>
      <c r="AU30" s="26"/>
      <c r="AV30" s="26"/>
      <c r="AW30" s="26"/>
      <c r="AX30" s="26"/>
      <c r="AY30" s="26"/>
      <c r="AZ30" s="26"/>
      <c r="BA30" s="23"/>
      <c r="BB30" s="23"/>
      <c r="BC30" s="23"/>
      <c r="BD30" s="23"/>
      <c r="BE30" s="23"/>
      <c r="BF30" s="23"/>
      <c r="BG30" s="206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</row>
    <row r="31" spans="1:91" ht="14.25" hidden="1" customHeight="1">
      <c r="A31" s="23"/>
      <c r="B31" s="24"/>
      <c r="C31" s="23"/>
      <c r="D31" s="23"/>
      <c r="E31" s="23"/>
      <c r="F31" s="13" t="s">
        <v>43</v>
      </c>
      <c r="G31" s="23"/>
      <c r="H31" s="23"/>
      <c r="I31" s="23"/>
      <c r="J31" s="23"/>
      <c r="K31" s="23"/>
      <c r="L31" s="216">
        <v>0.2</v>
      </c>
      <c r="M31" s="206"/>
      <c r="N31" s="206"/>
      <c r="O31" s="206"/>
      <c r="P31" s="206"/>
      <c r="Q31" s="23"/>
      <c r="R31" s="23"/>
      <c r="S31" s="23"/>
      <c r="T31" s="23"/>
      <c r="U31" s="23"/>
      <c r="V31" s="23"/>
      <c r="W31" s="217">
        <f>ROUND(BD94, 2)</f>
        <v>0</v>
      </c>
      <c r="X31" s="206"/>
      <c r="Y31" s="206"/>
      <c r="Z31" s="206"/>
      <c r="AA31" s="206"/>
      <c r="AB31" s="206"/>
      <c r="AC31" s="206"/>
      <c r="AD31" s="206"/>
      <c r="AE31" s="206"/>
      <c r="AF31" s="23"/>
      <c r="AG31" s="23"/>
      <c r="AH31" s="23"/>
      <c r="AI31" s="23"/>
      <c r="AJ31" s="23"/>
      <c r="AK31" s="217">
        <v>0</v>
      </c>
      <c r="AL31" s="206"/>
      <c r="AM31" s="206"/>
      <c r="AN31" s="206"/>
      <c r="AO31" s="206"/>
      <c r="AP31" s="23"/>
      <c r="AQ31" s="23"/>
      <c r="AR31" s="24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06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</row>
    <row r="32" spans="1:91" ht="14.25" hidden="1" customHeight="1">
      <c r="A32" s="23"/>
      <c r="B32" s="24"/>
      <c r="C32" s="23"/>
      <c r="D32" s="23"/>
      <c r="E32" s="23"/>
      <c r="F32" s="13" t="s">
        <v>44</v>
      </c>
      <c r="G32" s="23"/>
      <c r="H32" s="23"/>
      <c r="I32" s="23"/>
      <c r="J32" s="23"/>
      <c r="K32" s="23"/>
      <c r="L32" s="216">
        <v>0.2</v>
      </c>
      <c r="M32" s="206"/>
      <c r="N32" s="206"/>
      <c r="O32" s="206"/>
      <c r="P32" s="206"/>
      <c r="Q32" s="23"/>
      <c r="R32" s="23"/>
      <c r="S32" s="23"/>
      <c r="T32" s="23"/>
      <c r="U32" s="23"/>
      <c r="V32" s="23"/>
      <c r="W32" s="217">
        <f>ROUND(BE94, 2)</f>
        <v>0</v>
      </c>
      <c r="X32" s="206"/>
      <c r="Y32" s="206"/>
      <c r="Z32" s="206"/>
      <c r="AA32" s="206"/>
      <c r="AB32" s="206"/>
      <c r="AC32" s="206"/>
      <c r="AD32" s="206"/>
      <c r="AE32" s="206"/>
      <c r="AF32" s="23"/>
      <c r="AG32" s="23"/>
      <c r="AH32" s="23"/>
      <c r="AI32" s="23"/>
      <c r="AJ32" s="23"/>
      <c r="AK32" s="217">
        <v>0</v>
      </c>
      <c r="AL32" s="206"/>
      <c r="AM32" s="206"/>
      <c r="AN32" s="206"/>
      <c r="AO32" s="206"/>
      <c r="AP32" s="23"/>
      <c r="AQ32" s="23"/>
      <c r="AR32" s="24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06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</row>
    <row r="33" spans="1:91" ht="14.25" hidden="1" customHeight="1">
      <c r="A33" s="23"/>
      <c r="B33" s="24"/>
      <c r="C33" s="23"/>
      <c r="D33" s="23"/>
      <c r="E33" s="23"/>
      <c r="F33" s="25" t="s">
        <v>45</v>
      </c>
      <c r="G33" s="23"/>
      <c r="H33" s="23"/>
      <c r="I33" s="23"/>
      <c r="J33" s="23"/>
      <c r="K33" s="23"/>
      <c r="L33" s="227">
        <v>0</v>
      </c>
      <c r="M33" s="206"/>
      <c r="N33" s="206"/>
      <c r="O33" s="206"/>
      <c r="P33" s="206"/>
      <c r="Q33" s="26"/>
      <c r="R33" s="26"/>
      <c r="S33" s="26"/>
      <c r="T33" s="26"/>
      <c r="U33" s="26"/>
      <c r="V33" s="26"/>
      <c r="W33" s="212">
        <f>ROUND(BF94, 2)</f>
        <v>0</v>
      </c>
      <c r="X33" s="206"/>
      <c r="Y33" s="206"/>
      <c r="Z33" s="206"/>
      <c r="AA33" s="206"/>
      <c r="AB33" s="206"/>
      <c r="AC33" s="206"/>
      <c r="AD33" s="206"/>
      <c r="AE33" s="206"/>
      <c r="AF33" s="26"/>
      <c r="AG33" s="26"/>
      <c r="AH33" s="26"/>
      <c r="AI33" s="26"/>
      <c r="AJ33" s="26"/>
      <c r="AK33" s="212">
        <v>0</v>
      </c>
      <c r="AL33" s="206"/>
      <c r="AM33" s="206"/>
      <c r="AN33" s="206"/>
      <c r="AO33" s="206"/>
      <c r="AP33" s="26"/>
      <c r="AQ33" s="26"/>
      <c r="AR33" s="27"/>
      <c r="AS33" s="26"/>
      <c r="AT33" s="26"/>
      <c r="AU33" s="26"/>
      <c r="AV33" s="26"/>
      <c r="AW33" s="26"/>
      <c r="AX33" s="26"/>
      <c r="AY33" s="26"/>
      <c r="AZ33" s="26"/>
      <c r="BA33" s="23"/>
      <c r="BB33" s="23"/>
      <c r="BC33" s="23"/>
      <c r="BD33" s="23"/>
      <c r="BE33" s="23"/>
      <c r="BF33" s="23"/>
      <c r="BG33" s="206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</row>
    <row r="34" spans="1:91" ht="6.75" customHeight="1">
      <c r="A34" s="18"/>
      <c r="B34" s="19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9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206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</row>
    <row r="35" spans="1:91" ht="25.5" customHeight="1">
      <c r="A35" s="18"/>
      <c r="B35" s="19"/>
      <c r="C35" s="28"/>
      <c r="D35" s="29" t="s">
        <v>46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 t="s">
        <v>47</v>
      </c>
      <c r="U35" s="30"/>
      <c r="V35" s="30"/>
      <c r="W35" s="30"/>
      <c r="X35" s="234" t="s">
        <v>48</v>
      </c>
      <c r="Y35" s="214"/>
      <c r="Z35" s="214"/>
      <c r="AA35" s="214"/>
      <c r="AB35" s="214"/>
      <c r="AC35" s="30"/>
      <c r="AD35" s="30"/>
      <c r="AE35" s="30"/>
      <c r="AF35" s="30"/>
      <c r="AG35" s="30"/>
      <c r="AH35" s="30"/>
      <c r="AI35" s="30"/>
      <c r="AJ35" s="30"/>
      <c r="AK35" s="213">
        <f>SUM(AK26:AK33)</f>
        <v>0</v>
      </c>
      <c r="AL35" s="214"/>
      <c r="AM35" s="214"/>
      <c r="AN35" s="214"/>
      <c r="AO35" s="215"/>
      <c r="AP35" s="28"/>
      <c r="AQ35" s="28"/>
      <c r="AR35" s="19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</row>
    <row r="36" spans="1:91" ht="6.75" customHeight="1">
      <c r="A36" s="18"/>
      <c r="B36" s="19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9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</row>
    <row r="37" spans="1:91" ht="14.25" customHeight="1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9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</row>
    <row r="38" spans="1:91" ht="14.25" customHeight="1">
      <c r="A38" s="2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6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</row>
    <row r="39" spans="1:91" ht="14.25" customHeight="1">
      <c r="A39" s="2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6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</row>
    <row r="40" spans="1:91" ht="14.25" customHeight="1">
      <c r="A40" s="2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6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</row>
    <row r="41" spans="1:91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6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</row>
    <row r="42" spans="1:91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6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</row>
    <row r="43" spans="1:91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6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</row>
    <row r="44" spans="1:91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6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</row>
    <row r="45" spans="1:91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6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</row>
    <row r="46" spans="1:91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6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</row>
    <row r="47" spans="1:91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6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</row>
    <row r="48" spans="1:91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6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</row>
    <row r="49" spans="1:91" ht="14.25" customHeight="1">
      <c r="A49" s="18"/>
      <c r="B49" s="19"/>
      <c r="C49" s="18"/>
      <c r="D49" s="32" t="s">
        <v>49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2" t="s">
        <v>50</v>
      </c>
      <c r="AI49" s="33"/>
      <c r="AJ49" s="33"/>
      <c r="AK49" s="33"/>
      <c r="AL49" s="33"/>
      <c r="AM49" s="33"/>
      <c r="AN49" s="33"/>
      <c r="AO49" s="33"/>
      <c r="AP49" s="18"/>
      <c r="AQ49" s="18"/>
      <c r="AR49" s="19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</row>
    <row r="50" spans="1:91" ht="15.75" customHeight="1">
      <c r="A50" s="2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6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</row>
    <row r="51" spans="1:91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6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</row>
    <row r="52" spans="1:91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6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</row>
    <row r="53" spans="1:91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6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</row>
    <row r="54" spans="1:91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6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</row>
    <row r="55" spans="1:91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6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</row>
    <row r="56" spans="1:91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6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</row>
    <row r="57" spans="1:91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6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</row>
    <row r="58" spans="1:91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6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</row>
    <row r="59" spans="1:91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6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</row>
    <row r="60" spans="1:91" ht="15.75" customHeight="1">
      <c r="A60" s="18"/>
      <c r="B60" s="19"/>
      <c r="C60" s="18"/>
      <c r="D60" s="34" t="s">
        <v>51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4" t="s">
        <v>52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34" t="s">
        <v>51</v>
      </c>
      <c r="AI60" s="21"/>
      <c r="AJ60" s="21"/>
      <c r="AK60" s="21"/>
      <c r="AL60" s="21"/>
      <c r="AM60" s="34" t="s">
        <v>52</v>
      </c>
      <c r="AN60" s="21"/>
      <c r="AO60" s="21"/>
      <c r="AP60" s="18"/>
      <c r="AQ60" s="18"/>
      <c r="AR60" s="19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</row>
    <row r="61" spans="1:91" ht="15.75" customHeight="1">
      <c r="A61" s="2"/>
      <c r="B61" s="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6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</row>
    <row r="62" spans="1:91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6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</row>
    <row r="63" spans="1:91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6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</row>
    <row r="64" spans="1:91" ht="15.75" customHeight="1">
      <c r="A64" s="18"/>
      <c r="B64" s="19"/>
      <c r="C64" s="18"/>
      <c r="D64" s="32" t="s">
        <v>53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2" t="s">
        <v>54</v>
      </c>
      <c r="AI64" s="33"/>
      <c r="AJ64" s="33"/>
      <c r="AK64" s="33"/>
      <c r="AL64" s="33"/>
      <c r="AM64" s="33"/>
      <c r="AN64" s="33"/>
      <c r="AO64" s="33"/>
      <c r="AP64" s="18"/>
      <c r="AQ64" s="18"/>
      <c r="AR64" s="19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</row>
    <row r="65" spans="1:91" ht="15.75" customHeight="1">
      <c r="A65" s="2"/>
      <c r="B65" s="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6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</row>
    <row r="66" spans="1:91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6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</row>
    <row r="67" spans="1:91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6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</row>
    <row r="68" spans="1:91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6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</row>
    <row r="69" spans="1:91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6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</row>
    <row r="70" spans="1:91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6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</row>
    <row r="71" spans="1:91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6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</row>
    <row r="72" spans="1:91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6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</row>
    <row r="73" spans="1:91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6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</row>
    <row r="74" spans="1:91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6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</row>
    <row r="75" spans="1:91" ht="15.75" customHeight="1">
      <c r="A75" s="18"/>
      <c r="B75" s="19"/>
      <c r="C75" s="18"/>
      <c r="D75" s="34" t="s">
        <v>51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34" t="s">
        <v>52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34" t="s">
        <v>51</v>
      </c>
      <c r="AI75" s="21"/>
      <c r="AJ75" s="21"/>
      <c r="AK75" s="21"/>
      <c r="AL75" s="21"/>
      <c r="AM75" s="34" t="s">
        <v>52</v>
      </c>
      <c r="AN75" s="21"/>
      <c r="AO75" s="21"/>
      <c r="AP75" s="18"/>
      <c r="AQ75" s="18"/>
      <c r="AR75" s="19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</row>
    <row r="76" spans="1:91" ht="15.75" customHeight="1">
      <c r="A76" s="18"/>
      <c r="B76" s="19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9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</row>
    <row r="77" spans="1:91" ht="6.7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19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</row>
    <row r="78" spans="1:9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</row>
    <row r="79" spans="1:9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</row>
    <row r="80" spans="1:9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</row>
    <row r="81" spans="1:91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19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</row>
    <row r="82" spans="1:91" ht="24.75" customHeight="1">
      <c r="A82" s="18"/>
      <c r="B82" s="19"/>
      <c r="C82" s="7" t="s">
        <v>55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9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</row>
    <row r="83" spans="1:91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9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</row>
    <row r="84" spans="1:91" ht="12" customHeight="1">
      <c r="A84" s="39"/>
      <c r="B84" s="40"/>
      <c r="C84" s="13" t="s">
        <v>13</v>
      </c>
      <c r="D84" s="39"/>
      <c r="E84" s="39"/>
      <c r="F84" s="39"/>
      <c r="G84" s="39"/>
      <c r="H84" s="39"/>
      <c r="I84" s="39"/>
      <c r="J84" s="39"/>
      <c r="K84" s="39"/>
      <c r="L84" s="39" t="str">
        <f t="shared" ref="L84:L85" si="0">K5</f>
        <v>23-D1-01</v>
      </c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40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</row>
    <row r="85" spans="1:91" ht="36.75" customHeight="1">
      <c r="A85" s="41"/>
      <c r="B85" s="42"/>
      <c r="C85" s="43" t="s">
        <v>16</v>
      </c>
      <c r="D85" s="41"/>
      <c r="E85" s="41"/>
      <c r="F85" s="41"/>
      <c r="G85" s="41"/>
      <c r="H85" s="41"/>
      <c r="I85" s="41"/>
      <c r="J85" s="41"/>
      <c r="K85" s="41"/>
      <c r="L85" s="209" t="str">
        <f t="shared" si="0"/>
        <v>Drevené objekty pre voľný chov dobytka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41"/>
      <c r="AL85" s="41"/>
      <c r="AM85" s="41"/>
      <c r="AN85" s="41"/>
      <c r="AO85" s="41"/>
      <c r="AP85" s="41"/>
      <c r="AQ85" s="41"/>
      <c r="AR85" s="42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</row>
    <row r="86" spans="1:91" ht="6.75" customHeight="1">
      <c r="A86" s="18"/>
      <c r="B86" s="19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9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</row>
    <row r="87" spans="1:91" ht="12" customHeight="1">
      <c r="A87" s="18"/>
      <c r="B87" s="19"/>
      <c r="C87" s="13" t="s">
        <v>20</v>
      </c>
      <c r="D87" s="18"/>
      <c r="E87" s="18"/>
      <c r="F87" s="18"/>
      <c r="G87" s="18"/>
      <c r="H87" s="18"/>
      <c r="I87" s="18"/>
      <c r="J87" s="18"/>
      <c r="K87" s="18"/>
      <c r="L87" s="44" t="str">
        <f>IF(K8="","",K8)</f>
        <v xml:space="preserve"> 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3" t="s">
        <v>22</v>
      </c>
      <c r="AJ87" s="18"/>
      <c r="AK87" s="18"/>
      <c r="AL87" s="18"/>
      <c r="AM87" s="210" t="str">
        <f>IF(AN8= "","",AN8)</f>
        <v>16. 12. 2024</v>
      </c>
      <c r="AN87" s="206"/>
      <c r="AO87" s="18"/>
      <c r="AP87" s="18"/>
      <c r="AQ87" s="18"/>
      <c r="AR87" s="19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</row>
    <row r="88" spans="1:91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9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</row>
    <row r="89" spans="1:91" ht="15" customHeight="1">
      <c r="A89" s="18"/>
      <c r="B89" s="19"/>
      <c r="C89" s="13" t="s">
        <v>24</v>
      </c>
      <c r="D89" s="18"/>
      <c r="E89" s="18"/>
      <c r="F89" s="18"/>
      <c r="G89" s="18"/>
      <c r="H89" s="18"/>
      <c r="I89" s="18"/>
      <c r="J89" s="18"/>
      <c r="K89" s="18"/>
      <c r="L89" s="39" t="str">
        <f>IF(E11= "","",E11)</f>
        <v>Boris Samuelčík, Národná 1011/9 B.Bystrica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3" t="s">
        <v>32</v>
      </c>
      <c r="AJ89" s="18"/>
      <c r="AK89" s="18"/>
      <c r="AL89" s="18"/>
      <c r="AM89" s="211" t="str">
        <f>IF(E17="","",E17)</f>
        <v xml:space="preserve"> </v>
      </c>
      <c r="AN89" s="206"/>
      <c r="AO89" s="206"/>
      <c r="AP89" s="206"/>
      <c r="AQ89" s="18"/>
      <c r="AR89" s="19"/>
      <c r="AS89" s="218" t="s">
        <v>56</v>
      </c>
      <c r="AT89" s="219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</row>
    <row r="90" spans="1:91" ht="15" customHeight="1">
      <c r="A90" s="18"/>
      <c r="B90" s="19"/>
      <c r="C90" s="13" t="s">
        <v>30</v>
      </c>
      <c r="D90" s="18"/>
      <c r="E90" s="18"/>
      <c r="F90" s="18"/>
      <c r="G90" s="18"/>
      <c r="H90" s="18"/>
      <c r="I90" s="18"/>
      <c r="J90" s="18"/>
      <c r="K90" s="18"/>
      <c r="L90" s="39" t="str">
        <f>IF(E14= "Vyplň údaj","",E14)</f>
        <v/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3" t="s">
        <v>33</v>
      </c>
      <c r="AJ90" s="18"/>
      <c r="AK90" s="18"/>
      <c r="AL90" s="18"/>
      <c r="AM90" s="211" t="str">
        <f>IF(E20="","",E20)</f>
        <v>Ing.Miroslav Plevka</v>
      </c>
      <c r="AN90" s="206"/>
      <c r="AO90" s="206"/>
      <c r="AP90" s="206"/>
      <c r="AQ90" s="18"/>
      <c r="AR90" s="19"/>
      <c r="AS90" s="220"/>
      <c r="AT90" s="206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4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</row>
    <row r="91" spans="1:91" ht="10.5" customHeight="1">
      <c r="A91" s="18"/>
      <c r="B91" s="19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9"/>
      <c r="AS91" s="220"/>
      <c r="AT91" s="206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4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</row>
    <row r="92" spans="1:91" ht="29.25" customHeight="1">
      <c r="A92" s="18"/>
      <c r="B92" s="19"/>
      <c r="C92" s="221" t="s">
        <v>57</v>
      </c>
      <c r="D92" s="214"/>
      <c r="E92" s="214"/>
      <c r="F92" s="214"/>
      <c r="G92" s="214"/>
      <c r="H92" s="49"/>
      <c r="I92" s="222" t="s">
        <v>58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26" t="s">
        <v>59</v>
      </c>
      <c r="AH92" s="214"/>
      <c r="AI92" s="214"/>
      <c r="AJ92" s="214"/>
      <c r="AK92" s="214"/>
      <c r="AL92" s="214"/>
      <c r="AM92" s="214"/>
      <c r="AN92" s="222" t="s">
        <v>60</v>
      </c>
      <c r="AO92" s="214"/>
      <c r="AP92" s="215"/>
      <c r="AQ92" s="50" t="s">
        <v>61</v>
      </c>
      <c r="AR92" s="19"/>
      <c r="AS92" s="51" t="s">
        <v>62</v>
      </c>
      <c r="AT92" s="52" t="s">
        <v>63</v>
      </c>
      <c r="AU92" s="52" t="s">
        <v>64</v>
      </c>
      <c r="AV92" s="52" t="s">
        <v>65</v>
      </c>
      <c r="AW92" s="52" t="s">
        <v>66</v>
      </c>
      <c r="AX92" s="52" t="s">
        <v>67</v>
      </c>
      <c r="AY92" s="52" t="s">
        <v>68</v>
      </c>
      <c r="AZ92" s="52" t="s">
        <v>69</v>
      </c>
      <c r="BA92" s="52" t="s">
        <v>70</v>
      </c>
      <c r="BB92" s="52" t="s">
        <v>71</v>
      </c>
      <c r="BC92" s="52" t="s">
        <v>72</v>
      </c>
      <c r="BD92" s="52" t="s">
        <v>73</v>
      </c>
      <c r="BE92" s="52" t="s">
        <v>74</v>
      </c>
      <c r="BF92" s="53" t="s">
        <v>75</v>
      </c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</row>
    <row r="93" spans="1:91" ht="10.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9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</row>
    <row r="94" spans="1:91" ht="32.25" customHeight="1">
      <c r="A94" s="55"/>
      <c r="B94" s="56"/>
      <c r="C94" s="57" t="s">
        <v>76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223">
        <f>ROUND(AG95+AG96+AG97+SUM(AG100:AG103),2)</f>
        <v>0</v>
      </c>
      <c r="AH94" s="206"/>
      <c r="AI94" s="206"/>
      <c r="AJ94" s="206"/>
      <c r="AK94" s="206"/>
      <c r="AL94" s="206"/>
      <c r="AM94" s="206"/>
      <c r="AN94" s="224">
        <f t="shared" ref="AN94:AN103" si="1">SUM(AG94,AV94)</f>
        <v>0</v>
      </c>
      <c r="AO94" s="206"/>
      <c r="AP94" s="206"/>
      <c r="AQ94" s="60" t="s">
        <v>1</v>
      </c>
      <c r="AR94" s="56"/>
      <c r="AS94" s="61">
        <f t="shared" ref="AS94:AU94" si="2">ROUND(AS95+AS96+AS97+SUM(AS100:AS103),2)</f>
        <v>0</v>
      </c>
      <c r="AT94" s="62">
        <f t="shared" si="2"/>
        <v>0</v>
      </c>
      <c r="AU94" s="63">
        <f t="shared" si="2"/>
        <v>0</v>
      </c>
      <c r="AV94" s="63">
        <f t="shared" ref="AV94:AV103" si="3">ROUND(SUM(AX94:AY94),2)</f>
        <v>0</v>
      </c>
      <c r="AW94" s="64">
        <f>ROUND(AW95+AW96+AW97+SUM(AW100:AW103),5)</f>
        <v>0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 t="shared" ref="BB94:BF94" si="4">ROUND(BB95+BB96+BB97+SUM(BB100:BB103),2)</f>
        <v>0</v>
      </c>
      <c r="BC94" s="63">
        <f t="shared" si="4"/>
        <v>0</v>
      </c>
      <c r="BD94" s="63">
        <f t="shared" si="4"/>
        <v>0</v>
      </c>
      <c r="BE94" s="63">
        <f t="shared" si="4"/>
        <v>0</v>
      </c>
      <c r="BF94" s="65">
        <f t="shared" si="4"/>
        <v>0</v>
      </c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66" t="s">
        <v>77</v>
      </c>
      <c r="BT94" s="66" t="s">
        <v>78</v>
      </c>
      <c r="BU94" s="67" t="s">
        <v>79</v>
      </c>
      <c r="BV94" s="66" t="s">
        <v>80</v>
      </c>
      <c r="BW94" s="66" t="s">
        <v>5</v>
      </c>
      <c r="BX94" s="66" t="s">
        <v>81</v>
      </c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66" t="s">
        <v>1</v>
      </c>
      <c r="CM94" s="55"/>
    </row>
    <row r="95" spans="1:91" ht="24.75" customHeight="1">
      <c r="A95" s="68" t="s">
        <v>82</v>
      </c>
      <c r="B95" s="69"/>
      <c r="C95" s="70"/>
      <c r="D95" s="207" t="s">
        <v>83</v>
      </c>
      <c r="E95" s="206"/>
      <c r="F95" s="206"/>
      <c r="G95" s="206"/>
      <c r="H95" s="206"/>
      <c r="I95" s="71"/>
      <c r="J95" s="207" t="s">
        <v>84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8">
        <f>'23-D1-01-01 - Sklad poľno...'!L32</f>
        <v>0</v>
      </c>
      <c r="AH95" s="206"/>
      <c r="AI95" s="206"/>
      <c r="AJ95" s="206"/>
      <c r="AK95" s="206"/>
      <c r="AL95" s="206"/>
      <c r="AM95" s="206"/>
      <c r="AN95" s="208">
        <f t="shared" si="1"/>
        <v>0</v>
      </c>
      <c r="AO95" s="206"/>
      <c r="AP95" s="206"/>
      <c r="AQ95" s="72" t="s">
        <v>85</v>
      </c>
      <c r="AR95" s="69"/>
      <c r="AS95" s="73">
        <f>'23-D1-01-01 - Sklad poľno...'!L30</f>
        <v>0</v>
      </c>
      <c r="AT95" s="74">
        <f>'23-D1-01-01 - Sklad poľno...'!L31</f>
        <v>0</v>
      </c>
      <c r="AU95" s="74">
        <v>0</v>
      </c>
      <c r="AV95" s="74">
        <f t="shared" si="3"/>
        <v>0</v>
      </c>
      <c r="AW95" s="75">
        <f>'23-D1-01-01 - Sklad poľno...'!U131</f>
        <v>0</v>
      </c>
      <c r="AX95" s="74">
        <f>'23-D1-01-01 - Sklad poľno...'!L35</f>
        <v>0</v>
      </c>
      <c r="AY95" s="74">
        <f>'23-D1-01-01 - Sklad poľno...'!L36</f>
        <v>0</v>
      </c>
      <c r="AZ95" s="74">
        <f>'23-D1-01-01 - Sklad poľno...'!L37</f>
        <v>0</v>
      </c>
      <c r="BA95" s="74">
        <f>'23-D1-01-01 - Sklad poľno...'!L38</f>
        <v>0</v>
      </c>
      <c r="BB95" s="74">
        <f>'23-D1-01-01 - Sklad poľno...'!F35</f>
        <v>0</v>
      </c>
      <c r="BC95" s="74">
        <f>'23-D1-01-01 - Sklad poľno...'!F36</f>
        <v>0</v>
      </c>
      <c r="BD95" s="74">
        <f>'23-D1-01-01 - Sklad poľno...'!F37</f>
        <v>0</v>
      </c>
      <c r="BE95" s="74">
        <f>'23-D1-01-01 - Sklad poľno...'!F38</f>
        <v>0</v>
      </c>
      <c r="BF95" s="76">
        <f>'23-D1-01-01 - Sklad poľno...'!F39</f>
        <v>0</v>
      </c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8" t="s">
        <v>86</v>
      </c>
      <c r="BU95" s="77"/>
      <c r="BV95" s="78" t="s">
        <v>80</v>
      </c>
      <c r="BW95" s="78" t="s">
        <v>87</v>
      </c>
      <c r="BX95" s="78" t="s">
        <v>5</v>
      </c>
      <c r="BY95" s="77"/>
      <c r="BZ95" s="77"/>
      <c r="CA95" s="77"/>
      <c r="CB95" s="77"/>
      <c r="CC95" s="77"/>
      <c r="CD95" s="77"/>
      <c r="CE95" s="77"/>
      <c r="CF95" s="77"/>
      <c r="CG95" s="77"/>
      <c r="CH95" s="77"/>
      <c r="CI95" s="77"/>
      <c r="CJ95" s="77"/>
      <c r="CK95" s="77"/>
      <c r="CL95" s="78" t="s">
        <v>1</v>
      </c>
      <c r="CM95" s="78" t="s">
        <v>78</v>
      </c>
    </row>
    <row r="96" spans="1:91" ht="24.75" customHeight="1">
      <c r="A96" s="68" t="s">
        <v>82</v>
      </c>
      <c r="B96" s="69"/>
      <c r="C96" s="70"/>
      <c r="D96" s="207" t="s">
        <v>88</v>
      </c>
      <c r="E96" s="206"/>
      <c r="F96" s="206"/>
      <c r="G96" s="206"/>
      <c r="H96" s="206"/>
      <c r="I96" s="71"/>
      <c r="J96" s="207" t="s">
        <v>89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8">
        <f>'23-D1-01-02 - Sklad jadro...'!L32</f>
        <v>0</v>
      </c>
      <c r="AH96" s="206"/>
      <c r="AI96" s="206"/>
      <c r="AJ96" s="206"/>
      <c r="AK96" s="206"/>
      <c r="AL96" s="206"/>
      <c r="AM96" s="206"/>
      <c r="AN96" s="208">
        <f t="shared" si="1"/>
        <v>0</v>
      </c>
      <c r="AO96" s="206"/>
      <c r="AP96" s="206"/>
      <c r="AQ96" s="72" t="s">
        <v>85</v>
      </c>
      <c r="AR96" s="69"/>
      <c r="AS96" s="73">
        <f>'23-D1-01-02 - Sklad jadro...'!L30</f>
        <v>0</v>
      </c>
      <c r="AT96" s="74">
        <f>'23-D1-01-02 - Sklad jadro...'!L31</f>
        <v>0</v>
      </c>
      <c r="AU96" s="74">
        <v>0</v>
      </c>
      <c r="AV96" s="74">
        <f t="shared" si="3"/>
        <v>0</v>
      </c>
      <c r="AW96" s="75">
        <f>'23-D1-01-02 - Sklad jadro...'!U130</f>
        <v>0</v>
      </c>
      <c r="AX96" s="74">
        <f>'23-D1-01-02 - Sklad jadro...'!L35</f>
        <v>0</v>
      </c>
      <c r="AY96" s="74">
        <f>'23-D1-01-02 - Sklad jadro...'!L36</f>
        <v>0</v>
      </c>
      <c r="AZ96" s="74">
        <f>'23-D1-01-02 - Sklad jadro...'!L37</f>
        <v>0</v>
      </c>
      <c r="BA96" s="74">
        <f>'23-D1-01-02 - Sklad jadro...'!L38</f>
        <v>0</v>
      </c>
      <c r="BB96" s="74">
        <f>'23-D1-01-02 - Sklad jadro...'!F35</f>
        <v>0</v>
      </c>
      <c r="BC96" s="74">
        <f>'23-D1-01-02 - Sklad jadro...'!F36</f>
        <v>0</v>
      </c>
      <c r="BD96" s="74">
        <f>'23-D1-01-02 - Sklad jadro...'!F37</f>
        <v>0</v>
      </c>
      <c r="BE96" s="74">
        <f>'23-D1-01-02 - Sklad jadro...'!F38</f>
        <v>0</v>
      </c>
      <c r="BF96" s="76">
        <f>'23-D1-01-02 - Sklad jadro...'!F39</f>
        <v>0</v>
      </c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8" t="s">
        <v>86</v>
      </c>
      <c r="BU96" s="77"/>
      <c r="BV96" s="78" t="s">
        <v>80</v>
      </c>
      <c r="BW96" s="78" t="s">
        <v>90</v>
      </c>
      <c r="BX96" s="78" t="s">
        <v>5</v>
      </c>
      <c r="BY96" s="77"/>
      <c r="BZ96" s="77"/>
      <c r="CA96" s="77"/>
      <c r="CB96" s="77"/>
      <c r="CC96" s="77"/>
      <c r="CD96" s="77"/>
      <c r="CE96" s="77"/>
      <c r="CF96" s="77"/>
      <c r="CG96" s="77"/>
      <c r="CH96" s="77"/>
      <c r="CI96" s="77"/>
      <c r="CJ96" s="77"/>
      <c r="CK96" s="77"/>
      <c r="CL96" s="78" t="s">
        <v>1</v>
      </c>
      <c r="CM96" s="78" t="s">
        <v>78</v>
      </c>
    </row>
    <row r="97" spans="1:91" ht="24.75" customHeight="1">
      <c r="A97" s="77"/>
      <c r="B97" s="69"/>
      <c r="C97" s="70"/>
      <c r="D97" s="207" t="s">
        <v>91</v>
      </c>
      <c r="E97" s="206"/>
      <c r="F97" s="206"/>
      <c r="G97" s="206"/>
      <c r="H97" s="206"/>
      <c r="I97" s="71"/>
      <c r="J97" s="207" t="s">
        <v>92</v>
      </c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36">
        <f>ROUND(SUM(AG98:AG99),2)</f>
        <v>0</v>
      </c>
      <c r="AH97" s="206"/>
      <c r="AI97" s="206"/>
      <c r="AJ97" s="206"/>
      <c r="AK97" s="206"/>
      <c r="AL97" s="206"/>
      <c r="AM97" s="206"/>
      <c r="AN97" s="208">
        <f t="shared" si="1"/>
        <v>0</v>
      </c>
      <c r="AO97" s="206"/>
      <c r="AP97" s="206"/>
      <c r="AQ97" s="72" t="s">
        <v>85</v>
      </c>
      <c r="AR97" s="69"/>
      <c r="AS97" s="79">
        <f t="shared" ref="AS97:AU97" si="5">ROUND(SUM(AS98:AS99),2)</f>
        <v>0</v>
      </c>
      <c r="AT97" s="80">
        <f t="shared" si="5"/>
        <v>0</v>
      </c>
      <c r="AU97" s="74">
        <f t="shared" si="5"/>
        <v>0</v>
      </c>
      <c r="AV97" s="74">
        <f t="shared" si="3"/>
        <v>0</v>
      </c>
      <c r="AW97" s="75">
        <f>ROUND(SUM(AW98:AW99),5)</f>
        <v>0</v>
      </c>
      <c r="AX97" s="74">
        <f>ROUND(BB97*L29,2)</f>
        <v>0</v>
      </c>
      <c r="AY97" s="74">
        <f>ROUND(BC97*L30,2)</f>
        <v>0</v>
      </c>
      <c r="AZ97" s="74">
        <f>ROUND(BD97*L29,2)</f>
        <v>0</v>
      </c>
      <c r="BA97" s="74">
        <f>ROUND(BE97*L30,2)</f>
        <v>0</v>
      </c>
      <c r="BB97" s="74">
        <f t="shared" ref="BB97:BF97" si="6">ROUND(SUM(BB98:BB99),2)</f>
        <v>0</v>
      </c>
      <c r="BC97" s="74">
        <f t="shared" si="6"/>
        <v>0</v>
      </c>
      <c r="BD97" s="74">
        <f t="shared" si="6"/>
        <v>0</v>
      </c>
      <c r="BE97" s="74">
        <f t="shared" si="6"/>
        <v>0</v>
      </c>
      <c r="BF97" s="76">
        <f t="shared" si="6"/>
        <v>0</v>
      </c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8" t="s">
        <v>77</v>
      </c>
      <c r="BT97" s="78" t="s">
        <v>86</v>
      </c>
      <c r="BU97" s="78" t="s">
        <v>79</v>
      </c>
      <c r="BV97" s="78" t="s">
        <v>80</v>
      </c>
      <c r="BW97" s="78" t="s">
        <v>93</v>
      </c>
      <c r="BX97" s="78" t="s">
        <v>5</v>
      </c>
      <c r="BY97" s="77"/>
      <c r="BZ97" s="77"/>
      <c r="CA97" s="77"/>
      <c r="CB97" s="77"/>
      <c r="CC97" s="77"/>
      <c r="CD97" s="77"/>
      <c r="CE97" s="77"/>
      <c r="CF97" s="77"/>
      <c r="CG97" s="77"/>
      <c r="CH97" s="77"/>
      <c r="CI97" s="77"/>
      <c r="CJ97" s="77"/>
      <c r="CK97" s="77"/>
      <c r="CL97" s="78" t="s">
        <v>1</v>
      </c>
      <c r="CM97" s="78" t="s">
        <v>78</v>
      </c>
    </row>
    <row r="98" spans="1:91" ht="23.25" customHeight="1">
      <c r="A98" s="68" t="s">
        <v>82</v>
      </c>
      <c r="B98" s="40"/>
      <c r="C98" s="81"/>
      <c r="D98" s="81"/>
      <c r="E98" s="235" t="s">
        <v>94</v>
      </c>
      <c r="F98" s="206"/>
      <c r="G98" s="206"/>
      <c r="H98" s="206"/>
      <c r="I98" s="206"/>
      <c r="J98" s="81"/>
      <c r="K98" s="235" t="s">
        <v>95</v>
      </c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25">
        <f>'23-D1-01-03-01 - Senník č.1'!L34</f>
        <v>0</v>
      </c>
      <c r="AH98" s="206"/>
      <c r="AI98" s="206"/>
      <c r="AJ98" s="206"/>
      <c r="AK98" s="206"/>
      <c r="AL98" s="206"/>
      <c r="AM98" s="206"/>
      <c r="AN98" s="225">
        <f t="shared" si="1"/>
        <v>0</v>
      </c>
      <c r="AO98" s="206"/>
      <c r="AP98" s="206"/>
      <c r="AQ98" s="82" t="s">
        <v>96</v>
      </c>
      <c r="AR98" s="40"/>
      <c r="AS98" s="83">
        <f>'23-D1-01-03-01 - Senník č.1'!L32</f>
        <v>0</v>
      </c>
      <c r="AT98" s="84">
        <f>'23-D1-01-03-01 - Senník č.1'!L33</f>
        <v>0</v>
      </c>
      <c r="AU98" s="84">
        <v>0</v>
      </c>
      <c r="AV98" s="84">
        <f t="shared" si="3"/>
        <v>0</v>
      </c>
      <c r="AW98" s="85">
        <f>'23-D1-01-03-01 - Senník č.1'!U135</f>
        <v>0</v>
      </c>
      <c r="AX98" s="84">
        <f>'23-D1-01-03-01 - Senník č.1'!L37</f>
        <v>0</v>
      </c>
      <c r="AY98" s="84">
        <f>'23-D1-01-03-01 - Senník č.1'!L38</f>
        <v>0</v>
      </c>
      <c r="AZ98" s="84">
        <f>'23-D1-01-03-01 - Senník č.1'!L39</f>
        <v>0</v>
      </c>
      <c r="BA98" s="84">
        <f>'23-D1-01-03-01 - Senník č.1'!L40</f>
        <v>0</v>
      </c>
      <c r="BB98" s="84">
        <f>'23-D1-01-03-01 - Senník č.1'!F37</f>
        <v>0</v>
      </c>
      <c r="BC98" s="84">
        <f>'23-D1-01-03-01 - Senník č.1'!F38</f>
        <v>0</v>
      </c>
      <c r="BD98" s="84">
        <f>'23-D1-01-03-01 - Senník č.1'!F39</f>
        <v>0</v>
      </c>
      <c r="BE98" s="84">
        <f>'23-D1-01-03-01 - Senník č.1'!F40</f>
        <v>0</v>
      </c>
      <c r="BF98" s="86">
        <f>'23-D1-01-03-01 - Senník č.1'!F41</f>
        <v>0</v>
      </c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11" t="s">
        <v>97</v>
      </c>
      <c r="BU98" s="39"/>
      <c r="BV98" s="11" t="s">
        <v>80</v>
      </c>
      <c r="BW98" s="11" t="s">
        <v>98</v>
      </c>
      <c r="BX98" s="11" t="s">
        <v>93</v>
      </c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11" t="s">
        <v>1</v>
      </c>
      <c r="CM98" s="39"/>
    </row>
    <row r="99" spans="1:91" ht="23.25" customHeight="1">
      <c r="A99" s="68" t="s">
        <v>82</v>
      </c>
      <c r="B99" s="40"/>
      <c r="C99" s="81"/>
      <c r="D99" s="81"/>
      <c r="E99" s="235" t="s">
        <v>99</v>
      </c>
      <c r="F99" s="206"/>
      <c r="G99" s="206"/>
      <c r="H99" s="206"/>
      <c r="I99" s="206"/>
      <c r="J99" s="81"/>
      <c r="K99" s="235" t="s">
        <v>100</v>
      </c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25">
        <f>'23-D1-01-03-02 - Senník č.2'!L34</f>
        <v>0</v>
      </c>
      <c r="AH99" s="206"/>
      <c r="AI99" s="206"/>
      <c r="AJ99" s="206"/>
      <c r="AK99" s="206"/>
      <c r="AL99" s="206"/>
      <c r="AM99" s="206"/>
      <c r="AN99" s="225">
        <f t="shared" si="1"/>
        <v>0</v>
      </c>
      <c r="AO99" s="206"/>
      <c r="AP99" s="206"/>
      <c r="AQ99" s="82" t="s">
        <v>96</v>
      </c>
      <c r="AR99" s="40"/>
      <c r="AS99" s="83">
        <f>'23-D1-01-03-02 - Senník č.2'!L32</f>
        <v>0</v>
      </c>
      <c r="AT99" s="84">
        <f>'23-D1-01-03-02 - Senník č.2'!L33</f>
        <v>0</v>
      </c>
      <c r="AU99" s="84">
        <v>0</v>
      </c>
      <c r="AV99" s="84">
        <f t="shared" si="3"/>
        <v>0</v>
      </c>
      <c r="AW99" s="85">
        <f>'23-D1-01-03-02 - Senník č.2'!U135</f>
        <v>0</v>
      </c>
      <c r="AX99" s="84">
        <f>'23-D1-01-03-02 - Senník č.2'!L37</f>
        <v>0</v>
      </c>
      <c r="AY99" s="84">
        <f>'23-D1-01-03-02 - Senník č.2'!L38</f>
        <v>0</v>
      </c>
      <c r="AZ99" s="84">
        <f>'23-D1-01-03-02 - Senník č.2'!L39</f>
        <v>0</v>
      </c>
      <c r="BA99" s="84">
        <f>'23-D1-01-03-02 - Senník č.2'!L40</f>
        <v>0</v>
      </c>
      <c r="BB99" s="84">
        <f>'23-D1-01-03-02 - Senník č.2'!F37</f>
        <v>0</v>
      </c>
      <c r="BC99" s="84">
        <f>'23-D1-01-03-02 - Senník č.2'!F38</f>
        <v>0</v>
      </c>
      <c r="BD99" s="84">
        <f>'23-D1-01-03-02 - Senník č.2'!F39</f>
        <v>0</v>
      </c>
      <c r="BE99" s="84">
        <f>'23-D1-01-03-02 - Senník č.2'!F40</f>
        <v>0</v>
      </c>
      <c r="BF99" s="86">
        <f>'23-D1-01-03-02 - Senník č.2'!F41</f>
        <v>0</v>
      </c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11" t="s">
        <v>97</v>
      </c>
      <c r="BU99" s="39"/>
      <c r="BV99" s="11" t="s">
        <v>80</v>
      </c>
      <c r="BW99" s="11" t="s">
        <v>101</v>
      </c>
      <c r="BX99" s="11" t="s">
        <v>93</v>
      </c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11" t="s">
        <v>1</v>
      </c>
      <c r="CM99" s="39"/>
    </row>
    <row r="100" spans="1:91" ht="24.75" customHeight="1">
      <c r="A100" s="68" t="s">
        <v>82</v>
      </c>
      <c r="B100" s="69"/>
      <c r="C100" s="70"/>
      <c r="D100" s="207" t="s">
        <v>102</v>
      </c>
      <c r="E100" s="206"/>
      <c r="F100" s="206"/>
      <c r="G100" s="206"/>
      <c r="H100" s="206"/>
      <c r="I100" s="71"/>
      <c r="J100" s="207" t="s">
        <v>103</v>
      </c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8">
        <f>'23-D1-01-04 - Miestnosť n...'!L32</f>
        <v>0</v>
      </c>
      <c r="AH100" s="206"/>
      <c r="AI100" s="206"/>
      <c r="AJ100" s="206"/>
      <c r="AK100" s="206"/>
      <c r="AL100" s="206"/>
      <c r="AM100" s="206"/>
      <c r="AN100" s="208">
        <f t="shared" si="1"/>
        <v>0</v>
      </c>
      <c r="AO100" s="206"/>
      <c r="AP100" s="206"/>
      <c r="AQ100" s="72" t="s">
        <v>85</v>
      </c>
      <c r="AR100" s="69"/>
      <c r="AS100" s="73">
        <f>'23-D1-01-04 - Miestnosť n...'!L30</f>
        <v>0</v>
      </c>
      <c r="AT100" s="74">
        <f>'23-D1-01-04 - Miestnosť n...'!L31</f>
        <v>0</v>
      </c>
      <c r="AU100" s="74">
        <v>0</v>
      </c>
      <c r="AV100" s="74">
        <f t="shared" si="3"/>
        <v>0</v>
      </c>
      <c r="AW100" s="75">
        <f>'23-D1-01-04 - Miestnosť n...'!U131</f>
        <v>0</v>
      </c>
      <c r="AX100" s="74">
        <f>'23-D1-01-04 - Miestnosť n...'!L35</f>
        <v>0</v>
      </c>
      <c r="AY100" s="74">
        <f>'23-D1-01-04 - Miestnosť n...'!L36</f>
        <v>0</v>
      </c>
      <c r="AZ100" s="74">
        <f>'23-D1-01-04 - Miestnosť n...'!L37</f>
        <v>0</v>
      </c>
      <c r="BA100" s="74">
        <f>'23-D1-01-04 - Miestnosť n...'!L38</f>
        <v>0</v>
      </c>
      <c r="BB100" s="74">
        <f>'23-D1-01-04 - Miestnosť n...'!F35</f>
        <v>0</v>
      </c>
      <c r="BC100" s="74">
        <f>'23-D1-01-04 - Miestnosť n...'!F36</f>
        <v>0</v>
      </c>
      <c r="BD100" s="74">
        <f>'23-D1-01-04 - Miestnosť n...'!F37</f>
        <v>0</v>
      </c>
      <c r="BE100" s="74">
        <f>'23-D1-01-04 - Miestnosť n...'!F38</f>
        <v>0</v>
      </c>
      <c r="BF100" s="76">
        <f>'23-D1-01-04 - Miestnosť n...'!F39</f>
        <v>0</v>
      </c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8" t="s">
        <v>86</v>
      </c>
      <c r="BU100" s="77"/>
      <c r="BV100" s="78" t="s">
        <v>80</v>
      </c>
      <c r="BW100" s="78" t="s">
        <v>104</v>
      </c>
      <c r="BX100" s="78" t="s">
        <v>5</v>
      </c>
      <c r="BY100" s="77"/>
      <c r="BZ100" s="77"/>
      <c r="CA100" s="77"/>
      <c r="CB100" s="77"/>
      <c r="CC100" s="77"/>
      <c r="CD100" s="77"/>
      <c r="CE100" s="77"/>
      <c r="CF100" s="77"/>
      <c r="CG100" s="77"/>
      <c r="CH100" s="77"/>
      <c r="CI100" s="77"/>
      <c r="CJ100" s="77"/>
      <c r="CK100" s="77"/>
      <c r="CL100" s="78" t="s">
        <v>1</v>
      </c>
      <c r="CM100" s="78" t="s">
        <v>78</v>
      </c>
    </row>
    <row r="101" spans="1:91" ht="24.75" customHeight="1">
      <c r="A101" s="68" t="s">
        <v>82</v>
      </c>
      <c r="B101" s="69"/>
      <c r="C101" s="70"/>
      <c r="D101" s="207" t="s">
        <v>105</v>
      </c>
      <c r="E101" s="206"/>
      <c r="F101" s="206"/>
      <c r="G101" s="206"/>
      <c r="H101" s="206"/>
      <c r="I101" s="71"/>
      <c r="J101" s="207" t="s">
        <v>106</v>
      </c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8">
        <f>'23-D1-01-05 - Miestnosť p...'!L32</f>
        <v>0</v>
      </c>
      <c r="AH101" s="206"/>
      <c r="AI101" s="206"/>
      <c r="AJ101" s="206"/>
      <c r="AK101" s="206"/>
      <c r="AL101" s="206"/>
      <c r="AM101" s="206"/>
      <c r="AN101" s="208">
        <f t="shared" si="1"/>
        <v>0</v>
      </c>
      <c r="AO101" s="206"/>
      <c r="AP101" s="206"/>
      <c r="AQ101" s="72" t="s">
        <v>85</v>
      </c>
      <c r="AR101" s="69"/>
      <c r="AS101" s="73">
        <f>'23-D1-01-05 - Miestnosť p...'!L30</f>
        <v>0</v>
      </c>
      <c r="AT101" s="74">
        <f>'23-D1-01-05 - Miestnosť p...'!L31</f>
        <v>0</v>
      </c>
      <c r="AU101" s="74">
        <v>0</v>
      </c>
      <c r="AV101" s="74">
        <f t="shared" si="3"/>
        <v>0</v>
      </c>
      <c r="AW101" s="75">
        <f>'23-D1-01-05 - Miestnosť p...'!U130</f>
        <v>0</v>
      </c>
      <c r="AX101" s="74">
        <f>'23-D1-01-05 - Miestnosť p...'!L35</f>
        <v>0</v>
      </c>
      <c r="AY101" s="74">
        <f>'23-D1-01-05 - Miestnosť p...'!L36</f>
        <v>0</v>
      </c>
      <c r="AZ101" s="74">
        <f>'23-D1-01-05 - Miestnosť p...'!L37</f>
        <v>0</v>
      </c>
      <c r="BA101" s="74">
        <f>'23-D1-01-05 - Miestnosť p...'!L38</f>
        <v>0</v>
      </c>
      <c r="BB101" s="74">
        <f>'23-D1-01-05 - Miestnosť p...'!F35</f>
        <v>0</v>
      </c>
      <c r="BC101" s="74">
        <f>'23-D1-01-05 - Miestnosť p...'!F36</f>
        <v>0</v>
      </c>
      <c r="BD101" s="74">
        <f>'23-D1-01-05 - Miestnosť p...'!F37</f>
        <v>0</v>
      </c>
      <c r="BE101" s="74">
        <f>'23-D1-01-05 - Miestnosť p...'!F38</f>
        <v>0</v>
      </c>
      <c r="BF101" s="76">
        <f>'23-D1-01-05 - Miestnosť p...'!F39</f>
        <v>0</v>
      </c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8" t="s">
        <v>86</v>
      </c>
      <c r="BU101" s="77"/>
      <c r="BV101" s="78" t="s">
        <v>80</v>
      </c>
      <c r="BW101" s="78" t="s">
        <v>107</v>
      </c>
      <c r="BX101" s="78" t="s">
        <v>5</v>
      </c>
      <c r="BY101" s="77"/>
      <c r="BZ101" s="77"/>
      <c r="CA101" s="77"/>
      <c r="CB101" s="77"/>
      <c r="CC101" s="77"/>
      <c r="CD101" s="77"/>
      <c r="CE101" s="77"/>
      <c r="CF101" s="77"/>
      <c r="CG101" s="77"/>
      <c r="CH101" s="77"/>
      <c r="CI101" s="77"/>
      <c r="CJ101" s="77"/>
      <c r="CK101" s="77"/>
      <c r="CL101" s="78" t="s">
        <v>1</v>
      </c>
      <c r="CM101" s="78" t="s">
        <v>78</v>
      </c>
    </row>
    <row r="102" spans="1:91" ht="24.75" customHeight="1">
      <c r="A102" s="68" t="s">
        <v>82</v>
      </c>
      <c r="B102" s="69"/>
      <c r="C102" s="70"/>
      <c r="D102" s="207" t="s">
        <v>108</v>
      </c>
      <c r="E102" s="206"/>
      <c r="F102" s="206"/>
      <c r="G102" s="206"/>
      <c r="H102" s="206"/>
      <c r="I102" s="71"/>
      <c r="J102" s="207" t="s">
        <v>109</v>
      </c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8">
        <f>'23-D1-01-06 - Oplôtky'!L32</f>
        <v>0</v>
      </c>
      <c r="AH102" s="206"/>
      <c r="AI102" s="206"/>
      <c r="AJ102" s="206"/>
      <c r="AK102" s="206"/>
      <c r="AL102" s="206"/>
      <c r="AM102" s="206"/>
      <c r="AN102" s="208">
        <f t="shared" si="1"/>
        <v>0</v>
      </c>
      <c r="AO102" s="206"/>
      <c r="AP102" s="206"/>
      <c r="AQ102" s="72" t="s">
        <v>85</v>
      </c>
      <c r="AR102" s="69"/>
      <c r="AS102" s="73">
        <f>'23-D1-01-06 - Oplôtky'!L30</f>
        <v>0</v>
      </c>
      <c r="AT102" s="74">
        <f>'23-D1-01-06 - Oplôtky'!L31</f>
        <v>0</v>
      </c>
      <c r="AU102" s="74">
        <v>0</v>
      </c>
      <c r="AV102" s="74">
        <f t="shared" si="3"/>
        <v>0</v>
      </c>
      <c r="AW102" s="75">
        <f>'23-D1-01-06 - Oplôtky'!U121</f>
        <v>0</v>
      </c>
      <c r="AX102" s="74">
        <f>'23-D1-01-06 - Oplôtky'!L35</f>
        <v>0</v>
      </c>
      <c r="AY102" s="74">
        <f>'23-D1-01-06 - Oplôtky'!L36</f>
        <v>0</v>
      </c>
      <c r="AZ102" s="74">
        <f>'23-D1-01-06 - Oplôtky'!L37</f>
        <v>0</v>
      </c>
      <c r="BA102" s="74">
        <f>'23-D1-01-06 - Oplôtky'!L38</f>
        <v>0</v>
      </c>
      <c r="BB102" s="74">
        <f>'23-D1-01-06 - Oplôtky'!F35</f>
        <v>0</v>
      </c>
      <c r="BC102" s="74">
        <f>'23-D1-01-06 - Oplôtky'!F36</f>
        <v>0</v>
      </c>
      <c r="BD102" s="74">
        <f>'23-D1-01-06 - Oplôtky'!F37</f>
        <v>0</v>
      </c>
      <c r="BE102" s="74">
        <f>'23-D1-01-06 - Oplôtky'!F38</f>
        <v>0</v>
      </c>
      <c r="BF102" s="76">
        <f>'23-D1-01-06 - Oplôtky'!F39</f>
        <v>0</v>
      </c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8" t="s">
        <v>86</v>
      </c>
      <c r="BU102" s="77"/>
      <c r="BV102" s="78" t="s">
        <v>80</v>
      </c>
      <c r="BW102" s="78" t="s">
        <v>110</v>
      </c>
      <c r="BX102" s="78" t="s">
        <v>5</v>
      </c>
      <c r="BY102" s="77"/>
      <c r="BZ102" s="77"/>
      <c r="CA102" s="77"/>
      <c r="CB102" s="77"/>
      <c r="CC102" s="77"/>
      <c r="CD102" s="77"/>
      <c r="CE102" s="77"/>
      <c r="CF102" s="77"/>
      <c r="CG102" s="77"/>
      <c r="CH102" s="77"/>
      <c r="CI102" s="77"/>
      <c r="CJ102" s="77"/>
      <c r="CK102" s="77"/>
      <c r="CL102" s="78" t="s">
        <v>1</v>
      </c>
      <c r="CM102" s="78" t="s">
        <v>78</v>
      </c>
    </row>
    <row r="103" spans="1:91" ht="24.75" customHeight="1">
      <c r="A103" s="68" t="s">
        <v>82</v>
      </c>
      <c r="B103" s="69"/>
      <c r="C103" s="70"/>
      <c r="D103" s="207" t="s">
        <v>111</v>
      </c>
      <c r="E103" s="206"/>
      <c r="F103" s="206"/>
      <c r="G103" s="206"/>
      <c r="H103" s="206"/>
      <c r="I103" s="71"/>
      <c r="J103" s="207" t="s">
        <v>112</v>
      </c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8">
        <f>'23-D1-01-07 - Terénn úpra...'!L32</f>
        <v>0</v>
      </c>
      <c r="AH103" s="206"/>
      <c r="AI103" s="206"/>
      <c r="AJ103" s="206"/>
      <c r="AK103" s="206"/>
      <c r="AL103" s="206"/>
      <c r="AM103" s="206"/>
      <c r="AN103" s="208">
        <f t="shared" si="1"/>
        <v>0</v>
      </c>
      <c r="AO103" s="206"/>
      <c r="AP103" s="206"/>
      <c r="AQ103" s="72" t="s">
        <v>85</v>
      </c>
      <c r="AR103" s="69"/>
      <c r="AS103" s="87">
        <f>'23-D1-01-07 - Terénn úpra...'!L30</f>
        <v>0</v>
      </c>
      <c r="AT103" s="88">
        <f>'23-D1-01-07 - Terénn úpra...'!L31</f>
        <v>0</v>
      </c>
      <c r="AU103" s="88">
        <v>0</v>
      </c>
      <c r="AV103" s="88">
        <f t="shared" si="3"/>
        <v>0</v>
      </c>
      <c r="AW103" s="89">
        <f>'23-D1-01-07 - Terénn úpra...'!U119</f>
        <v>0</v>
      </c>
      <c r="AX103" s="88">
        <f>'23-D1-01-07 - Terénn úpra...'!L35</f>
        <v>0</v>
      </c>
      <c r="AY103" s="88">
        <f>'23-D1-01-07 - Terénn úpra...'!L36</f>
        <v>0</v>
      </c>
      <c r="AZ103" s="88">
        <f>'23-D1-01-07 - Terénn úpra...'!L37</f>
        <v>0</v>
      </c>
      <c r="BA103" s="88">
        <f>'23-D1-01-07 - Terénn úpra...'!L38</f>
        <v>0</v>
      </c>
      <c r="BB103" s="88">
        <f>'23-D1-01-07 - Terénn úpra...'!F35</f>
        <v>0</v>
      </c>
      <c r="BC103" s="88">
        <f>'23-D1-01-07 - Terénn úpra...'!F36</f>
        <v>0</v>
      </c>
      <c r="BD103" s="88">
        <f>'23-D1-01-07 - Terénn úpra...'!F37</f>
        <v>0</v>
      </c>
      <c r="BE103" s="88">
        <f>'23-D1-01-07 - Terénn úpra...'!F38</f>
        <v>0</v>
      </c>
      <c r="BF103" s="90">
        <f>'23-D1-01-07 - Terénn úpra...'!F39</f>
        <v>0</v>
      </c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8" t="s">
        <v>86</v>
      </c>
      <c r="BU103" s="77"/>
      <c r="BV103" s="78" t="s">
        <v>80</v>
      </c>
      <c r="BW103" s="78" t="s">
        <v>113</v>
      </c>
      <c r="BX103" s="78" t="s">
        <v>5</v>
      </c>
      <c r="BY103" s="77"/>
      <c r="BZ103" s="77"/>
      <c r="CA103" s="77"/>
      <c r="CB103" s="77"/>
      <c r="CC103" s="77"/>
      <c r="CD103" s="77"/>
      <c r="CE103" s="77"/>
      <c r="CF103" s="77"/>
      <c r="CG103" s="77"/>
      <c r="CH103" s="77"/>
      <c r="CI103" s="77"/>
      <c r="CJ103" s="77"/>
      <c r="CK103" s="77"/>
      <c r="CL103" s="78" t="s">
        <v>1</v>
      </c>
      <c r="CM103" s="78" t="s">
        <v>78</v>
      </c>
    </row>
    <row r="104" spans="1:91" ht="30" customHeight="1">
      <c r="A104" s="18"/>
      <c r="B104" s="19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9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</row>
    <row r="105" spans="1:91" ht="6.75" customHeight="1">
      <c r="A105" s="18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19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</row>
  </sheetData>
  <mergeCells count="74">
    <mergeCell ref="D95:H95"/>
    <mergeCell ref="AG95:AM95"/>
    <mergeCell ref="J95:AF95"/>
    <mergeCell ref="AN95:AP95"/>
    <mergeCell ref="D96:H96"/>
    <mergeCell ref="AG96:AM96"/>
    <mergeCell ref="D97:H97"/>
    <mergeCell ref="AG97:AM97"/>
    <mergeCell ref="J96:AF96"/>
    <mergeCell ref="J97:AF97"/>
    <mergeCell ref="E98:I98"/>
    <mergeCell ref="K98:AF98"/>
    <mergeCell ref="E99:I99"/>
    <mergeCell ref="K99:AF99"/>
    <mergeCell ref="J100:AF100"/>
    <mergeCell ref="AN100:AP100"/>
    <mergeCell ref="AN101:AP101"/>
    <mergeCell ref="D101:H101"/>
    <mergeCell ref="AN102:AP102"/>
    <mergeCell ref="AN103:AP103"/>
    <mergeCell ref="BG5:BG34"/>
    <mergeCell ref="AR2:BG2"/>
    <mergeCell ref="W28:AE28"/>
    <mergeCell ref="AK28:AO28"/>
    <mergeCell ref="W29:AE29"/>
    <mergeCell ref="J101:AF101"/>
    <mergeCell ref="J102:AF102"/>
    <mergeCell ref="J103:AF103"/>
    <mergeCell ref="K5:AJ5"/>
    <mergeCell ref="K6:AJ6"/>
    <mergeCell ref="E14:AJ14"/>
    <mergeCell ref="E23:AN23"/>
    <mergeCell ref="X35:AB35"/>
    <mergeCell ref="W32:AE32"/>
    <mergeCell ref="L32:P32"/>
    <mergeCell ref="AK33:AO33"/>
    <mergeCell ref="L33:P33"/>
    <mergeCell ref="L29:P29"/>
    <mergeCell ref="AK29:AO29"/>
    <mergeCell ref="AK30:AO30"/>
    <mergeCell ref="L30:P30"/>
    <mergeCell ref="W30:AE30"/>
    <mergeCell ref="AS89:AT91"/>
    <mergeCell ref="AM90:AP90"/>
    <mergeCell ref="C92:G92"/>
    <mergeCell ref="I92:AF92"/>
    <mergeCell ref="D100:H100"/>
    <mergeCell ref="AG94:AM94"/>
    <mergeCell ref="AN94:AP94"/>
    <mergeCell ref="AN96:AP96"/>
    <mergeCell ref="AN97:AP97"/>
    <mergeCell ref="AN98:AP98"/>
    <mergeCell ref="AG98:AM98"/>
    <mergeCell ref="AN99:AP99"/>
    <mergeCell ref="AG99:AM99"/>
    <mergeCell ref="AG100:AM100"/>
    <mergeCell ref="AG92:AM92"/>
    <mergeCell ref="AN92:AP92"/>
    <mergeCell ref="AK26:AO26"/>
    <mergeCell ref="L28:P28"/>
    <mergeCell ref="D102:H102"/>
    <mergeCell ref="D103:H103"/>
    <mergeCell ref="AG101:AM101"/>
    <mergeCell ref="AG102:AM102"/>
    <mergeCell ref="AG103:AM103"/>
    <mergeCell ref="L85:AJ85"/>
    <mergeCell ref="AM87:AN87"/>
    <mergeCell ref="AM89:AP89"/>
    <mergeCell ref="W33:AE33"/>
    <mergeCell ref="AK35:AO35"/>
    <mergeCell ref="L31:P31"/>
    <mergeCell ref="W31:AE31"/>
    <mergeCell ref="AK31:AO31"/>
    <mergeCell ref="AK32:AO32"/>
  </mergeCells>
  <hyperlinks>
    <hyperlink ref="A95" location="'23-D1-01-01 - Sklad poľno...'!C2" display="/" xr:uid="{00000000-0004-0000-0000-000000000000}"/>
    <hyperlink ref="A96" location="'23-D1-01-02 - Sklad jadro...'!C2" display="/" xr:uid="{00000000-0004-0000-0000-000001000000}"/>
    <hyperlink ref="A98" location="'23-D1-01-03-01 - Senník č.1'!C2" display="/" xr:uid="{00000000-0004-0000-0000-000002000000}"/>
    <hyperlink ref="A99" location="'23-D1-01-03-02 - Senník č.2'!C2" display="/" xr:uid="{00000000-0004-0000-0000-000003000000}"/>
    <hyperlink ref="A100" location="'23-D1-01-04 - Miestnosť n...'!C2" display="/" xr:uid="{00000000-0004-0000-0000-000004000000}"/>
    <hyperlink ref="A101" location="'23-D1-01-05 - Miestnosť p...'!C2" display="/" xr:uid="{00000000-0004-0000-0000-000005000000}"/>
    <hyperlink ref="A102" location="'23-D1-01-06 - Oplôtky'!C2" display="/" xr:uid="{00000000-0004-0000-0000-000006000000}"/>
    <hyperlink ref="A103" location="'23-D1-01-07 - Terénn úpra...'!C2" display="/" xr:uid="{00000000-0004-0000-0000-000007000000}"/>
  </hyperlink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281"/>
  <sheetViews>
    <sheetView showGridLines="0" workbookViewId="0">
      <selection activeCell="G134" sqref="G134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9" t="s">
        <v>6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87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114</v>
      </c>
      <c r="E4" s="2"/>
      <c r="F4" s="2"/>
      <c r="G4" s="2"/>
      <c r="H4" s="2"/>
      <c r="I4" s="2"/>
      <c r="J4" s="2"/>
      <c r="K4" s="2"/>
      <c r="L4" s="2"/>
      <c r="M4" s="2"/>
      <c r="N4" s="6"/>
      <c r="O4" s="91" t="s">
        <v>11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37" t="str">
        <f>'Rekapitulácia stavby'!K6</f>
        <v>Drevené objekty pre voľný chov dobytka</v>
      </c>
      <c r="F7" s="206"/>
      <c r="G7" s="206"/>
      <c r="H7" s="206"/>
      <c r="I7" s="206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115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116</v>
      </c>
      <c r="F9" s="206"/>
      <c r="G9" s="206"/>
      <c r="H9" s="206"/>
      <c r="I9" s="206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232" t="str">
        <f>'Rekapitulácia stavby'!E14</f>
        <v>Vyplň údaj</v>
      </c>
      <c r="F18" s="206"/>
      <c r="G18" s="206"/>
      <c r="H18" s="206"/>
      <c r="I18" s="206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92"/>
      <c r="B27" s="93"/>
      <c r="C27" s="92"/>
      <c r="D27" s="92"/>
      <c r="E27" s="233" t="s">
        <v>1</v>
      </c>
      <c r="F27" s="206"/>
      <c r="G27" s="206"/>
      <c r="H27" s="206"/>
      <c r="I27" s="206"/>
      <c r="J27" s="92"/>
      <c r="K27" s="92"/>
      <c r="L27" s="92"/>
      <c r="M27" s="92"/>
      <c r="N27" s="93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117</v>
      </c>
      <c r="F30" s="18"/>
      <c r="G30" s="18"/>
      <c r="H30" s="18"/>
      <c r="I30" s="18"/>
      <c r="J30" s="18"/>
      <c r="K30" s="18"/>
      <c r="L30" s="84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118</v>
      </c>
      <c r="F31" s="18"/>
      <c r="G31" s="18"/>
      <c r="H31" s="18"/>
      <c r="I31" s="18"/>
      <c r="J31" s="18"/>
      <c r="K31" s="18"/>
      <c r="L31" s="84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94" t="s">
        <v>36</v>
      </c>
      <c r="E32" s="18"/>
      <c r="F32" s="18"/>
      <c r="G32" s="18"/>
      <c r="H32" s="18"/>
      <c r="I32" s="18"/>
      <c r="J32" s="18"/>
      <c r="K32" s="18"/>
      <c r="L32" s="59">
        <f>ROUND(L131,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95" t="s">
        <v>40</v>
      </c>
      <c r="E35" s="25" t="s">
        <v>41</v>
      </c>
      <c r="F35" s="96">
        <f>ROUND((SUM(BF131:BF280)),  2)</f>
        <v>0</v>
      </c>
      <c r="G35" s="96"/>
      <c r="H35" s="97"/>
      <c r="I35" s="97"/>
      <c r="J35" s="98">
        <v>0.2</v>
      </c>
      <c r="K35" s="97"/>
      <c r="L35" s="96">
        <f>ROUND(((SUM(BF131:BF280))*J35),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96">
        <f>ROUND((SUM(BG131:BG280)),  2)</f>
        <v>0</v>
      </c>
      <c r="G36" s="96"/>
      <c r="H36" s="97"/>
      <c r="I36" s="97"/>
      <c r="J36" s="98">
        <v>0.2</v>
      </c>
      <c r="K36" s="97"/>
      <c r="L36" s="96">
        <f>ROUND(((SUM(BG131:BG280))*J36),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4">
        <f>ROUND((SUM(BH131:BH280)),  2)</f>
        <v>0</v>
      </c>
      <c r="G37" s="84"/>
      <c r="H37" s="18"/>
      <c r="I37" s="18"/>
      <c r="J37" s="99">
        <v>0.2</v>
      </c>
      <c r="K37" s="18"/>
      <c r="L37" s="84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4">
        <f>ROUND((SUM(BI131:BI280)),  2)</f>
        <v>0</v>
      </c>
      <c r="G38" s="84"/>
      <c r="H38" s="18"/>
      <c r="I38" s="18"/>
      <c r="J38" s="99">
        <v>0.2</v>
      </c>
      <c r="K38" s="18"/>
      <c r="L38" s="84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96">
        <f>ROUND((SUM(BJ131:BJ280)),  2)</f>
        <v>0</v>
      </c>
      <c r="G39" s="96"/>
      <c r="H39" s="97"/>
      <c r="I39" s="97"/>
      <c r="J39" s="98">
        <v>0</v>
      </c>
      <c r="K39" s="97"/>
      <c r="L39" s="96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100"/>
      <c r="D41" s="101" t="s">
        <v>46</v>
      </c>
      <c r="E41" s="49"/>
      <c r="F41" s="49"/>
      <c r="G41" s="49"/>
      <c r="H41" s="102" t="s">
        <v>47</v>
      </c>
      <c r="I41" s="103" t="s">
        <v>48</v>
      </c>
      <c r="J41" s="49"/>
      <c r="K41" s="49"/>
      <c r="L41" s="104">
        <f>SUM(L32:L39)</f>
        <v>0</v>
      </c>
      <c r="M41" s="105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106" t="s">
        <v>52</v>
      </c>
      <c r="G61" s="106"/>
      <c r="H61" s="34" t="s">
        <v>51</v>
      </c>
      <c r="I61" s="21"/>
      <c r="J61" s="21"/>
      <c r="K61" s="107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106" t="s">
        <v>52</v>
      </c>
      <c r="G76" s="106"/>
      <c r="H76" s="34" t="s">
        <v>51</v>
      </c>
      <c r="I76" s="21"/>
      <c r="J76" s="21"/>
      <c r="K76" s="107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119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37" t="str">
        <f>E7</f>
        <v>Drevené objekty pre voľný chov dobytka</v>
      </c>
      <c r="F85" s="206"/>
      <c r="G85" s="206"/>
      <c r="H85" s="206"/>
      <c r="I85" s="206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115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23-D1-01-01 - Sklad poľnohospodárskej techniky</v>
      </c>
      <c r="F87" s="206"/>
      <c r="G87" s="206"/>
      <c r="H87" s="206"/>
      <c r="I87" s="206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Boris Samuelčík, Národná 1011/9 B.Bystrica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8" t="str">
        <f>IF(E18="","",E18)</f>
        <v>Vyplň údaj</v>
      </c>
      <c r="G92" s="108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9" t="s">
        <v>120</v>
      </c>
      <c r="D94" s="100"/>
      <c r="E94" s="100"/>
      <c r="F94" s="100"/>
      <c r="G94" s="100"/>
      <c r="H94" s="100"/>
      <c r="I94" s="100"/>
      <c r="J94" s="110" t="s">
        <v>121</v>
      </c>
      <c r="K94" s="110" t="s">
        <v>122</v>
      </c>
      <c r="L94" s="110" t="s">
        <v>123</v>
      </c>
      <c r="M94" s="100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11" t="s">
        <v>124</v>
      </c>
      <c r="D96" s="18"/>
      <c r="E96" s="18"/>
      <c r="F96" s="18"/>
      <c r="G96" s="18"/>
      <c r="H96" s="18"/>
      <c r="I96" s="18"/>
      <c r="J96" s="59">
        <f t="shared" ref="J96:K96" si="1">R131</f>
        <v>0</v>
      </c>
      <c r="K96" s="59">
        <f t="shared" si="1"/>
        <v>0</v>
      </c>
      <c r="L96" s="59">
        <f t="shared" ref="L96:L98" si="2">L131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125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12"/>
      <c r="B97" s="113"/>
      <c r="C97" s="112"/>
      <c r="D97" s="114" t="s">
        <v>126</v>
      </c>
      <c r="E97" s="115"/>
      <c r="F97" s="115"/>
      <c r="G97" s="115"/>
      <c r="H97" s="115"/>
      <c r="I97" s="115"/>
      <c r="J97" s="116">
        <f t="shared" ref="J97:K97" si="3">R132</f>
        <v>0</v>
      </c>
      <c r="K97" s="116">
        <f t="shared" si="3"/>
        <v>0</v>
      </c>
      <c r="L97" s="116">
        <f t="shared" si="2"/>
        <v>0</v>
      </c>
      <c r="M97" s="112"/>
      <c r="N97" s="113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</row>
    <row r="98" spans="1:66" ht="19.5" customHeight="1">
      <c r="A98" s="81"/>
      <c r="B98" s="117"/>
      <c r="C98" s="81"/>
      <c r="D98" s="118" t="s">
        <v>127</v>
      </c>
      <c r="E98" s="119"/>
      <c r="F98" s="119"/>
      <c r="G98" s="119"/>
      <c r="H98" s="119"/>
      <c r="I98" s="119"/>
      <c r="J98" s="120">
        <f t="shared" ref="J98:K98" si="4">R133</f>
        <v>0</v>
      </c>
      <c r="K98" s="120">
        <f t="shared" si="4"/>
        <v>0</v>
      </c>
      <c r="L98" s="120">
        <f t="shared" si="2"/>
        <v>0</v>
      </c>
      <c r="M98" s="81"/>
      <c r="N98" s="117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</row>
    <row r="99" spans="1:66" ht="19.5" customHeight="1">
      <c r="A99" s="81"/>
      <c r="B99" s="117"/>
      <c r="C99" s="81"/>
      <c r="D99" s="118" t="s">
        <v>128</v>
      </c>
      <c r="E99" s="119"/>
      <c r="F99" s="119"/>
      <c r="G99" s="119"/>
      <c r="H99" s="119"/>
      <c r="I99" s="119"/>
      <c r="J99" s="120">
        <f t="shared" ref="J99:K99" si="5">R136</f>
        <v>0</v>
      </c>
      <c r="K99" s="120">
        <f t="shared" si="5"/>
        <v>0</v>
      </c>
      <c r="L99" s="120">
        <f>L136</f>
        <v>0</v>
      </c>
      <c r="M99" s="81"/>
      <c r="N99" s="117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</row>
    <row r="100" spans="1:66" ht="19.5" customHeight="1">
      <c r="A100" s="81"/>
      <c r="B100" s="117"/>
      <c r="C100" s="81"/>
      <c r="D100" s="118" t="s">
        <v>129</v>
      </c>
      <c r="E100" s="119"/>
      <c r="F100" s="119"/>
      <c r="G100" s="119"/>
      <c r="H100" s="119"/>
      <c r="I100" s="119"/>
      <c r="J100" s="120">
        <f t="shared" ref="J100:K100" si="6">R141</f>
        <v>0</v>
      </c>
      <c r="K100" s="120">
        <f t="shared" si="6"/>
        <v>0</v>
      </c>
      <c r="L100" s="120">
        <f>L141</f>
        <v>0</v>
      </c>
      <c r="M100" s="81"/>
      <c r="N100" s="117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</row>
    <row r="101" spans="1:66" ht="19.5" customHeight="1">
      <c r="A101" s="81"/>
      <c r="B101" s="117"/>
      <c r="C101" s="81"/>
      <c r="D101" s="118" t="s">
        <v>130</v>
      </c>
      <c r="E101" s="119"/>
      <c r="F101" s="119"/>
      <c r="G101" s="119"/>
      <c r="H101" s="119"/>
      <c r="I101" s="119"/>
      <c r="J101" s="120">
        <f t="shared" ref="J101:K101" si="7">R150</f>
        <v>0</v>
      </c>
      <c r="K101" s="120">
        <f t="shared" si="7"/>
        <v>0</v>
      </c>
      <c r="L101" s="120">
        <f>L150</f>
        <v>0</v>
      </c>
      <c r="M101" s="81"/>
      <c r="N101" s="117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</row>
    <row r="102" spans="1:66" ht="19.5" customHeight="1">
      <c r="A102" s="81"/>
      <c r="B102" s="117"/>
      <c r="C102" s="81"/>
      <c r="D102" s="118" t="s">
        <v>131</v>
      </c>
      <c r="E102" s="119"/>
      <c r="F102" s="119"/>
      <c r="G102" s="119"/>
      <c r="H102" s="119"/>
      <c r="I102" s="119"/>
      <c r="J102" s="120">
        <f t="shared" ref="J102:K102" si="8">R156</f>
        <v>0</v>
      </c>
      <c r="K102" s="120">
        <f t="shared" si="8"/>
        <v>0</v>
      </c>
      <c r="L102" s="120">
        <f>L156</f>
        <v>0</v>
      </c>
      <c r="M102" s="81"/>
      <c r="N102" s="117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</row>
    <row r="103" spans="1:66" ht="24.75" customHeight="1">
      <c r="A103" s="112"/>
      <c r="B103" s="113"/>
      <c r="C103" s="112"/>
      <c r="D103" s="114" t="s">
        <v>132</v>
      </c>
      <c r="E103" s="115"/>
      <c r="F103" s="115"/>
      <c r="G103" s="115"/>
      <c r="H103" s="115"/>
      <c r="I103" s="115"/>
      <c r="J103" s="116">
        <f t="shared" ref="J103:K103" si="9">R158</f>
        <v>0</v>
      </c>
      <c r="K103" s="116">
        <f t="shared" si="9"/>
        <v>0</v>
      </c>
      <c r="L103" s="116">
        <f t="shared" ref="L103:L104" si="10">L158</f>
        <v>0</v>
      </c>
      <c r="M103" s="112"/>
      <c r="N103" s="113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12"/>
      <c r="BN103" s="112"/>
    </row>
    <row r="104" spans="1:66" ht="19.5" customHeight="1">
      <c r="A104" s="81"/>
      <c r="B104" s="117"/>
      <c r="C104" s="81"/>
      <c r="D104" s="118" t="s">
        <v>133</v>
      </c>
      <c r="E104" s="119"/>
      <c r="F104" s="119"/>
      <c r="G104" s="119"/>
      <c r="H104" s="119"/>
      <c r="I104" s="119"/>
      <c r="J104" s="120">
        <f t="shared" ref="J104:K104" si="11">R159</f>
        <v>0</v>
      </c>
      <c r="K104" s="120">
        <f t="shared" si="11"/>
        <v>0</v>
      </c>
      <c r="L104" s="120">
        <f t="shared" si="10"/>
        <v>0</v>
      </c>
      <c r="M104" s="81"/>
      <c r="N104" s="117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</row>
    <row r="105" spans="1:66" ht="19.5" customHeight="1">
      <c r="A105" s="81"/>
      <c r="B105" s="117"/>
      <c r="C105" s="81"/>
      <c r="D105" s="118" t="s">
        <v>134</v>
      </c>
      <c r="E105" s="119"/>
      <c r="F105" s="119"/>
      <c r="G105" s="119"/>
      <c r="H105" s="119"/>
      <c r="I105" s="119"/>
      <c r="J105" s="120">
        <f t="shared" ref="J105:K105" si="12">R175</f>
        <v>0</v>
      </c>
      <c r="K105" s="120">
        <f t="shared" si="12"/>
        <v>0</v>
      </c>
      <c r="L105" s="120">
        <f>L175</f>
        <v>0</v>
      </c>
      <c r="M105" s="81"/>
      <c r="N105" s="117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</row>
    <row r="106" spans="1:66" ht="19.5" customHeight="1">
      <c r="A106" s="81"/>
      <c r="B106" s="117"/>
      <c r="C106" s="81"/>
      <c r="D106" s="118" t="s">
        <v>135</v>
      </c>
      <c r="E106" s="119"/>
      <c r="F106" s="119"/>
      <c r="G106" s="119"/>
      <c r="H106" s="119"/>
      <c r="I106" s="119"/>
      <c r="J106" s="120">
        <f t="shared" ref="J106:K106" si="13">R210</f>
        <v>0</v>
      </c>
      <c r="K106" s="120">
        <f t="shared" si="13"/>
        <v>0</v>
      </c>
      <c r="L106" s="120">
        <f>L210</f>
        <v>0</v>
      </c>
      <c r="M106" s="81"/>
      <c r="N106" s="117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</row>
    <row r="107" spans="1:66" ht="19.5" customHeight="1">
      <c r="A107" s="81"/>
      <c r="B107" s="117"/>
      <c r="C107" s="81"/>
      <c r="D107" s="118" t="s">
        <v>136</v>
      </c>
      <c r="E107" s="119"/>
      <c r="F107" s="119"/>
      <c r="G107" s="119"/>
      <c r="H107" s="119"/>
      <c r="I107" s="119"/>
      <c r="J107" s="120">
        <f t="shared" ref="J107:K107" si="14">R219</f>
        <v>0</v>
      </c>
      <c r="K107" s="120">
        <f t="shared" si="14"/>
        <v>0</v>
      </c>
      <c r="L107" s="120">
        <f>L219</f>
        <v>0</v>
      </c>
      <c r="M107" s="81"/>
      <c r="N107" s="117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</row>
    <row r="108" spans="1:66" ht="19.5" customHeight="1">
      <c r="A108" s="81"/>
      <c r="B108" s="117"/>
      <c r="C108" s="81"/>
      <c r="D108" s="118" t="s">
        <v>137</v>
      </c>
      <c r="E108" s="119"/>
      <c r="F108" s="119"/>
      <c r="G108" s="119"/>
      <c r="H108" s="119"/>
      <c r="I108" s="119"/>
      <c r="J108" s="120">
        <f t="shared" ref="J108:K108" si="15">R237</f>
        <v>0</v>
      </c>
      <c r="K108" s="120">
        <f t="shared" si="15"/>
        <v>0</v>
      </c>
      <c r="L108" s="120">
        <f>L237</f>
        <v>0</v>
      </c>
      <c r="M108" s="81"/>
      <c r="N108" s="117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</row>
    <row r="109" spans="1:66" ht="19.5" customHeight="1">
      <c r="A109" s="81"/>
      <c r="B109" s="117"/>
      <c r="C109" s="81"/>
      <c r="D109" s="118" t="s">
        <v>138</v>
      </c>
      <c r="E109" s="119"/>
      <c r="F109" s="119"/>
      <c r="G109" s="119"/>
      <c r="H109" s="119"/>
      <c r="I109" s="119"/>
      <c r="J109" s="120">
        <f t="shared" ref="J109:K109" si="16">R241</f>
        <v>0</v>
      </c>
      <c r="K109" s="120">
        <f t="shared" si="16"/>
        <v>0</v>
      </c>
      <c r="L109" s="120">
        <f>L241</f>
        <v>0</v>
      </c>
      <c r="M109" s="81"/>
      <c r="N109" s="117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</row>
    <row r="110" spans="1:66" ht="19.5" customHeight="1">
      <c r="A110" s="81"/>
      <c r="B110" s="117"/>
      <c r="C110" s="81"/>
      <c r="D110" s="118" t="s">
        <v>139</v>
      </c>
      <c r="E110" s="119"/>
      <c r="F110" s="119"/>
      <c r="G110" s="119"/>
      <c r="H110" s="119"/>
      <c r="I110" s="119"/>
      <c r="J110" s="120">
        <f t="shared" ref="J110:K110" si="17">R259</f>
        <v>0</v>
      </c>
      <c r="K110" s="120">
        <f t="shared" si="17"/>
        <v>0</v>
      </c>
      <c r="L110" s="120">
        <f>L259</f>
        <v>0</v>
      </c>
      <c r="M110" s="81"/>
      <c r="N110" s="117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</row>
    <row r="111" spans="1:66" ht="19.5" customHeight="1">
      <c r="A111" s="81"/>
      <c r="B111" s="117"/>
      <c r="C111" s="81"/>
      <c r="D111" s="118" t="s">
        <v>140</v>
      </c>
      <c r="E111" s="119"/>
      <c r="F111" s="119"/>
      <c r="G111" s="119"/>
      <c r="H111" s="119"/>
      <c r="I111" s="119"/>
      <c r="J111" s="120">
        <f t="shared" ref="J111:K111" si="18">R266</f>
        <v>0</v>
      </c>
      <c r="K111" s="120">
        <f t="shared" si="18"/>
        <v>0</v>
      </c>
      <c r="L111" s="120">
        <f>L266</f>
        <v>0</v>
      </c>
      <c r="M111" s="81"/>
      <c r="N111" s="117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</row>
    <row r="112" spans="1:66" ht="21.75" customHeight="1">
      <c r="A112" s="18"/>
      <c r="B112" s="19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6.75" customHeight="1">
      <c r="A113" s="18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19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</row>
    <row r="114" spans="1:6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6.75" customHeight="1">
      <c r="A117" s="18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24.75" customHeight="1">
      <c r="A118" s="18"/>
      <c r="B118" s="19"/>
      <c r="C118" s="7" t="s">
        <v>141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6.75" customHeight="1">
      <c r="A119" s="18"/>
      <c r="B119" s="19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12" customHeight="1">
      <c r="A120" s="18"/>
      <c r="B120" s="19"/>
      <c r="C120" s="13" t="s">
        <v>16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16.5" customHeight="1">
      <c r="A121" s="18"/>
      <c r="B121" s="19"/>
      <c r="C121" s="18"/>
      <c r="D121" s="18"/>
      <c r="E121" s="237" t="str">
        <f>E7</f>
        <v>Drevené objekty pre voľný chov dobytka</v>
      </c>
      <c r="F121" s="206"/>
      <c r="G121" s="206"/>
      <c r="H121" s="206"/>
      <c r="I121" s="206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2" customHeight="1">
      <c r="A122" s="18"/>
      <c r="B122" s="19"/>
      <c r="C122" s="13" t="s">
        <v>115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16.5" customHeight="1">
      <c r="A123" s="18"/>
      <c r="B123" s="19"/>
      <c r="C123" s="18"/>
      <c r="D123" s="18"/>
      <c r="E123" s="209" t="str">
        <f>E9</f>
        <v>23-D1-01-01 - Sklad poľnohospodárskej techniky</v>
      </c>
      <c r="F123" s="206"/>
      <c r="G123" s="206"/>
      <c r="H123" s="206"/>
      <c r="I123" s="206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6.75" customHeight="1">
      <c r="A124" s="18"/>
      <c r="B124" s="19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9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</row>
    <row r="125" spans="1:66" ht="12" customHeight="1">
      <c r="A125" s="18"/>
      <c r="B125" s="19"/>
      <c r="C125" s="13" t="s">
        <v>20</v>
      </c>
      <c r="D125" s="18"/>
      <c r="E125" s="18"/>
      <c r="F125" s="11" t="str">
        <f>F12</f>
        <v xml:space="preserve"> </v>
      </c>
      <c r="G125" s="11"/>
      <c r="H125" s="18"/>
      <c r="I125" s="18"/>
      <c r="J125" s="13" t="s">
        <v>22</v>
      </c>
      <c r="K125" s="45" t="str">
        <f>IF(K12="","",K12)</f>
        <v>16. 12. 2024</v>
      </c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6.75" customHeight="1">
      <c r="A126" s="18"/>
      <c r="B126" s="19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5" customHeight="1">
      <c r="A127" s="18"/>
      <c r="B127" s="19"/>
      <c r="C127" s="13" t="s">
        <v>24</v>
      </c>
      <c r="D127" s="18"/>
      <c r="E127" s="18"/>
      <c r="F127" s="11" t="str">
        <f>E15</f>
        <v>Boris Samuelčík, Národná 1011/9 B.Bystrica</v>
      </c>
      <c r="G127" s="11"/>
      <c r="H127" s="18"/>
      <c r="I127" s="18"/>
      <c r="J127" s="13" t="s">
        <v>32</v>
      </c>
      <c r="K127" s="16" t="str">
        <f>E21</f>
        <v xml:space="preserve"> </v>
      </c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15" customHeight="1">
      <c r="A128" s="18"/>
      <c r="B128" s="19"/>
      <c r="C128" s="13" t="s">
        <v>30</v>
      </c>
      <c r="D128" s="18"/>
      <c r="E128" s="18"/>
      <c r="F128" s="108" t="str">
        <f>IF(E18="","",E18)</f>
        <v>Vyplň údaj</v>
      </c>
      <c r="G128" s="108"/>
      <c r="H128" s="18"/>
      <c r="I128" s="18"/>
      <c r="J128" s="13" t="s">
        <v>33</v>
      </c>
      <c r="K128" s="16" t="str">
        <f>E24</f>
        <v>Ing.Miroslav Plevka</v>
      </c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9.75" customHeight="1">
      <c r="A129" s="18"/>
      <c r="B129" s="19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9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</row>
    <row r="130" spans="1:66" ht="29.25" customHeight="1">
      <c r="A130" s="121"/>
      <c r="B130" s="122"/>
      <c r="C130" s="123" t="s">
        <v>142</v>
      </c>
      <c r="D130" s="124" t="s">
        <v>61</v>
      </c>
      <c r="E130" s="124" t="s">
        <v>57</v>
      </c>
      <c r="F130" s="202" t="s">
        <v>905</v>
      </c>
      <c r="G130" s="202" t="s">
        <v>906</v>
      </c>
      <c r="H130" s="124" t="s">
        <v>143</v>
      </c>
      <c r="I130" s="124" t="s">
        <v>144</v>
      </c>
      <c r="J130" s="124" t="s">
        <v>145</v>
      </c>
      <c r="K130" s="124" t="s">
        <v>146</v>
      </c>
      <c r="L130" s="125" t="s">
        <v>123</v>
      </c>
      <c r="M130" s="126" t="s">
        <v>147</v>
      </c>
      <c r="N130" s="122"/>
      <c r="O130" s="51" t="s">
        <v>1</v>
      </c>
      <c r="P130" s="52" t="s">
        <v>40</v>
      </c>
      <c r="Q130" s="52" t="s">
        <v>148</v>
      </c>
      <c r="R130" s="52" t="s">
        <v>149</v>
      </c>
      <c r="S130" s="52" t="s">
        <v>150</v>
      </c>
      <c r="T130" s="52" t="s">
        <v>151</v>
      </c>
      <c r="U130" s="52" t="s">
        <v>152</v>
      </c>
      <c r="V130" s="52" t="s">
        <v>153</v>
      </c>
      <c r="W130" s="52" t="s">
        <v>154</v>
      </c>
      <c r="X130" s="52" t="s">
        <v>155</v>
      </c>
      <c r="Y130" s="53" t="s">
        <v>156</v>
      </c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  <c r="BA130" s="121"/>
      <c r="BB130" s="121"/>
      <c r="BC130" s="121"/>
      <c r="BD130" s="121"/>
      <c r="BE130" s="121"/>
      <c r="BF130" s="121"/>
      <c r="BG130" s="121"/>
      <c r="BH130" s="121"/>
      <c r="BI130" s="121"/>
      <c r="BJ130" s="121"/>
      <c r="BK130" s="121"/>
      <c r="BL130" s="121"/>
      <c r="BM130" s="121"/>
      <c r="BN130" s="121"/>
    </row>
    <row r="131" spans="1:66" ht="22.5" customHeight="1">
      <c r="A131" s="18"/>
      <c r="B131" s="19"/>
      <c r="C131" s="57" t="s">
        <v>124</v>
      </c>
      <c r="D131" s="18"/>
      <c r="E131" s="18"/>
      <c r="F131" s="18"/>
      <c r="G131" s="18"/>
      <c r="H131" s="18"/>
      <c r="I131" s="18"/>
      <c r="J131" s="18"/>
      <c r="K131" s="18"/>
      <c r="L131" s="127">
        <f t="shared" ref="L131:L133" si="19">BL131</f>
        <v>0</v>
      </c>
      <c r="M131" s="18"/>
      <c r="N131" s="19"/>
      <c r="O131" s="54"/>
      <c r="P131" s="46"/>
      <c r="Q131" s="46"/>
      <c r="R131" s="128">
        <f t="shared" ref="R131:S131" si="20">R132+R158</f>
        <v>0</v>
      </c>
      <c r="S131" s="128">
        <f t="shared" si="20"/>
        <v>0</v>
      </c>
      <c r="T131" s="46"/>
      <c r="U131" s="129">
        <f>U132+U158</f>
        <v>0</v>
      </c>
      <c r="V131" s="46"/>
      <c r="W131" s="129">
        <f>W132+W158</f>
        <v>33.855615450000002</v>
      </c>
      <c r="X131" s="46"/>
      <c r="Y131" s="130">
        <f>Y132+Y158</f>
        <v>0</v>
      </c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3" t="s">
        <v>77</v>
      </c>
      <c r="AV131" s="3" t="s">
        <v>125</v>
      </c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31">
        <f>BL132+BL158</f>
        <v>0</v>
      </c>
      <c r="BM131" s="18"/>
      <c r="BN131" s="18"/>
    </row>
    <row r="132" spans="1:66" ht="25.5" customHeight="1">
      <c r="A132" s="132"/>
      <c r="B132" s="133"/>
      <c r="C132" s="132"/>
      <c r="D132" s="134" t="s">
        <v>77</v>
      </c>
      <c r="E132" s="135" t="s">
        <v>157</v>
      </c>
      <c r="F132" s="135" t="s">
        <v>158</v>
      </c>
      <c r="G132" s="135"/>
      <c r="H132" s="132"/>
      <c r="I132" s="132"/>
      <c r="J132" s="132"/>
      <c r="K132" s="132"/>
      <c r="L132" s="136">
        <f t="shared" si="19"/>
        <v>0</v>
      </c>
      <c r="M132" s="132"/>
      <c r="N132" s="133"/>
      <c r="O132" s="137"/>
      <c r="P132" s="132"/>
      <c r="Q132" s="132"/>
      <c r="R132" s="138">
        <f t="shared" ref="R132:S132" si="21">R133+R136+R141+R150+R156</f>
        <v>0</v>
      </c>
      <c r="S132" s="138">
        <f t="shared" si="21"/>
        <v>0</v>
      </c>
      <c r="T132" s="132"/>
      <c r="U132" s="139">
        <f>U133+U136+U141+U150+U156</f>
        <v>0</v>
      </c>
      <c r="V132" s="132"/>
      <c r="W132" s="139">
        <f>W133+W136+W141+W150+W156</f>
        <v>30.283344</v>
      </c>
      <c r="X132" s="132"/>
      <c r="Y132" s="140">
        <f>Y133+Y136+Y141+Y150+Y156</f>
        <v>0</v>
      </c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4" t="s">
        <v>86</v>
      </c>
      <c r="AT132" s="132"/>
      <c r="AU132" s="141" t="s">
        <v>77</v>
      </c>
      <c r="AV132" s="141" t="s">
        <v>78</v>
      </c>
      <c r="AW132" s="132"/>
      <c r="AX132" s="132"/>
      <c r="AY132" s="132"/>
      <c r="AZ132" s="134" t="s">
        <v>159</v>
      </c>
      <c r="BA132" s="132"/>
      <c r="BB132" s="132"/>
      <c r="BC132" s="132"/>
      <c r="BD132" s="132"/>
      <c r="BE132" s="132"/>
      <c r="BF132" s="132"/>
      <c r="BG132" s="132"/>
      <c r="BH132" s="132"/>
      <c r="BI132" s="132"/>
      <c r="BJ132" s="132"/>
      <c r="BK132" s="132"/>
      <c r="BL132" s="142">
        <f>BL133+BL136+BL141+BL150+BL156</f>
        <v>0</v>
      </c>
      <c r="BM132" s="132"/>
      <c r="BN132" s="132"/>
    </row>
    <row r="133" spans="1:66" ht="22.5" customHeight="1">
      <c r="A133" s="132"/>
      <c r="B133" s="133"/>
      <c r="C133" s="132"/>
      <c r="D133" s="134" t="s">
        <v>77</v>
      </c>
      <c r="E133" s="143" t="s">
        <v>86</v>
      </c>
      <c r="F133" s="143" t="s">
        <v>160</v>
      </c>
      <c r="G133" s="143"/>
      <c r="H133" s="132"/>
      <c r="I133" s="132"/>
      <c r="J133" s="132"/>
      <c r="K133" s="132"/>
      <c r="L133" s="144">
        <f t="shared" si="19"/>
        <v>0</v>
      </c>
      <c r="M133" s="132"/>
      <c r="N133" s="133"/>
      <c r="O133" s="137"/>
      <c r="P133" s="132"/>
      <c r="Q133" s="132"/>
      <c r="R133" s="138">
        <f t="shared" ref="R133:S133" si="22">SUM(R134:R135)</f>
        <v>0</v>
      </c>
      <c r="S133" s="138">
        <f t="shared" si="22"/>
        <v>0</v>
      </c>
      <c r="T133" s="132"/>
      <c r="U133" s="139">
        <f>SUM(U134:U135)</f>
        <v>0</v>
      </c>
      <c r="V133" s="132"/>
      <c r="W133" s="139">
        <f>SUM(W134:W135)</f>
        <v>0</v>
      </c>
      <c r="X133" s="132"/>
      <c r="Y133" s="140">
        <f>SUM(Y134:Y135)</f>
        <v>0</v>
      </c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2"/>
      <c r="AN133" s="132"/>
      <c r="AO133" s="132"/>
      <c r="AP133" s="132"/>
      <c r="AQ133" s="132"/>
      <c r="AR133" s="132"/>
      <c r="AS133" s="134" t="s">
        <v>86</v>
      </c>
      <c r="AT133" s="132"/>
      <c r="AU133" s="141" t="s">
        <v>77</v>
      </c>
      <c r="AV133" s="141" t="s">
        <v>86</v>
      </c>
      <c r="AW133" s="132"/>
      <c r="AX133" s="132"/>
      <c r="AY133" s="132"/>
      <c r="AZ133" s="134" t="s">
        <v>159</v>
      </c>
      <c r="BA133" s="132"/>
      <c r="BB133" s="132"/>
      <c r="BC133" s="132"/>
      <c r="BD133" s="132"/>
      <c r="BE133" s="132"/>
      <c r="BF133" s="132"/>
      <c r="BG133" s="132"/>
      <c r="BH133" s="132"/>
      <c r="BI133" s="132"/>
      <c r="BJ133" s="132"/>
      <c r="BK133" s="132"/>
      <c r="BL133" s="142">
        <f>SUM(BL134:BL135)</f>
        <v>0</v>
      </c>
      <c r="BM133" s="132"/>
      <c r="BN133" s="132"/>
    </row>
    <row r="134" spans="1:66" ht="24" customHeight="1">
      <c r="A134" s="18"/>
      <c r="B134" s="19"/>
      <c r="C134" s="145" t="s">
        <v>86</v>
      </c>
      <c r="D134" s="145" t="s">
        <v>161</v>
      </c>
      <c r="E134" s="146" t="s">
        <v>162</v>
      </c>
      <c r="F134" s="147" t="s">
        <v>163</v>
      </c>
      <c r="G134" s="147"/>
      <c r="H134" s="148" t="s">
        <v>164</v>
      </c>
      <c r="I134" s="149">
        <v>1.28</v>
      </c>
      <c r="J134" s="150"/>
      <c r="K134" s="150"/>
      <c r="L134" s="151">
        <f>ROUND(Q134*I134,2)</f>
        <v>0</v>
      </c>
      <c r="M134" s="152"/>
      <c r="N134" s="19"/>
      <c r="O134" s="153" t="s">
        <v>1</v>
      </c>
      <c r="P134" s="154" t="s">
        <v>42</v>
      </c>
      <c r="Q134" s="155">
        <f>J134+K134</f>
        <v>0</v>
      </c>
      <c r="R134" s="156">
        <f>ROUND(J134*I134,2)</f>
        <v>0</v>
      </c>
      <c r="S134" s="156">
        <f>ROUND(K134*I134,2)</f>
        <v>0</v>
      </c>
      <c r="T134" s="18"/>
      <c r="U134" s="157">
        <f>T134*I134</f>
        <v>0</v>
      </c>
      <c r="V134" s="157">
        <v>0</v>
      </c>
      <c r="W134" s="157">
        <f>V134*I134</f>
        <v>0</v>
      </c>
      <c r="X134" s="157">
        <v>0</v>
      </c>
      <c r="Y134" s="158">
        <f>X134*I134</f>
        <v>0</v>
      </c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59" t="s">
        <v>165</v>
      </c>
      <c r="AT134" s="18"/>
      <c r="AU134" s="159" t="s">
        <v>161</v>
      </c>
      <c r="AV134" s="159" t="s">
        <v>97</v>
      </c>
      <c r="AW134" s="18"/>
      <c r="AX134" s="18"/>
      <c r="AY134" s="18"/>
      <c r="AZ134" s="3" t="s">
        <v>159</v>
      </c>
      <c r="BA134" s="18"/>
      <c r="BB134" s="18"/>
      <c r="BC134" s="18"/>
      <c r="BD134" s="18"/>
      <c r="BE134" s="18"/>
      <c r="BF134" s="160">
        <f>IF(P134="základná",L134,0)</f>
        <v>0</v>
      </c>
      <c r="BG134" s="160">
        <f>IF(P134="znížená",L134,0)</f>
        <v>0</v>
      </c>
      <c r="BH134" s="160">
        <f>IF(P134="zákl. prenesená",L134,0)</f>
        <v>0</v>
      </c>
      <c r="BI134" s="160">
        <f>IF(P134="zníž. prenesená",L134,0)</f>
        <v>0</v>
      </c>
      <c r="BJ134" s="160">
        <f>IF(P134="nulová",L134,0)</f>
        <v>0</v>
      </c>
      <c r="BK134" s="3" t="s">
        <v>97</v>
      </c>
      <c r="BL134" s="160">
        <f>ROUND(Q134*I134,2)</f>
        <v>0</v>
      </c>
      <c r="BM134" s="3" t="s">
        <v>165</v>
      </c>
      <c r="BN134" s="159" t="s">
        <v>166</v>
      </c>
    </row>
    <row r="135" spans="1:66" ht="15.75" customHeight="1">
      <c r="A135" s="161"/>
      <c r="B135" s="162"/>
      <c r="C135" s="161"/>
      <c r="D135" s="163" t="s">
        <v>167</v>
      </c>
      <c r="E135" s="164" t="s">
        <v>1</v>
      </c>
      <c r="F135" s="165" t="s">
        <v>168</v>
      </c>
      <c r="G135" s="165"/>
      <c r="H135" s="161"/>
      <c r="I135" s="166">
        <v>1.28</v>
      </c>
      <c r="J135" s="161"/>
      <c r="K135" s="161"/>
      <c r="L135" s="161"/>
      <c r="M135" s="161"/>
      <c r="N135" s="162"/>
      <c r="O135" s="167"/>
      <c r="P135" s="161"/>
      <c r="Q135" s="161"/>
      <c r="R135" s="161"/>
      <c r="S135" s="161"/>
      <c r="T135" s="161"/>
      <c r="U135" s="161"/>
      <c r="V135" s="161"/>
      <c r="W135" s="161"/>
      <c r="X135" s="161"/>
      <c r="Y135" s="168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4" t="s">
        <v>167</v>
      </c>
      <c r="AV135" s="164" t="s">
        <v>97</v>
      </c>
      <c r="AW135" s="161" t="s">
        <v>97</v>
      </c>
      <c r="AX135" s="161" t="s">
        <v>4</v>
      </c>
      <c r="AY135" s="161" t="s">
        <v>86</v>
      </c>
      <c r="AZ135" s="164" t="s">
        <v>159</v>
      </c>
      <c r="BA135" s="161"/>
      <c r="BB135" s="161"/>
      <c r="BC135" s="161"/>
      <c r="BD135" s="161"/>
      <c r="BE135" s="161"/>
      <c r="BF135" s="161"/>
      <c r="BG135" s="161"/>
      <c r="BH135" s="161"/>
      <c r="BI135" s="161"/>
      <c r="BJ135" s="161"/>
      <c r="BK135" s="161"/>
      <c r="BL135" s="161"/>
      <c r="BM135" s="161"/>
      <c r="BN135" s="161"/>
    </row>
    <row r="136" spans="1:66" ht="22.5" customHeight="1">
      <c r="A136" s="132"/>
      <c r="B136" s="133"/>
      <c r="C136" s="132"/>
      <c r="D136" s="134" t="s">
        <v>77</v>
      </c>
      <c r="E136" s="143" t="s">
        <v>97</v>
      </c>
      <c r="F136" s="143" t="s">
        <v>169</v>
      </c>
      <c r="G136" s="143"/>
      <c r="H136" s="132"/>
      <c r="I136" s="132"/>
      <c r="J136" s="132"/>
      <c r="K136" s="132"/>
      <c r="L136" s="144">
        <f>BL136</f>
        <v>0</v>
      </c>
      <c r="M136" s="132"/>
      <c r="N136" s="133"/>
      <c r="O136" s="137"/>
      <c r="P136" s="132"/>
      <c r="Q136" s="132"/>
      <c r="R136" s="138">
        <f t="shared" ref="R136:S136" si="23">SUM(R137:R140)</f>
        <v>0</v>
      </c>
      <c r="S136" s="138">
        <f t="shared" si="23"/>
        <v>0</v>
      </c>
      <c r="T136" s="132"/>
      <c r="U136" s="139">
        <f>SUM(U137:U140)</f>
        <v>0</v>
      </c>
      <c r="V136" s="132"/>
      <c r="W136" s="139">
        <f>SUM(W137:W140)</f>
        <v>4.257504</v>
      </c>
      <c r="X136" s="132"/>
      <c r="Y136" s="140">
        <f>SUM(Y137:Y140)</f>
        <v>0</v>
      </c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2"/>
      <c r="AR136" s="132"/>
      <c r="AS136" s="134" t="s">
        <v>86</v>
      </c>
      <c r="AT136" s="132"/>
      <c r="AU136" s="141" t="s">
        <v>77</v>
      </c>
      <c r="AV136" s="141" t="s">
        <v>86</v>
      </c>
      <c r="AW136" s="132"/>
      <c r="AX136" s="132"/>
      <c r="AY136" s="132"/>
      <c r="AZ136" s="134" t="s">
        <v>159</v>
      </c>
      <c r="BA136" s="132"/>
      <c r="BB136" s="132"/>
      <c r="BC136" s="132"/>
      <c r="BD136" s="132"/>
      <c r="BE136" s="132"/>
      <c r="BF136" s="132"/>
      <c r="BG136" s="132"/>
      <c r="BH136" s="132"/>
      <c r="BI136" s="132"/>
      <c r="BJ136" s="132"/>
      <c r="BK136" s="132"/>
      <c r="BL136" s="142">
        <f>SUM(BL137:BL140)</f>
        <v>0</v>
      </c>
      <c r="BM136" s="132"/>
      <c r="BN136" s="132"/>
    </row>
    <row r="137" spans="1:66" ht="37.5" customHeight="1">
      <c r="A137" s="18"/>
      <c r="B137" s="19"/>
      <c r="C137" s="145" t="s">
        <v>97</v>
      </c>
      <c r="D137" s="145" t="s">
        <v>161</v>
      </c>
      <c r="E137" s="146" t="s">
        <v>170</v>
      </c>
      <c r="F137" s="147" t="s">
        <v>171</v>
      </c>
      <c r="G137" s="147"/>
      <c r="H137" s="148" t="s">
        <v>164</v>
      </c>
      <c r="I137" s="149">
        <v>1.92</v>
      </c>
      <c r="J137" s="150"/>
      <c r="K137" s="150"/>
      <c r="L137" s="151">
        <f>ROUND(Q137*I137,2)</f>
        <v>0</v>
      </c>
      <c r="M137" s="152"/>
      <c r="N137" s="19"/>
      <c r="O137" s="153" t="s">
        <v>1</v>
      </c>
      <c r="P137" s="154" t="s">
        <v>42</v>
      </c>
      <c r="Q137" s="155">
        <f>J137+K137</f>
        <v>0</v>
      </c>
      <c r="R137" s="156">
        <f>ROUND(J137*I137,2)</f>
        <v>0</v>
      </c>
      <c r="S137" s="156">
        <f>ROUND(K137*I137,2)</f>
        <v>0</v>
      </c>
      <c r="T137" s="18"/>
      <c r="U137" s="157">
        <f>T137*I137</f>
        <v>0</v>
      </c>
      <c r="V137" s="157">
        <v>1.5424500000000001</v>
      </c>
      <c r="W137" s="157">
        <f>V137*I137</f>
        <v>2.9615040000000001</v>
      </c>
      <c r="X137" s="157">
        <v>0</v>
      </c>
      <c r="Y137" s="158">
        <f>X137*I137</f>
        <v>0</v>
      </c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59" t="s">
        <v>165</v>
      </c>
      <c r="AT137" s="18"/>
      <c r="AU137" s="159" t="s">
        <v>161</v>
      </c>
      <c r="AV137" s="159" t="s">
        <v>97</v>
      </c>
      <c r="AW137" s="18"/>
      <c r="AX137" s="18"/>
      <c r="AY137" s="18"/>
      <c r="AZ137" s="3" t="s">
        <v>159</v>
      </c>
      <c r="BA137" s="18"/>
      <c r="BB137" s="18"/>
      <c r="BC137" s="18"/>
      <c r="BD137" s="18"/>
      <c r="BE137" s="18"/>
      <c r="BF137" s="160">
        <f>IF(P137="základná",L137,0)</f>
        <v>0</v>
      </c>
      <c r="BG137" s="160">
        <f>IF(P137="znížená",L137,0)</f>
        <v>0</v>
      </c>
      <c r="BH137" s="160">
        <f>IF(P137="zákl. prenesená",L137,0)</f>
        <v>0</v>
      </c>
      <c r="BI137" s="160">
        <f>IF(P137="zníž. prenesená",L137,0)</f>
        <v>0</v>
      </c>
      <c r="BJ137" s="160">
        <f>IF(P137="nulová",L137,0)</f>
        <v>0</v>
      </c>
      <c r="BK137" s="3" t="s">
        <v>97</v>
      </c>
      <c r="BL137" s="160">
        <f>ROUND(Q137*I137,2)</f>
        <v>0</v>
      </c>
      <c r="BM137" s="3" t="s">
        <v>165</v>
      </c>
      <c r="BN137" s="159" t="s">
        <v>172</v>
      </c>
    </row>
    <row r="138" spans="1:66" ht="15.75" customHeight="1">
      <c r="A138" s="161"/>
      <c r="B138" s="162"/>
      <c r="C138" s="161"/>
      <c r="D138" s="163" t="s">
        <v>167</v>
      </c>
      <c r="E138" s="164" t="s">
        <v>1</v>
      </c>
      <c r="F138" s="165" t="s">
        <v>173</v>
      </c>
      <c r="G138" s="165"/>
      <c r="H138" s="161"/>
      <c r="I138" s="166">
        <v>1.92</v>
      </c>
      <c r="J138" s="161"/>
      <c r="K138" s="161"/>
      <c r="L138" s="161"/>
      <c r="M138" s="161"/>
      <c r="N138" s="162"/>
      <c r="O138" s="167"/>
      <c r="P138" s="161"/>
      <c r="Q138" s="161"/>
      <c r="R138" s="161"/>
      <c r="S138" s="161"/>
      <c r="T138" s="161"/>
      <c r="U138" s="161"/>
      <c r="V138" s="161"/>
      <c r="W138" s="161"/>
      <c r="X138" s="161"/>
      <c r="Y138" s="168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4" t="s">
        <v>167</v>
      </c>
      <c r="AV138" s="164" t="s">
        <v>97</v>
      </c>
      <c r="AW138" s="161" t="s">
        <v>97</v>
      </c>
      <c r="AX138" s="161" t="s">
        <v>4</v>
      </c>
      <c r="AY138" s="161" t="s">
        <v>86</v>
      </c>
      <c r="AZ138" s="164" t="s">
        <v>159</v>
      </c>
      <c r="BA138" s="161"/>
      <c r="BB138" s="161"/>
      <c r="BC138" s="161"/>
      <c r="BD138" s="161"/>
      <c r="BE138" s="161"/>
      <c r="BF138" s="161"/>
      <c r="BG138" s="161"/>
      <c r="BH138" s="161"/>
      <c r="BI138" s="161"/>
      <c r="BJ138" s="161"/>
      <c r="BK138" s="161"/>
      <c r="BL138" s="161"/>
      <c r="BM138" s="161"/>
      <c r="BN138" s="161"/>
    </row>
    <row r="139" spans="1:66" ht="16.5" customHeight="1">
      <c r="A139" s="18"/>
      <c r="B139" s="19"/>
      <c r="C139" s="169" t="s">
        <v>174</v>
      </c>
      <c r="D139" s="169" t="s">
        <v>175</v>
      </c>
      <c r="E139" s="170" t="s">
        <v>176</v>
      </c>
      <c r="F139" s="171" t="s">
        <v>177</v>
      </c>
      <c r="G139" s="171"/>
      <c r="H139" s="172" t="s">
        <v>178</v>
      </c>
      <c r="I139" s="173">
        <v>48</v>
      </c>
      <c r="J139" s="174"/>
      <c r="K139" s="175"/>
      <c r="L139" s="176">
        <f>ROUND(Q139*I139,2)</f>
        <v>0</v>
      </c>
      <c r="M139" s="175"/>
      <c r="N139" s="177"/>
      <c r="O139" s="178" t="s">
        <v>1</v>
      </c>
      <c r="P139" s="154" t="s">
        <v>42</v>
      </c>
      <c r="Q139" s="155">
        <f>J139+K139</f>
        <v>0</v>
      </c>
      <c r="R139" s="156">
        <f>ROUND(J139*I139,2)</f>
        <v>0</v>
      </c>
      <c r="S139" s="156">
        <f>ROUND(K139*I139,2)</f>
        <v>0</v>
      </c>
      <c r="T139" s="18"/>
      <c r="U139" s="157">
        <f>T139*I139</f>
        <v>0</v>
      </c>
      <c r="V139" s="157">
        <v>2.7E-2</v>
      </c>
      <c r="W139" s="157">
        <f>V139*I139</f>
        <v>1.296</v>
      </c>
      <c r="X139" s="157">
        <v>0</v>
      </c>
      <c r="Y139" s="158">
        <f>X139*I139</f>
        <v>0</v>
      </c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59" t="s">
        <v>179</v>
      </c>
      <c r="AT139" s="18"/>
      <c r="AU139" s="159" t="s">
        <v>175</v>
      </c>
      <c r="AV139" s="159" t="s">
        <v>97</v>
      </c>
      <c r="AW139" s="18"/>
      <c r="AX139" s="18"/>
      <c r="AY139" s="18"/>
      <c r="AZ139" s="3" t="s">
        <v>159</v>
      </c>
      <c r="BA139" s="18"/>
      <c r="BB139" s="18"/>
      <c r="BC139" s="18"/>
      <c r="BD139" s="18"/>
      <c r="BE139" s="18"/>
      <c r="BF139" s="160">
        <f>IF(P139="základná",L139,0)</f>
        <v>0</v>
      </c>
      <c r="BG139" s="160">
        <f>IF(P139="znížená",L139,0)</f>
        <v>0</v>
      </c>
      <c r="BH139" s="160">
        <f>IF(P139="zákl. prenesená",L139,0)</f>
        <v>0</v>
      </c>
      <c r="BI139" s="160">
        <f>IF(P139="zníž. prenesená",L139,0)</f>
        <v>0</v>
      </c>
      <c r="BJ139" s="160">
        <f>IF(P139="nulová",L139,0)</f>
        <v>0</v>
      </c>
      <c r="BK139" s="3" t="s">
        <v>97</v>
      </c>
      <c r="BL139" s="160">
        <f>ROUND(Q139*I139,2)</f>
        <v>0</v>
      </c>
      <c r="BM139" s="3" t="s">
        <v>165</v>
      </c>
      <c r="BN139" s="159" t="s">
        <v>180</v>
      </c>
    </row>
    <row r="140" spans="1:66" ht="15.75" customHeight="1">
      <c r="A140" s="161"/>
      <c r="B140" s="162"/>
      <c r="C140" s="161"/>
      <c r="D140" s="163" t="s">
        <v>167</v>
      </c>
      <c r="E140" s="164" t="s">
        <v>1</v>
      </c>
      <c r="F140" s="165" t="s">
        <v>181</v>
      </c>
      <c r="G140" s="165"/>
      <c r="H140" s="161"/>
      <c r="I140" s="166">
        <v>48</v>
      </c>
      <c r="J140" s="161"/>
      <c r="K140" s="161"/>
      <c r="L140" s="161"/>
      <c r="M140" s="161"/>
      <c r="N140" s="162"/>
      <c r="O140" s="167"/>
      <c r="P140" s="161"/>
      <c r="Q140" s="161"/>
      <c r="R140" s="161"/>
      <c r="S140" s="161"/>
      <c r="T140" s="161"/>
      <c r="U140" s="161"/>
      <c r="V140" s="161"/>
      <c r="W140" s="161"/>
      <c r="X140" s="161"/>
      <c r="Y140" s="168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4" t="s">
        <v>167</v>
      </c>
      <c r="AV140" s="164" t="s">
        <v>97</v>
      </c>
      <c r="AW140" s="161" t="s">
        <v>97</v>
      </c>
      <c r="AX140" s="161" t="s">
        <v>4</v>
      </c>
      <c r="AY140" s="161" t="s">
        <v>86</v>
      </c>
      <c r="AZ140" s="164" t="s">
        <v>159</v>
      </c>
      <c r="BA140" s="161"/>
      <c r="BB140" s="161"/>
      <c r="BC140" s="161"/>
      <c r="BD140" s="161"/>
      <c r="BE140" s="161"/>
      <c r="BF140" s="161"/>
      <c r="BG140" s="161"/>
      <c r="BH140" s="161"/>
      <c r="BI140" s="161"/>
      <c r="BJ140" s="161"/>
      <c r="BK140" s="161"/>
      <c r="BL140" s="161"/>
      <c r="BM140" s="161"/>
      <c r="BN140" s="161"/>
    </row>
    <row r="141" spans="1:66" ht="22.5" customHeight="1">
      <c r="A141" s="132"/>
      <c r="B141" s="133"/>
      <c r="C141" s="132"/>
      <c r="D141" s="134" t="s">
        <v>77</v>
      </c>
      <c r="E141" s="143" t="s">
        <v>182</v>
      </c>
      <c r="F141" s="143" t="s">
        <v>183</v>
      </c>
      <c r="G141" s="143"/>
      <c r="H141" s="132"/>
      <c r="I141" s="132"/>
      <c r="J141" s="132"/>
      <c r="K141" s="132"/>
      <c r="L141" s="144">
        <f>BL141</f>
        <v>0</v>
      </c>
      <c r="M141" s="132"/>
      <c r="N141" s="133"/>
      <c r="O141" s="137"/>
      <c r="P141" s="132"/>
      <c r="Q141" s="132"/>
      <c r="R141" s="138">
        <f t="shared" ref="R141:S141" si="24">SUM(R142:R149)</f>
        <v>0</v>
      </c>
      <c r="S141" s="138">
        <f t="shared" si="24"/>
        <v>0</v>
      </c>
      <c r="T141" s="132"/>
      <c r="U141" s="139">
        <f>SUM(U142:U149)</f>
        <v>0</v>
      </c>
      <c r="V141" s="132"/>
      <c r="W141" s="139">
        <f>SUM(W142:W149)</f>
        <v>22.6296</v>
      </c>
      <c r="X141" s="132"/>
      <c r="Y141" s="140">
        <f>SUM(Y142:Y149)</f>
        <v>0</v>
      </c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  <c r="AL141" s="132"/>
      <c r="AM141" s="132"/>
      <c r="AN141" s="132"/>
      <c r="AO141" s="132"/>
      <c r="AP141" s="132"/>
      <c r="AQ141" s="132"/>
      <c r="AR141" s="132"/>
      <c r="AS141" s="134" t="s">
        <v>86</v>
      </c>
      <c r="AT141" s="132"/>
      <c r="AU141" s="141" t="s">
        <v>77</v>
      </c>
      <c r="AV141" s="141" t="s">
        <v>86</v>
      </c>
      <c r="AW141" s="132"/>
      <c r="AX141" s="132"/>
      <c r="AY141" s="132"/>
      <c r="AZ141" s="134" t="s">
        <v>159</v>
      </c>
      <c r="BA141" s="132"/>
      <c r="BB141" s="132"/>
      <c r="BC141" s="132"/>
      <c r="BD141" s="132"/>
      <c r="BE141" s="132"/>
      <c r="BF141" s="132"/>
      <c r="BG141" s="132"/>
      <c r="BH141" s="132"/>
      <c r="BI141" s="132"/>
      <c r="BJ141" s="132"/>
      <c r="BK141" s="132"/>
      <c r="BL141" s="142">
        <f>SUM(BL142:BL149)</f>
        <v>0</v>
      </c>
      <c r="BM141" s="132"/>
      <c r="BN141" s="132"/>
    </row>
    <row r="142" spans="1:66" ht="37.5" customHeight="1">
      <c r="A142" s="18"/>
      <c r="B142" s="19"/>
      <c r="C142" s="145" t="s">
        <v>165</v>
      </c>
      <c r="D142" s="145" t="s">
        <v>161</v>
      </c>
      <c r="E142" s="146" t="s">
        <v>184</v>
      </c>
      <c r="F142" s="147" t="s">
        <v>185</v>
      </c>
      <c r="G142" s="147"/>
      <c r="H142" s="148" t="s">
        <v>186</v>
      </c>
      <c r="I142" s="149">
        <v>24</v>
      </c>
      <c r="J142" s="150"/>
      <c r="K142" s="150"/>
      <c r="L142" s="151">
        <f>ROUND(Q142*I142,2)</f>
        <v>0</v>
      </c>
      <c r="M142" s="152"/>
      <c r="N142" s="19"/>
      <c r="O142" s="153" t="s">
        <v>1</v>
      </c>
      <c r="P142" s="154" t="s">
        <v>42</v>
      </c>
      <c r="Q142" s="155">
        <f>J142+K142</f>
        <v>0</v>
      </c>
      <c r="R142" s="156">
        <f>ROUND(J142*I142,2)</f>
        <v>0</v>
      </c>
      <c r="S142" s="156">
        <f>ROUND(K142*I142,2)</f>
        <v>0</v>
      </c>
      <c r="T142" s="18"/>
      <c r="U142" s="157">
        <f>T142*I142</f>
        <v>0</v>
      </c>
      <c r="V142" s="157">
        <v>0.57299999999999995</v>
      </c>
      <c r="W142" s="157">
        <f>V142*I142</f>
        <v>13.751999999999999</v>
      </c>
      <c r="X142" s="157">
        <v>0</v>
      </c>
      <c r="Y142" s="158">
        <f>X142*I142</f>
        <v>0</v>
      </c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59" t="s">
        <v>165</v>
      </c>
      <c r="AT142" s="18"/>
      <c r="AU142" s="159" t="s">
        <v>161</v>
      </c>
      <c r="AV142" s="159" t="s">
        <v>97</v>
      </c>
      <c r="AW142" s="18"/>
      <c r="AX142" s="18"/>
      <c r="AY142" s="18"/>
      <c r="AZ142" s="3" t="s">
        <v>159</v>
      </c>
      <c r="BA142" s="18"/>
      <c r="BB142" s="18"/>
      <c r="BC142" s="18"/>
      <c r="BD142" s="18"/>
      <c r="BE142" s="18"/>
      <c r="BF142" s="160">
        <f>IF(P142="základná",L142,0)</f>
        <v>0</v>
      </c>
      <c r="BG142" s="160">
        <f>IF(P142="znížená",L142,0)</f>
        <v>0</v>
      </c>
      <c r="BH142" s="160">
        <f>IF(P142="zákl. prenesená",L142,0)</f>
        <v>0</v>
      </c>
      <c r="BI142" s="160">
        <f>IF(P142="zníž. prenesená",L142,0)</f>
        <v>0</v>
      </c>
      <c r="BJ142" s="160">
        <f>IF(P142="nulová",L142,0)</f>
        <v>0</v>
      </c>
      <c r="BK142" s="3" t="s">
        <v>97</v>
      </c>
      <c r="BL142" s="160">
        <f>ROUND(Q142*I142,2)</f>
        <v>0</v>
      </c>
      <c r="BM142" s="3" t="s">
        <v>165</v>
      </c>
      <c r="BN142" s="159" t="s">
        <v>187</v>
      </c>
    </row>
    <row r="143" spans="1:66" ht="15.75" customHeight="1">
      <c r="A143" s="161"/>
      <c r="B143" s="162"/>
      <c r="C143" s="161"/>
      <c r="D143" s="163" t="s">
        <v>167</v>
      </c>
      <c r="E143" s="164" t="s">
        <v>1</v>
      </c>
      <c r="F143" s="165" t="s">
        <v>188</v>
      </c>
      <c r="G143" s="165"/>
      <c r="H143" s="161"/>
      <c r="I143" s="166">
        <v>24</v>
      </c>
      <c r="J143" s="161"/>
      <c r="K143" s="161"/>
      <c r="L143" s="161"/>
      <c r="M143" s="161"/>
      <c r="N143" s="162"/>
      <c r="O143" s="167"/>
      <c r="P143" s="161"/>
      <c r="Q143" s="161"/>
      <c r="R143" s="161"/>
      <c r="S143" s="161"/>
      <c r="T143" s="161"/>
      <c r="U143" s="161"/>
      <c r="V143" s="161"/>
      <c r="W143" s="161"/>
      <c r="X143" s="161"/>
      <c r="Y143" s="168"/>
      <c r="Z143" s="161"/>
      <c r="AA143" s="161"/>
      <c r="AB143" s="161"/>
      <c r="AC143" s="161"/>
      <c r="AD143" s="161"/>
      <c r="AE143" s="161"/>
      <c r="AF143" s="161"/>
      <c r="AG143" s="161"/>
      <c r="AH143" s="161"/>
      <c r="AI143" s="161"/>
      <c r="AJ143" s="161"/>
      <c r="AK143" s="161"/>
      <c r="AL143" s="161"/>
      <c r="AM143" s="161"/>
      <c r="AN143" s="161"/>
      <c r="AO143" s="161"/>
      <c r="AP143" s="161"/>
      <c r="AQ143" s="161"/>
      <c r="AR143" s="161"/>
      <c r="AS143" s="161"/>
      <c r="AT143" s="161"/>
      <c r="AU143" s="164" t="s">
        <v>167</v>
      </c>
      <c r="AV143" s="164" t="s">
        <v>97</v>
      </c>
      <c r="AW143" s="161" t="s">
        <v>97</v>
      </c>
      <c r="AX143" s="161" t="s">
        <v>4</v>
      </c>
      <c r="AY143" s="161" t="s">
        <v>86</v>
      </c>
      <c r="AZ143" s="164" t="s">
        <v>159</v>
      </c>
      <c r="BA143" s="161"/>
      <c r="BB143" s="161"/>
      <c r="BC143" s="161"/>
      <c r="BD143" s="161"/>
      <c r="BE143" s="161"/>
      <c r="BF143" s="161"/>
      <c r="BG143" s="161"/>
      <c r="BH143" s="161"/>
      <c r="BI143" s="161"/>
      <c r="BJ143" s="161"/>
      <c r="BK143" s="161"/>
      <c r="BL143" s="161"/>
      <c r="BM143" s="161"/>
      <c r="BN143" s="161"/>
    </row>
    <row r="144" spans="1:66" ht="33" customHeight="1">
      <c r="A144" s="18"/>
      <c r="B144" s="19"/>
      <c r="C144" s="145" t="s">
        <v>182</v>
      </c>
      <c r="D144" s="145" t="s">
        <v>161</v>
      </c>
      <c r="E144" s="146" t="s">
        <v>189</v>
      </c>
      <c r="F144" s="147" t="s">
        <v>190</v>
      </c>
      <c r="G144" s="147"/>
      <c r="H144" s="148" t="s">
        <v>186</v>
      </c>
      <c r="I144" s="149">
        <v>24</v>
      </c>
      <c r="J144" s="150"/>
      <c r="K144" s="150"/>
      <c r="L144" s="151">
        <f>ROUND(Q144*I144,2)</f>
        <v>0</v>
      </c>
      <c r="M144" s="152"/>
      <c r="N144" s="19"/>
      <c r="O144" s="153" t="s">
        <v>1</v>
      </c>
      <c r="P144" s="154" t="s">
        <v>42</v>
      </c>
      <c r="Q144" s="155">
        <f>J144+K144</f>
        <v>0</v>
      </c>
      <c r="R144" s="156">
        <f>ROUND(J144*I144,2)</f>
        <v>0</v>
      </c>
      <c r="S144" s="156">
        <f>ROUND(K144*I144,2)</f>
        <v>0</v>
      </c>
      <c r="T144" s="18"/>
      <c r="U144" s="157">
        <f>T144*I144</f>
        <v>0</v>
      </c>
      <c r="V144" s="157">
        <v>0.19900000000000001</v>
      </c>
      <c r="W144" s="157">
        <f>V144*I144</f>
        <v>4.7759999999999998</v>
      </c>
      <c r="X144" s="157">
        <v>0</v>
      </c>
      <c r="Y144" s="158">
        <f>X144*I144</f>
        <v>0</v>
      </c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59" t="s">
        <v>165</v>
      </c>
      <c r="AT144" s="18"/>
      <c r="AU144" s="159" t="s">
        <v>161</v>
      </c>
      <c r="AV144" s="159" t="s">
        <v>97</v>
      </c>
      <c r="AW144" s="18"/>
      <c r="AX144" s="18"/>
      <c r="AY144" s="18"/>
      <c r="AZ144" s="3" t="s">
        <v>159</v>
      </c>
      <c r="BA144" s="18"/>
      <c r="BB144" s="18"/>
      <c r="BC144" s="18"/>
      <c r="BD144" s="18"/>
      <c r="BE144" s="18"/>
      <c r="BF144" s="160">
        <f>IF(P144="základná",L144,0)</f>
        <v>0</v>
      </c>
      <c r="BG144" s="160">
        <f>IF(P144="znížená",L144,0)</f>
        <v>0</v>
      </c>
      <c r="BH144" s="160">
        <f>IF(P144="zákl. prenesená",L144,0)</f>
        <v>0</v>
      </c>
      <c r="BI144" s="160">
        <f>IF(P144="zníž. prenesená",L144,0)</f>
        <v>0</v>
      </c>
      <c r="BJ144" s="160">
        <f>IF(P144="nulová",L144,0)</f>
        <v>0</v>
      </c>
      <c r="BK144" s="3" t="s">
        <v>97</v>
      </c>
      <c r="BL144" s="160">
        <f>ROUND(Q144*I144,2)</f>
        <v>0</v>
      </c>
      <c r="BM144" s="3" t="s">
        <v>165</v>
      </c>
      <c r="BN144" s="159" t="s">
        <v>191</v>
      </c>
    </row>
    <row r="145" spans="1:66" ht="15.75" customHeight="1">
      <c r="A145" s="161"/>
      <c r="B145" s="162"/>
      <c r="C145" s="161"/>
      <c r="D145" s="163" t="s">
        <v>167</v>
      </c>
      <c r="E145" s="164" t="s">
        <v>1</v>
      </c>
      <c r="F145" s="165" t="s">
        <v>188</v>
      </c>
      <c r="G145" s="165"/>
      <c r="H145" s="161"/>
      <c r="I145" s="166">
        <v>24</v>
      </c>
      <c r="J145" s="161"/>
      <c r="K145" s="161"/>
      <c r="L145" s="161"/>
      <c r="M145" s="161"/>
      <c r="N145" s="162"/>
      <c r="O145" s="167"/>
      <c r="P145" s="161"/>
      <c r="Q145" s="161"/>
      <c r="R145" s="161"/>
      <c r="S145" s="161"/>
      <c r="T145" s="161"/>
      <c r="U145" s="161"/>
      <c r="V145" s="161"/>
      <c r="W145" s="161"/>
      <c r="X145" s="161"/>
      <c r="Y145" s="168"/>
      <c r="Z145" s="161"/>
      <c r="AA145" s="161"/>
      <c r="AB145" s="161"/>
      <c r="AC145" s="161"/>
      <c r="AD145" s="161"/>
      <c r="AE145" s="161"/>
      <c r="AF145" s="161"/>
      <c r="AG145" s="161"/>
      <c r="AH145" s="161"/>
      <c r="AI145" s="161"/>
      <c r="AJ145" s="161"/>
      <c r="AK145" s="161"/>
      <c r="AL145" s="161"/>
      <c r="AM145" s="161"/>
      <c r="AN145" s="161"/>
      <c r="AO145" s="161"/>
      <c r="AP145" s="161"/>
      <c r="AQ145" s="161"/>
      <c r="AR145" s="161"/>
      <c r="AS145" s="161"/>
      <c r="AT145" s="161"/>
      <c r="AU145" s="164" t="s">
        <v>167</v>
      </c>
      <c r="AV145" s="164" t="s">
        <v>97</v>
      </c>
      <c r="AW145" s="161" t="s">
        <v>97</v>
      </c>
      <c r="AX145" s="161" t="s">
        <v>4</v>
      </c>
      <c r="AY145" s="161" t="s">
        <v>86</v>
      </c>
      <c r="AZ145" s="164" t="s">
        <v>159</v>
      </c>
      <c r="BA145" s="161"/>
      <c r="BB145" s="161"/>
      <c r="BC145" s="161"/>
      <c r="BD145" s="161"/>
      <c r="BE145" s="161"/>
      <c r="BF145" s="161"/>
      <c r="BG145" s="161"/>
      <c r="BH145" s="161"/>
      <c r="BI145" s="161"/>
      <c r="BJ145" s="161"/>
      <c r="BK145" s="161"/>
      <c r="BL145" s="161"/>
      <c r="BM145" s="161"/>
      <c r="BN145" s="161"/>
    </row>
    <row r="146" spans="1:66" ht="33" customHeight="1">
      <c r="A146" s="18"/>
      <c r="B146" s="19"/>
      <c r="C146" s="145" t="s">
        <v>192</v>
      </c>
      <c r="D146" s="145" t="s">
        <v>161</v>
      </c>
      <c r="E146" s="146" t="s">
        <v>193</v>
      </c>
      <c r="F146" s="147" t="s">
        <v>194</v>
      </c>
      <c r="G146" s="147"/>
      <c r="H146" s="148" t="s">
        <v>186</v>
      </c>
      <c r="I146" s="149">
        <v>24</v>
      </c>
      <c r="J146" s="150"/>
      <c r="K146" s="150"/>
      <c r="L146" s="151">
        <f>ROUND(Q146*I146,2)</f>
        <v>0</v>
      </c>
      <c r="M146" s="152"/>
      <c r="N146" s="19"/>
      <c r="O146" s="153" t="s">
        <v>1</v>
      </c>
      <c r="P146" s="154" t="s">
        <v>42</v>
      </c>
      <c r="Q146" s="155">
        <f>J146+K146</f>
        <v>0</v>
      </c>
      <c r="R146" s="156">
        <f>ROUND(J146*I146,2)</f>
        <v>0</v>
      </c>
      <c r="S146" s="156">
        <f>ROUND(K146*I146,2)</f>
        <v>0</v>
      </c>
      <c r="T146" s="18"/>
      <c r="U146" s="157">
        <f>T146*I146</f>
        <v>0</v>
      </c>
      <c r="V146" s="157">
        <v>0.1002</v>
      </c>
      <c r="W146" s="157">
        <f>V146*I146</f>
        <v>2.4047999999999998</v>
      </c>
      <c r="X146" s="157">
        <v>0</v>
      </c>
      <c r="Y146" s="158">
        <f>X146*I146</f>
        <v>0</v>
      </c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59" t="s">
        <v>165</v>
      </c>
      <c r="AT146" s="18"/>
      <c r="AU146" s="159" t="s">
        <v>161</v>
      </c>
      <c r="AV146" s="159" t="s">
        <v>97</v>
      </c>
      <c r="AW146" s="18"/>
      <c r="AX146" s="18"/>
      <c r="AY146" s="18"/>
      <c r="AZ146" s="3" t="s">
        <v>159</v>
      </c>
      <c r="BA146" s="18"/>
      <c r="BB146" s="18"/>
      <c r="BC146" s="18"/>
      <c r="BD146" s="18"/>
      <c r="BE146" s="18"/>
      <c r="BF146" s="160">
        <f>IF(P146="základná",L146,0)</f>
        <v>0</v>
      </c>
      <c r="BG146" s="160">
        <f>IF(P146="znížená",L146,0)</f>
        <v>0</v>
      </c>
      <c r="BH146" s="160">
        <f>IF(P146="zákl. prenesená",L146,0)</f>
        <v>0</v>
      </c>
      <c r="BI146" s="160">
        <f>IF(P146="zníž. prenesená",L146,0)</f>
        <v>0</v>
      </c>
      <c r="BJ146" s="160">
        <f>IF(P146="nulová",L146,0)</f>
        <v>0</v>
      </c>
      <c r="BK146" s="3" t="s">
        <v>97</v>
      </c>
      <c r="BL146" s="160">
        <f>ROUND(Q146*I146,2)</f>
        <v>0</v>
      </c>
      <c r="BM146" s="3" t="s">
        <v>165</v>
      </c>
      <c r="BN146" s="159" t="s">
        <v>195</v>
      </c>
    </row>
    <row r="147" spans="1:66" ht="15.75" customHeight="1">
      <c r="A147" s="161"/>
      <c r="B147" s="162"/>
      <c r="C147" s="161"/>
      <c r="D147" s="163" t="s">
        <v>167</v>
      </c>
      <c r="E147" s="164" t="s">
        <v>1</v>
      </c>
      <c r="F147" s="165" t="s">
        <v>188</v>
      </c>
      <c r="G147" s="165"/>
      <c r="H147" s="161"/>
      <c r="I147" s="166">
        <v>24</v>
      </c>
      <c r="J147" s="161"/>
      <c r="K147" s="161"/>
      <c r="L147" s="161"/>
      <c r="M147" s="161"/>
      <c r="N147" s="162"/>
      <c r="O147" s="167"/>
      <c r="P147" s="161"/>
      <c r="Q147" s="161"/>
      <c r="R147" s="161"/>
      <c r="S147" s="161"/>
      <c r="T147" s="161"/>
      <c r="U147" s="161"/>
      <c r="V147" s="161"/>
      <c r="W147" s="161"/>
      <c r="X147" s="161"/>
      <c r="Y147" s="168"/>
      <c r="Z147" s="161"/>
      <c r="AA147" s="161"/>
      <c r="AB147" s="161"/>
      <c r="AC147" s="161"/>
      <c r="AD147" s="161"/>
      <c r="AE147" s="161"/>
      <c r="AF147" s="161"/>
      <c r="AG147" s="161"/>
      <c r="AH147" s="161"/>
      <c r="AI147" s="161"/>
      <c r="AJ147" s="161"/>
      <c r="AK147" s="161"/>
      <c r="AL147" s="161"/>
      <c r="AM147" s="161"/>
      <c r="AN147" s="161"/>
      <c r="AO147" s="161"/>
      <c r="AP147" s="161"/>
      <c r="AQ147" s="161"/>
      <c r="AR147" s="161"/>
      <c r="AS147" s="161"/>
      <c r="AT147" s="161"/>
      <c r="AU147" s="164" t="s">
        <v>167</v>
      </c>
      <c r="AV147" s="164" t="s">
        <v>97</v>
      </c>
      <c r="AW147" s="161" t="s">
        <v>97</v>
      </c>
      <c r="AX147" s="161" t="s">
        <v>4</v>
      </c>
      <c r="AY147" s="161" t="s">
        <v>86</v>
      </c>
      <c r="AZ147" s="164" t="s">
        <v>159</v>
      </c>
      <c r="BA147" s="161"/>
      <c r="BB147" s="161"/>
      <c r="BC147" s="161"/>
      <c r="BD147" s="161"/>
      <c r="BE147" s="161"/>
      <c r="BF147" s="161"/>
      <c r="BG147" s="161"/>
      <c r="BH147" s="161"/>
      <c r="BI147" s="161"/>
      <c r="BJ147" s="161"/>
      <c r="BK147" s="161"/>
      <c r="BL147" s="161"/>
      <c r="BM147" s="161"/>
      <c r="BN147" s="161"/>
    </row>
    <row r="148" spans="1:66" ht="24" customHeight="1">
      <c r="A148" s="18"/>
      <c r="B148" s="19"/>
      <c r="C148" s="169" t="s">
        <v>196</v>
      </c>
      <c r="D148" s="169" t="s">
        <v>175</v>
      </c>
      <c r="E148" s="170" t="s">
        <v>197</v>
      </c>
      <c r="F148" s="171" t="s">
        <v>198</v>
      </c>
      <c r="G148" s="171"/>
      <c r="H148" s="172" t="s">
        <v>186</v>
      </c>
      <c r="I148" s="173">
        <v>24.24</v>
      </c>
      <c r="J148" s="174"/>
      <c r="K148" s="175"/>
      <c r="L148" s="176">
        <f>ROUND(Q148*I148,2)</f>
        <v>0</v>
      </c>
      <c r="M148" s="175"/>
      <c r="N148" s="177"/>
      <c r="O148" s="178" t="s">
        <v>1</v>
      </c>
      <c r="P148" s="154" t="s">
        <v>42</v>
      </c>
      <c r="Q148" s="155">
        <f>J148+K148</f>
        <v>0</v>
      </c>
      <c r="R148" s="156">
        <f>ROUND(J148*I148,2)</f>
        <v>0</v>
      </c>
      <c r="S148" s="156">
        <f>ROUND(K148*I148,2)</f>
        <v>0</v>
      </c>
      <c r="T148" s="18"/>
      <c r="U148" s="157">
        <f>T148*I148</f>
        <v>0</v>
      </c>
      <c r="V148" s="157">
        <v>7.0000000000000007E-2</v>
      </c>
      <c r="W148" s="157">
        <f>V148*I148</f>
        <v>1.6968000000000001</v>
      </c>
      <c r="X148" s="157">
        <v>0</v>
      </c>
      <c r="Y148" s="158">
        <f>X148*I148</f>
        <v>0</v>
      </c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59" t="s">
        <v>179</v>
      </c>
      <c r="AT148" s="18"/>
      <c r="AU148" s="159" t="s">
        <v>175</v>
      </c>
      <c r="AV148" s="159" t="s">
        <v>97</v>
      </c>
      <c r="AW148" s="18"/>
      <c r="AX148" s="18"/>
      <c r="AY148" s="18"/>
      <c r="AZ148" s="3" t="s">
        <v>159</v>
      </c>
      <c r="BA148" s="18"/>
      <c r="BB148" s="18"/>
      <c r="BC148" s="18"/>
      <c r="BD148" s="18"/>
      <c r="BE148" s="18"/>
      <c r="BF148" s="160">
        <f>IF(P148="základná",L148,0)</f>
        <v>0</v>
      </c>
      <c r="BG148" s="160">
        <f>IF(P148="znížená",L148,0)</f>
        <v>0</v>
      </c>
      <c r="BH148" s="160">
        <f>IF(P148="zákl. prenesená",L148,0)</f>
        <v>0</v>
      </c>
      <c r="BI148" s="160">
        <f>IF(P148="zníž. prenesená",L148,0)</f>
        <v>0</v>
      </c>
      <c r="BJ148" s="160">
        <f>IF(P148="nulová",L148,0)</f>
        <v>0</v>
      </c>
      <c r="BK148" s="3" t="s">
        <v>97</v>
      </c>
      <c r="BL148" s="160">
        <f>ROUND(Q148*I148,2)</f>
        <v>0</v>
      </c>
      <c r="BM148" s="3" t="s">
        <v>165</v>
      </c>
      <c r="BN148" s="159" t="s">
        <v>199</v>
      </c>
    </row>
    <row r="149" spans="1:66" ht="15.75" customHeight="1">
      <c r="A149" s="161"/>
      <c r="B149" s="162"/>
      <c r="C149" s="161"/>
      <c r="D149" s="163" t="s">
        <v>167</v>
      </c>
      <c r="E149" s="161"/>
      <c r="F149" s="165" t="s">
        <v>200</v>
      </c>
      <c r="G149" s="165"/>
      <c r="H149" s="161"/>
      <c r="I149" s="166">
        <v>24.24</v>
      </c>
      <c r="J149" s="161"/>
      <c r="K149" s="161"/>
      <c r="L149" s="161"/>
      <c r="M149" s="161"/>
      <c r="N149" s="162"/>
      <c r="O149" s="167"/>
      <c r="P149" s="161"/>
      <c r="Q149" s="161"/>
      <c r="R149" s="161"/>
      <c r="S149" s="161"/>
      <c r="T149" s="161"/>
      <c r="U149" s="161"/>
      <c r="V149" s="161"/>
      <c r="W149" s="161"/>
      <c r="X149" s="161"/>
      <c r="Y149" s="168"/>
      <c r="Z149" s="161"/>
      <c r="AA149" s="161"/>
      <c r="AB149" s="161"/>
      <c r="AC149" s="161"/>
      <c r="AD149" s="161"/>
      <c r="AE149" s="161"/>
      <c r="AF149" s="161"/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  <c r="AS149" s="161"/>
      <c r="AT149" s="161"/>
      <c r="AU149" s="164" t="s">
        <v>167</v>
      </c>
      <c r="AV149" s="164" t="s">
        <v>97</v>
      </c>
      <c r="AW149" s="161" t="s">
        <v>97</v>
      </c>
      <c r="AX149" s="161" t="s">
        <v>3</v>
      </c>
      <c r="AY149" s="161" t="s">
        <v>86</v>
      </c>
      <c r="AZ149" s="164" t="s">
        <v>159</v>
      </c>
      <c r="BA149" s="161"/>
      <c r="BB149" s="161"/>
      <c r="BC149" s="161"/>
      <c r="BD149" s="161"/>
      <c r="BE149" s="161"/>
      <c r="BF149" s="161"/>
      <c r="BG149" s="161"/>
      <c r="BH149" s="161"/>
      <c r="BI149" s="161"/>
      <c r="BJ149" s="161"/>
      <c r="BK149" s="161"/>
      <c r="BL149" s="161"/>
      <c r="BM149" s="161"/>
      <c r="BN149" s="161"/>
    </row>
    <row r="150" spans="1:66" ht="22.5" customHeight="1">
      <c r="A150" s="132"/>
      <c r="B150" s="133"/>
      <c r="C150" s="132"/>
      <c r="D150" s="134" t="s">
        <v>77</v>
      </c>
      <c r="E150" s="143" t="s">
        <v>201</v>
      </c>
      <c r="F150" s="143" t="s">
        <v>202</v>
      </c>
      <c r="G150" s="143"/>
      <c r="H150" s="132"/>
      <c r="I150" s="132"/>
      <c r="J150" s="132"/>
      <c r="K150" s="132"/>
      <c r="L150" s="144">
        <f>BL150</f>
        <v>0</v>
      </c>
      <c r="M150" s="132"/>
      <c r="N150" s="133"/>
      <c r="O150" s="137"/>
      <c r="P150" s="132"/>
      <c r="Q150" s="132"/>
      <c r="R150" s="138">
        <f t="shared" ref="R150:S150" si="25">SUM(R151:R155)</f>
        <v>0</v>
      </c>
      <c r="S150" s="138">
        <f t="shared" si="25"/>
        <v>0</v>
      </c>
      <c r="T150" s="132"/>
      <c r="U150" s="139">
        <f>SUM(U151:U155)</f>
        <v>0</v>
      </c>
      <c r="V150" s="132"/>
      <c r="W150" s="139">
        <f>SUM(W151:W155)</f>
        <v>3.3962399999999997</v>
      </c>
      <c r="X150" s="132"/>
      <c r="Y150" s="140">
        <f>SUM(Y151:Y155)</f>
        <v>0</v>
      </c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32"/>
      <c r="AP150" s="132"/>
      <c r="AQ150" s="132"/>
      <c r="AR150" s="132"/>
      <c r="AS150" s="134" t="s">
        <v>86</v>
      </c>
      <c r="AT150" s="132"/>
      <c r="AU150" s="141" t="s">
        <v>77</v>
      </c>
      <c r="AV150" s="141" t="s">
        <v>86</v>
      </c>
      <c r="AW150" s="132"/>
      <c r="AX150" s="132"/>
      <c r="AY150" s="132"/>
      <c r="AZ150" s="134" t="s">
        <v>159</v>
      </c>
      <c r="BA150" s="132"/>
      <c r="BB150" s="132"/>
      <c r="BC150" s="132"/>
      <c r="BD150" s="132"/>
      <c r="BE150" s="132"/>
      <c r="BF150" s="132"/>
      <c r="BG150" s="132"/>
      <c r="BH150" s="132"/>
      <c r="BI150" s="132"/>
      <c r="BJ150" s="132"/>
      <c r="BK150" s="132"/>
      <c r="BL150" s="142">
        <f>SUM(BL151:BL155)</f>
        <v>0</v>
      </c>
      <c r="BM150" s="132"/>
      <c r="BN150" s="132"/>
    </row>
    <row r="151" spans="1:66" ht="33" customHeight="1">
      <c r="A151" s="18"/>
      <c r="B151" s="19"/>
      <c r="C151" s="145" t="s">
        <v>179</v>
      </c>
      <c r="D151" s="145" t="s">
        <v>161</v>
      </c>
      <c r="E151" s="146" t="s">
        <v>203</v>
      </c>
      <c r="F151" s="147" t="s">
        <v>204</v>
      </c>
      <c r="G151" s="147"/>
      <c r="H151" s="148" t="s">
        <v>186</v>
      </c>
      <c r="I151" s="149">
        <v>66</v>
      </c>
      <c r="J151" s="150"/>
      <c r="K151" s="150"/>
      <c r="L151" s="151">
        <f>ROUND(Q151*I151,2)</f>
        <v>0</v>
      </c>
      <c r="M151" s="152"/>
      <c r="N151" s="19"/>
      <c r="O151" s="153" t="s">
        <v>1</v>
      </c>
      <c r="P151" s="154" t="s">
        <v>42</v>
      </c>
      <c r="Q151" s="155">
        <f>J151+K151</f>
        <v>0</v>
      </c>
      <c r="R151" s="156">
        <f>ROUND(J151*I151,2)</f>
        <v>0</v>
      </c>
      <c r="S151" s="156">
        <f>ROUND(K151*I151,2)</f>
        <v>0</v>
      </c>
      <c r="T151" s="18"/>
      <c r="U151" s="157">
        <f>T151*I151</f>
        <v>0</v>
      </c>
      <c r="V151" s="157">
        <v>2.572E-2</v>
      </c>
      <c r="W151" s="157">
        <f>V151*I151</f>
        <v>1.6975199999999999</v>
      </c>
      <c r="X151" s="157">
        <v>0</v>
      </c>
      <c r="Y151" s="158">
        <f>X151*I151</f>
        <v>0</v>
      </c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59" t="s">
        <v>165</v>
      </c>
      <c r="AT151" s="18"/>
      <c r="AU151" s="159" t="s">
        <v>161</v>
      </c>
      <c r="AV151" s="159" t="s">
        <v>97</v>
      </c>
      <c r="AW151" s="18"/>
      <c r="AX151" s="18"/>
      <c r="AY151" s="18"/>
      <c r="AZ151" s="3" t="s">
        <v>159</v>
      </c>
      <c r="BA151" s="18"/>
      <c r="BB151" s="18"/>
      <c r="BC151" s="18"/>
      <c r="BD151" s="18"/>
      <c r="BE151" s="18"/>
      <c r="BF151" s="160">
        <f>IF(P151="základná",L151,0)</f>
        <v>0</v>
      </c>
      <c r="BG151" s="160">
        <f>IF(P151="znížená",L151,0)</f>
        <v>0</v>
      </c>
      <c r="BH151" s="160">
        <f>IF(P151="zákl. prenesená",L151,0)</f>
        <v>0</v>
      </c>
      <c r="BI151" s="160">
        <f>IF(P151="zníž. prenesená",L151,0)</f>
        <v>0</v>
      </c>
      <c r="BJ151" s="160">
        <f>IF(P151="nulová",L151,0)</f>
        <v>0</v>
      </c>
      <c r="BK151" s="3" t="s">
        <v>97</v>
      </c>
      <c r="BL151" s="160">
        <f>ROUND(Q151*I151,2)</f>
        <v>0</v>
      </c>
      <c r="BM151" s="3" t="s">
        <v>165</v>
      </c>
      <c r="BN151" s="159" t="s">
        <v>205</v>
      </c>
    </row>
    <row r="152" spans="1:66" ht="15.75" customHeight="1">
      <c r="A152" s="161"/>
      <c r="B152" s="162"/>
      <c r="C152" s="161"/>
      <c r="D152" s="163" t="s">
        <v>167</v>
      </c>
      <c r="E152" s="164" t="s">
        <v>1</v>
      </c>
      <c r="F152" s="165" t="s">
        <v>206</v>
      </c>
      <c r="G152" s="165"/>
      <c r="H152" s="161"/>
      <c r="I152" s="166">
        <v>66</v>
      </c>
      <c r="J152" s="161"/>
      <c r="K152" s="161"/>
      <c r="L152" s="161"/>
      <c r="M152" s="161"/>
      <c r="N152" s="162"/>
      <c r="O152" s="167"/>
      <c r="P152" s="161"/>
      <c r="Q152" s="161"/>
      <c r="R152" s="161"/>
      <c r="S152" s="161"/>
      <c r="T152" s="161"/>
      <c r="U152" s="161"/>
      <c r="V152" s="161"/>
      <c r="W152" s="161"/>
      <c r="X152" s="161"/>
      <c r="Y152" s="168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161"/>
      <c r="AJ152" s="161"/>
      <c r="AK152" s="161"/>
      <c r="AL152" s="161"/>
      <c r="AM152" s="161"/>
      <c r="AN152" s="161"/>
      <c r="AO152" s="161"/>
      <c r="AP152" s="161"/>
      <c r="AQ152" s="161"/>
      <c r="AR152" s="161"/>
      <c r="AS152" s="161"/>
      <c r="AT152" s="161"/>
      <c r="AU152" s="164" t="s">
        <v>167</v>
      </c>
      <c r="AV152" s="164" t="s">
        <v>97</v>
      </c>
      <c r="AW152" s="161" t="s">
        <v>97</v>
      </c>
      <c r="AX152" s="161" t="s">
        <v>4</v>
      </c>
      <c r="AY152" s="161" t="s">
        <v>86</v>
      </c>
      <c r="AZ152" s="164" t="s">
        <v>159</v>
      </c>
      <c r="BA152" s="161"/>
      <c r="BB152" s="161"/>
      <c r="BC152" s="161"/>
      <c r="BD152" s="161"/>
      <c r="BE152" s="161"/>
      <c r="BF152" s="161"/>
      <c r="BG152" s="161"/>
      <c r="BH152" s="161"/>
      <c r="BI152" s="161"/>
      <c r="BJ152" s="161"/>
      <c r="BK152" s="161"/>
      <c r="BL152" s="161"/>
      <c r="BM152" s="161"/>
      <c r="BN152" s="161"/>
    </row>
    <row r="153" spans="1:66" ht="44.25" customHeight="1">
      <c r="A153" s="18"/>
      <c r="B153" s="19"/>
      <c r="C153" s="145" t="s">
        <v>201</v>
      </c>
      <c r="D153" s="145" t="s">
        <v>161</v>
      </c>
      <c r="E153" s="146" t="s">
        <v>207</v>
      </c>
      <c r="F153" s="147" t="s">
        <v>208</v>
      </c>
      <c r="G153" s="147"/>
      <c r="H153" s="148" t="s">
        <v>186</v>
      </c>
      <c r="I153" s="149">
        <v>66</v>
      </c>
      <c r="J153" s="150"/>
      <c r="K153" s="150"/>
      <c r="L153" s="151">
        <f t="shared" ref="L153:L155" si="26">ROUND(Q153*I153,2)</f>
        <v>0</v>
      </c>
      <c r="M153" s="152"/>
      <c r="N153" s="19"/>
      <c r="O153" s="153" t="s">
        <v>1</v>
      </c>
      <c r="P153" s="154" t="s">
        <v>42</v>
      </c>
      <c r="Q153" s="155">
        <f t="shared" ref="Q153:Q155" si="27">J153+K153</f>
        <v>0</v>
      </c>
      <c r="R153" s="156">
        <f t="shared" ref="R153:R155" si="28">ROUND(J153*I153,2)</f>
        <v>0</v>
      </c>
      <c r="S153" s="156">
        <f t="shared" ref="S153:S155" si="29">ROUND(K153*I153,2)</f>
        <v>0</v>
      </c>
      <c r="T153" s="18"/>
      <c r="U153" s="157">
        <f t="shared" ref="U153:U155" si="30">T153*I153</f>
        <v>0</v>
      </c>
      <c r="V153" s="157">
        <v>0</v>
      </c>
      <c r="W153" s="157">
        <f t="shared" ref="W153:W155" si="31">V153*I153</f>
        <v>0</v>
      </c>
      <c r="X153" s="157">
        <v>0</v>
      </c>
      <c r="Y153" s="158">
        <f t="shared" ref="Y153:Y155" si="32">X153*I153</f>
        <v>0</v>
      </c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59" t="s">
        <v>165</v>
      </c>
      <c r="AT153" s="18"/>
      <c r="AU153" s="159" t="s">
        <v>161</v>
      </c>
      <c r="AV153" s="159" t="s">
        <v>97</v>
      </c>
      <c r="AW153" s="18"/>
      <c r="AX153" s="18"/>
      <c r="AY153" s="18"/>
      <c r="AZ153" s="3" t="s">
        <v>159</v>
      </c>
      <c r="BA153" s="18"/>
      <c r="BB153" s="18"/>
      <c r="BC153" s="18"/>
      <c r="BD153" s="18"/>
      <c r="BE153" s="18"/>
      <c r="BF153" s="160">
        <f t="shared" ref="BF153:BF155" si="33">IF(P153="základná",L153,0)</f>
        <v>0</v>
      </c>
      <c r="BG153" s="160">
        <f t="shared" ref="BG153:BG155" si="34">IF(P153="znížená",L153,0)</f>
        <v>0</v>
      </c>
      <c r="BH153" s="160">
        <f t="shared" ref="BH153:BH155" si="35">IF(P153="zákl. prenesená",L153,0)</f>
        <v>0</v>
      </c>
      <c r="BI153" s="160">
        <f t="shared" ref="BI153:BI155" si="36">IF(P153="zníž. prenesená",L153,0)</f>
        <v>0</v>
      </c>
      <c r="BJ153" s="160">
        <f t="shared" ref="BJ153:BJ155" si="37">IF(P153="nulová",L153,0)</f>
        <v>0</v>
      </c>
      <c r="BK153" s="3" t="s">
        <v>97</v>
      </c>
      <c r="BL153" s="160">
        <f t="shared" ref="BL153:BL155" si="38">ROUND(Q153*I153,2)</f>
        <v>0</v>
      </c>
      <c r="BM153" s="3" t="s">
        <v>165</v>
      </c>
      <c r="BN153" s="159" t="s">
        <v>209</v>
      </c>
    </row>
    <row r="154" spans="1:66" ht="33" customHeight="1">
      <c r="A154" s="18"/>
      <c r="B154" s="19"/>
      <c r="C154" s="145" t="s">
        <v>210</v>
      </c>
      <c r="D154" s="145" t="s">
        <v>161</v>
      </c>
      <c r="E154" s="146" t="s">
        <v>211</v>
      </c>
      <c r="F154" s="147" t="s">
        <v>212</v>
      </c>
      <c r="G154" s="147"/>
      <c r="H154" s="148" t="s">
        <v>186</v>
      </c>
      <c r="I154" s="149">
        <v>66</v>
      </c>
      <c r="J154" s="150"/>
      <c r="K154" s="150"/>
      <c r="L154" s="151">
        <f t="shared" si="26"/>
        <v>0</v>
      </c>
      <c r="M154" s="152"/>
      <c r="N154" s="19"/>
      <c r="O154" s="153" t="s">
        <v>1</v>
      </c>
      <c r="P154" s="154" t="s">
        <v>42</v>
      </c>
      <c r="Q154" s="155">
        <f t="shared" si="27"/>
        <v>0</v>
      </c>
      <c r="R154" s="156">
        <f t="shared" si="28"/>
        <v>0</v>
      </c>
      <c r="S154" s="156">
        <f t="shared" si="29"/>
        <v>0</v>
      </c>
      <c r="T154" s="18"/>
      <c r="U154" s="157">
        <f t="shared" si="30"/>
        <v>0</v>
      </c>
      <c r="V154" s="157">
        <v>2.572E-2</v>
      </c>
      <c r="W154" s="157">
        <f t="shared" si="31"/>
        <v>1.6975199999999999</v>
      </c>
      <c r="X154" s="157">
        <v>0</v>
      </c>
      <c r="Y154" s="158">
        <f t="shared" si="32"/>
        <v>0</v>
      </c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59" t="s">
        <v>165</v>
      </c>
      <c r="AT154" s="18"/>
      <c r="AU154" s="159" t="s">
        <v>161</v>
      </c>
      <c r="AV154" s="159" t="s">
        <v>97</v>
      </c>
      <c r="AW154" s="18"/>
      <c r="AX154" s="18"/>
      <c r="AY154" s="18"/>
      <c r="AZ154" s="3" t="s">
        <v>159</v>
      </c>
      <c r="BA154" s="18"/>
      <c r="BB154" s="18"/>
      <c r="BC154" s="18"/>
      <c r="BD154" s="18"/>
      <c r="BE154" s="18"/>
      <c r="BF154" s="160">
        <f t="shared" si="33"/>
        <v>0</v>
      </c>
      <c r="BG154" s="160">
        <f t="shared" si="34"/>
        <v>0</v>
      </c>
      <c r="BH154" s="160">
        <f t="shared" si="35"/>
        <v>0</v>
      </c>
      <c r="BI154" s="160">
        <f t="shared" si="36"/>
        <v>0</v>
      </c>
      <c r="BJ154" s="160">
        <f t="shared" si="37"/>
        <v>0</v>
      </c>
      <c r="BK154" s="3" t="s">
        <v>97</v>
      </c>
      <c r="BL154" s="160">
        <f t="shared" si="38"/>
        <v>0</v>
      </c>
      <c r="BM154" s="3" t="s">
        <v>165</v>
      </c>
      <c r="BN154" s="159" t="s">
        <v>213</v>
      </c>
    </row>
    <row r="155" spans="1:66" ht="37.5" customHeight="1">
      <c r="A155" s="18"/>
      <c r="B155" s="19"/>
      <c r="C155" s="145" t="s">
        <v>214</v>
      </c>
      <c r="D155" s="145" t="s">
        <v>161</v>
      </c>
      <c r="E155" s="146" t="s">
        <v>215</v>
      </c>
      <c r="F155" s="147" t="s">
        <v>216</v>
      </c>
      <c r="G155" s="147"/>
      <c r="H155" s="148" t="s">
        <v>178</v>
      </c>
      <c r="I155" s="149">
        <v>6</v>
      </c>
      <c r="J155" s="150"/>
      <c r="K155" s="150"/>
      <c r="L155" s="151">
        <f t="shared" si="26"/>
        <v>0</v>
      </c>
      <c r="M155" s="152"/>
      <c r="N155" s="19"/>
      <c r="O155" s="153" t="s">
        <v>1</v>
      </c>
      <c r="P155" s="154" t="s">
        <v>42</v>
      </c>
      <c r="Q155" s="155">
        <f t="shared" si="27"/>
        <v>0</v>
      </c>
      <c r="R155" s="156">
        <f t="shared" si="28"/>
        <v>0</v>
      </c>
      <c r="S155" s="156">
        <f t="shared" si="29"/>
        <v>0</v>
      </c>
      <c r="T155" s="18"/>
      <c r="U155" s="157">
        <f t="shared" si="30"/>
        <v>0</v>
      </c>
      <c r="V155" s="157">
        <v>2.0000000000000001E-4</v>
      </c>
      <c r="W155" s="157">
        <f t="shared" si="31"/>
        <v>1.2000000000000001E-3</v>
      </c>
      <c r="X155" s="157">
        <v>0</v>
      </c>
      <c r="Y155" s="158">
        <f t="shared" si="32"/>
        <v>0</v>
      </c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59" t="s">
        <v>165</v>
      </c>
      <c r="AT155" s="18"/>
      <c r="AU155" s="159" t="s">
        <v>161</v>
      </c>
      <c r="AV155" s="159" t="s">
        <v>97</v>
      </c>
      <c r="AW155" s="18"/>
      <c r="AX155" s="18"/>
      <c r="AY155" s="18"/>
      <c r="AZ155" s="3" t="s">
        <v>159</v>
      </c>
      <c r="BA155" s="18"/>
      <c r="BB155" s="18"/>
      <c r="BC155" s="18"/>
      <c r="BD155" s="18"/>
      <c r="BE155" s="18"/>
      <c r="BF155" s="160">
        <f t="shared" si="33"/>
        <v>0</v>
      </c>
      <c r="BG155" s="160">
        <f t="shared" si="34"/>
        <v>0</v>
      </c>
      <c r="BH155" s="160">
        <f t="shared" si="35"/>
        <v>0</v>
      </c>
      <c r="BI155" s="160">
        <f t="shared" si="36"/>
        <v>0</v>
      </c>
      <c r="BJ155" s="160">
        <f t="shared" si="37"/>
        <v>0</v>
      </c>
      <c r="BK155" s="3" t="s">
        <v>97</v>
      </c>
      <c r="BL155" s="160">
        <f t="shared" si="38"/>
        <v>0</v>
      </c>
      <c r="BM155" s="3" t="s">
        <v>165</v>
      </c>
      <c r="BN155" s="159" t="s">
        <v>217</v>
      </c>
    </row>
    <row r="156" spans="1:66" ht="22.5" customHeight="1">
      <c r="A156" s="132"/>
      <c r="B156" s="133"/>
      <c r="C156" s="132"/>
      <c r="D156" s="134" t="s">
        <v>77</v>
      </c>
      <c r="E156" s="143" t="s">
        <v>218</v>
      </c>
      <c r="F156" s="143" t="s">
        <v>219</v>
      </c>
      <c r="G156" s="143"/>
      <c r="H156" s="132"/>
      <c r="I156" s="132"/>
      <c r="J156" s="132"/>
      <c r="K156" s="132"/>
      <c r="L156" s="144">
        <f>BL156</f>
        <v>0</v>
      </c>
      <c r="M156" s="132"/>
      <c r="N156" s="133"/>
      <c r="O156" s="137"/>
      <c r="P156" s="132"/>
      <c r="Q156" s="132"/>
      <c r="R156" s="138">
        <f t="shared" ref="R156:S156" si="39">R157</f>
        <v>0</v>
      </c>
      <c r="S156" s="138">
        <f t="shared" si="39"/>
        <v>0</v>
      </c>
      <c r="T156" s="132"/>
      <c r="U156" s="139">
        <f>U157</f>
        <v>0</v>
      </c>
      <c r="V156" s="132"/>
      <c r="W156" s="139">
        <f>W157</f>
        <v>0</v>
      </c>
      <c r="X156" s="132"/>
      <c r="Y156" s="140">
        <f>Y157</f>
        <v>0</v>
      </c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2"/>
      <c r="AR156" s="132"/>
      <c r="AS156" s="134" t="s">
        <v>86</v>
      </c>
      <c r="AT156" s="132"/>
      <c r="AU156" s="141" t="s">
        <v>77</v>
      </c>
      <c r="AV156" s="141" t="s">
        <v>86</v>
      </c>
      <c r="AW156" s="132"/>
      <c r="AX156" s="132"/>
      <c r="AY156" s="132"/>
      <c r="AZ156" s="134" t="s">
        <v>159</v>
      </c>
      <c r="BA156" s="132"/>
      <c r="BB156" s="132"/>
      <c r="BC156" s="132"/>
      <c r="BD156" s="132"/>
      <c r="BE156" s="132"/>
      <c r="BF156" s="132"/>
      <c r="BG156" s="132"/>
      <c r="BH156" s="132"/>
      <c r="BI156" s="132"/>
      <c r="BJ156" s="132"/>
      <c r="BK156" s="132"/>
      <c r="BL156" s="142">
        <f>BL157</f>
        <v>0</v>
      </c>
      <c r="BM156" s="132"/>
      <c r="BN156" s="132"/>
    </row>
    <row r="157" spans="1:66" ht="24" customHeight="1">
      <c r="A157" s="18"/>
      <c r="B157" s="19"/>
      <c r="C157" s="145" t="s">
        <v>220</v>
      </c>
      <c r="D157" s="145" t="s">
        <v>161</v>
      </c>
      <c r="E157" s="146" t="s">
        <v>221</v>
      </c>
      <c r="F157" s="147" t="s">
        <v>222</v>
      </c>
      <c r="G157" s="147"/>
      <c r="H157" s="148" t="s">
        <v>223</v>
      </c>
      <c r="I157" s="149">
        <v>30.283000000000001</v>
      </c>
      <c r="J157" s="150"/>
      <c r="K157" s="150"/>
      <c r="L157" s="151">
        <f>ROUND(Q157*I157,2)</f>
        <v>0</v>
      </c>
      <c r="M157" s="152"/>
      <c r="N157" s="19"/>
      <c r="O157" s="153" t="s">
        <v>1</v>
      </c>
      <c r="P157" s="154" t="s">
        <v>42</v>
      </c>
      <c r="Q157" s="155">
        <f>J157+K157</f>
        <v>0</v>
      </c>
      <c r="R157" s="156">
        <f>ROUND(J157*I157,2)</f>
        <v>0</v>
      </c>
      <c r="S157" s="156">
        <f>ROUND(K157*I157,2)</f>
        <v>0</v>
      </c>
      <c r="T157" s="18"/>
      <c r="U157" s="157">
        <f>T157*I157</f>
        <v>0</v>
      </c>
      <c r="V157" s="157">
        <v>0</v>
      </c>
      <c r="W157" s="157">
        <f>V157*I157</f>
        <v>0</v>
      </c>
      <c r="X157" s="157">
        <v>0</v>
      </c>
      <c r="Y157" s="158">
        <f>X157*I157</f>
        <v>0</v>
      </c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59" t="s">
        <v>165</v>
      </c>
      <c r="AT157" s="18"/>
      <c r="AU157" s="159" t="s">
        <v>161</v>
      </c>
      <c r="AV157" s="159" t="s">
        <v>97</v>
      </c>
      <c r="AW157" s="18"/>
      <c r="AX157" s="18"/>
      <c r="AY157" s="18"/>
      <c r="AZ157" s="3" t="s">
        <v>159</v>
      </c>
      <c r="BA157" s="18"/>
      <c r="BB157" s="18"/>
      <c r="BC157" s="18"/>
      <c r="BD157" s="18"/>
      <c r="BE157" s="18"/>
      <c r="BF157" s="160">
        <f>IF(P157="základná",L157,0)</f>
        <v>0</v>
      </c>
      <c r="BG157" s="160">
        <f>IF(P157="znížená",L157,0)</f>
        <v>0</v>
      </c>
      <c r="BH157" s="160">
        <f>IF(P157="zákl. prenesená",L157,0)</f>
        <v>0</v>
      </c>
      <c r="BI157" s="160">
        <f>IF(P157="zníž. prenesená",L157,0)</f>
        <v>0</v>
      </c>
      <c r="BJ157" s="160">
        <f>IF(P157="nulová",L157,0)</f>
        <v>0</v>
      </c>
      <c r="BK157" s="3" t="s">
        <v>97</v>
      </c>
      <c r="BL157" s="160">
        <f>ROUND(Q157*I157,2)</f>
        <v>0</v>
      </c>
      <c r="BM157" s="3" t="s">
        <v>165</v>
      </c>
      <c r="BN157" s="159" t="s">
        <v>224</v>
      </c>
    </row>
    <row r="158" spans="1:66" ht="25.5" customHeight="1">
      <c r="A158" s="132"/>
      <c r="B158" s="133"/>
      <c r="C158" s="132"/>
      <c r="D158" s="134" t="s">
        <v>77</v>
      </c>
      <c r="E158" s="135" t="s">
        <v>225</v>
      </c>
      <c r="F158" s="135" t="s">
        <v>226</v>
      </c>
      <c r="G158" s="135"/>
      <c r="H158" s="132"/>
      <c r="I158" s="132"/>
      <c r="J158" s="132"/>
      <c r="K158" s="132"/>
      <c r="L158" s="136">
        <f t="shared" ref="L158:L159" si="40">BL158</f>
        <v>0</v>
      </c>
      <c r="M158" s="132"/>
      <c r="N158" s="133"/>
      <c r="O158" s="137"/>
      <c r="P158" s="132"/>
      <c r="Q158" s="132"/>
      <c r="R158" s="138">
        <f t="shared" ref="R158:S158" si="41">R159+R175+R210+R219+R237+R241+R259+R266</f>
        <v>0</v>
      </c>
      <c r="S158" s="138">
        <f t="shared" si="41"/>
        <v>0</v>
      </c>
      <c r="T158" s="132"/>
      <c r="U158" s="139">
        <f>U159+U175+U210+U219+U237+U241+U259+U266</f>
        <v>0</v>
      </c>
      <c r="V158" s="132"/>
      <c r="W158" s="139">
        <f>W159+W175+W210+W219+W237+W241+W259+W266</f>
        <v>3.5722714500000006</v>
      </c>
      <c r="X158" s="132"/>
      <c r="Y158" s="140">
        <f>Y159+Y175+Y210+Y219+Y237+Y241+Y259+Y266</f>
        <v>0</v>
      </c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2"/>
      <c r="AR158" s="132"/>
      <c r="AS158" s="134" t="s">
        <v>97</v>
      </c>
      <c r="AT158" s="132"/>
      <c r="AU158" s="141" t="s">
        <v>77</v>
      </c>
      <c r="AV158" s="141" t="s">
        <v>78</v>
      </c>
      <c r="AW158" s="132"/>
      <c r="AX158" s="132"/>
      <c r="AY158" s="132"/>
      <c r="AZ158" s="134" t="s">
        <v>159</v>
      </c>
      <c r="BA158" s="132"/>
      <c r="BB158" s="132"/>
      <c r="BC158" s="132"/>
      <c r="BD158" s="132"/>
      <c r="BE158" s="132"/>
      <c r="BF158" s="132"/>
      <c r="BG158" s="132"/>
      <c r="BH158" s="132"/>
      <c r="BI158" s="132"/>
      <c r="BJ158" s="132"/>
      <c r="BK158" s="132"/>
      <c r="BL158" s="142">
        <f>BL159+BL175+BL210+BL219+BL237+BL241+BL259+BL266</f>
        <v>0</v>
      </c>
      <c r="BM158" s="132"/>
      <c r="BN158" s="132"/>
    </row>
    <row r="159" spans="1:66" ht="22.5" customHeight="1">
      <c r="A159" s="132"/>
      <c r="B159" s="133"/>
      <c r="C159" s="132"/>
      <c r="D159" s="134" t="s">
        <v>77</v>
      </c>
      <c r="E159" s="143" t="s">
        <v>227</v>
      </c>
      <c r="F159" s="143" t="s">
        <v>228</v>
      </c>
      <c r="G159" s="143"/>
      <c r="H159" s="132"/>
      <c r="I159" s="132"/>
      <c r="J159" s="132"/>
      <c r="K159" s="132"/>
      <c r="L159" s="144">
        <f t="shared" si="40"/>
        <v>0</v>
      </c>
      <c r="M159" s="132"/>
      <c r="N159" s="133"/>
      <c r="O159" s="137"/>
      <c r="P159" s="132"/>
      <c r="Q159" s="132"/>
      <c r="R159" s="138">
        <f t="shared" ref="R159:S159" si="42">SUM(R160:R174)</f>
        <v>0</v>
      </c>
      <c r="S159" s="138">
        <f t="shared" si="42"/>
        <v>0</v>
      </c>
      <c r="T159" s="132"/>
      <c r="U159" s="139">
        <f>SUM(U160:U174)</f>
        <v>0</v>
      </c>
      <c r="V159" s="132"/>
      <c r="W159" s="139">
        <f>SUM(W160:W174)</f>
        <v>5.3880000000000004E-2</v>
      </c>
      <c r="X159" s="132"/>
      <c r="Y159" s="140">
        <f>SUM(Y160:Y174)</f>
        <v>0</v>
      </c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  <c r="AL159" s="132"/>
      <c r="AM159" s="132"/>
      <c r="AN159" s="132"/>
      <c r="AO159" s="132"/>
      <c r="AP159" s="132"/>
      <c r="AQ159" s="132"/>
      <c r="AR159" s="132"/>
      <c r="AS159" s="134" t="s">
        <v>97</v>
      </c>
      <c r="AT159" s="132"/>
      <c r="AU159" s="141" t="s">
        <v>77</v>
      </c>
      <c r="AV159" s="141" t="s">
        <v>86</v>
      </c>
      <c r="AW159" s="132"/>
      <c r="AX159" s="132"/>
      <c r="AY159" s="132"/>
      <c r="AZ159" s="134" t="s">
        <v>159</v>
      </c>
      <c r="BA159" s="132"/>
      <c r="BB159" s="132"/>
      <c r="BC159" s="132"/>
      <c r="BD159" s="132"/>
      <c r="BE159" s="132"/>
      <c r="BF159" s="132"/>
      <c r="BG159" s="132"/>
      <c r="BH159" s="132"/>
      <c r="BI159" s="132"/>
      <c r="BJ159" s="132"/>
      <c r="BK159" s="132"/>
      <c r="BL159" s="142">
        <f>SUM(BL160:BL174)</f>
        <v>0</v>
      </c>
      <c r="BM159" s="132"/>
      <c r="BN159" s="132"/>
    </row>
    <row r="160" spans="1:66" ht="24" customHeight="1">
      <c r="A160" s="18"/>
      <c r="B160" s="19"/>
      <c r="C160" s="145" t="s">
        <v>229</v>
      </c>
      <c r="D160" s="145" t="s">
        <v>161</v>
      </c>
      <c r="E160" s="146" t="s">
        <v>230</v>
      </c>
      <c r="F160" s="147" t="s">
        <v>231</v>
      </c>
      <c r="G160" s="147"/>
      <c r="H160" s="148" t="s">
        <v>164</v>
      </c>
      <c r="I160" s="149">
        <v>8.6210000000000004</v>
      </c>
      <c r="J160" s="150"/>
      <c r="K160" s="150"/>
      <c r="L160" s="151">
        <f>ROUND(Q160*I160,2)</f>
        <v>0</v>
      </c>
      <c r="M160" s="152"/>
      <c r="N160" s="19"/>
      <c r="O160" s="153" t="s">
        <v>1</v>
      </c>
      <c r="P160" s="154" t="s">
        <v>42</v>
      </c>
      <c r="Q160" s="155">
        <f>J160+K160</f>
        <v>0</v>
      </c>
      <c r="R160" s="156">
        <f>ROUND(J160*I160,2)</f>
        <v>0</v>
      </c>
      <c r="S160" s="156">
        <f>ROUND(K160*I160,2)</f>
        <v>0</v>
      </c>
      <c r="T160" s="18"/>
      <c r="U160" s="157">
        <f>T160*I160</f>
        <v>0</v>
      </c>
      <c r="V160" s="157">
        <v>0</v>
      </c>
      <c r="W160" s="157">
        <f>V160*I160</f>
        <v>0</v>
      </c>
      <c r="X160" s="157">
        <v>0</v>
      </c>
      <c r="Y160" s="158">
        <f>X160*I160</f>
        <v>0</v>
      </c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59" t="s">
        <v>232</v>
      </c>
      <c r="AT160" s="18"/>
      <c r="AU160" s="159" t="s">
        <v>161</v>
      </c>
      <c r="AV160" s="159" t="s">
        <v>97</v>
      </c>
      <c r="AW160" s="18"/>
      <c r="AX160" s="18"/>
      <c r="AY160" s="18"/>
      <c r="AZ160" s="3" t="s">
        <v>159</v>
      </c>
      <c r="BA160" s="18"/>
      <c r="BB160" s="18"/>
      <c r="BC160" s="18"/>
      <c r="BD160" s="18"/>
      <c r="BE160" s="18"/>
      <c r="BF160" s="160">
        <f>IF(P160="základná",L160,0)</f>
        <v>0</v>
      </c>
      <c r="BG160" s="160">
        <f>IF(P160="znížená",L160,0)</f>
        <v>0</v>
      </c>
      <c r="BH160" s="160">
        <f>IF(P160="zákl. prenesená",L160,0)</f>
        <v>0</v>
      </c>
      <c r="BI160" s="160">
        <f>IF(P160="zníž. prenesená",L160,0)</f>
        <v>0</v>
      </c>
      <c r="BJ160" s="160">
        <f>IF(P160="nulová",L160,0)</f>
        <v>0</v>
      </c>
      <c r="BK160" s="3" t="s">
        <v>97</v>
      </c>
      <c r="BL160" s="160">
        <f>ROUND(Q160*I160,2)</f>
        <v>0</v>
      </c>
      <c r="BM160" s="3" t="s">
        <v>232</v>
      </c>
      <c r="BN160" s="159" t="s">
        <v>233</v>
      </c>
    </row>
    <row r="161" spans="1:66" ht="15.75" customHeight="1">
      <c r="A161" s="161"/>
      <c r="B161" s="162"/>
      <c r="C161" s="161"/>
      <c r="D161" s="163" t="s">
        <v>167</v>
      </c>
      <c r="E161" s="164" t="s">
        <v>1</v>
      </c>
      <c r="F161" s="165" t="s">
        <v>234</v>
      </c>
      <c r="G161" s="165"/>
      <c r="H161" s="161"/>
      <c r="I161" s="166">
        <v>9.2799999999999994</v>
      </c>
      <c r="J161" s="161"/>
      <c r="K161" s="161"/>
      <c r="L161" s="161"/>
      <c r="M161" s="161"/>
      <c r="N161" s="162"/>
      <c r="O161" s="167"/>
      <c r="P161" s="161"/>
      <c r="Q161" s="161"/>
      <c r="R161" s="161"/>
      <c r="S161" s="161"/>
      <c r="T161" s="161"/>
      <c r="U161" s="161"/>
      <c r="V161" s="161"/>
      <c r="W161" s="161"/>
      <c r="X161" s="161"/>
      <c r="Y161" s="168"/>
      <c r="Z161" s="161"/>
      <c r="AA161" s="161"/>
      <c r="AB161" s="161"/>
      <c r="AC161" s="161"/>
      <c r="AD161" s="161"/>
      <c r="AE161" s="161"/>
      <c r="AF161" s="161"/>
      <c r="AG161" s="161"/>
      <c r="AH161" s="161"/>
      <c r="AI161" s="161"/>
      <c r="AJ161" s="161"/>
      <c r="AK161" s="161"/>
      <c r="AL161" s="161"/>
      <c r="AM161" s="161"/>
      <c r="AN161" s="161"/>
      <c r="AO161" s="161"/>
      <c r="AP161" s="161"/>
      <c r="AQ161" s="161"/>
      <c r="AR161" s="161"/>
      <c r="AS161" s="161"/>
      <c r="AT161" s="161"/>
      <c r="AU161" s="164" t="s">
        <v>167</v>
      </c>
      <c r="AV161" s="164" t="s">
        <v>97</v>
      </c>
      <c r="AW161" s="161" t="s">
        <v>97</v>
      </c>
      <c r="AX161" s="161" t="s">
        <v>4</v>
      </c>
      <c r="AY161" s="161" t="s">
        <v>78</v>
      </c>
      <c r="AZ161" s="164" t="s">
        <v>159</v>
      </c>
      <c r="BA161" s="161"/>
      <c r="BB161" s="161"/>
      <c r="BC161" s="161"/>
      <c r="BD161" s="161"/>
      <c r="BE161" s="161"/>
      <c r="BF161" s="161"/>
      <c r="BG161" s="161"/>
      <c r="BH161" s="161"/>
      <c r="BI161" s="161"/>
      <c r="BJ161" s="161"/>
      <c r="BK161" s="161"/>
      <c r="BL161" s="161"/>
      <c r="BM161" s="161"/>
      <c r="BN161" s="161"/>
    </row>
    <row r="162" spans="1:66" ht="15.75" customHeight="1">
      <c r="A162" s="179"/>
      <c r="B162" s="180"/>
      <c r="C162" s="179"/>
      <c r="D162" s="163" t="s">
        <v>167</v>
      </c>
      <c r="E162" s="181" t="s">
        <v>1</v>
      </c>
      <c r="F162" s="182" t="s">
        <v>235</v>
      </c>
      <c r="G162" s="182"/>
      <c r="H162" s="179"/>
      <c r="I162" s="181" t="s">
        <v>1</v>
      </c>
      <c r="J162" s="179"/>
      <c r="K162" s="179"/>
      <c r="L162" s="179"/>
      <c r="M162" s="179"/>
      <c r="N162" s="180"/>
      <c r="O162" s="183"/>
      <c r="P162" s="179"/>
      <c r="Q162" s="179"/>
      <c r="R162" s="179"/>
      <c r="S162" s="179"/>
      <c r="T162" s="179"/>
      <c r="U162" s="179"/>
      <c r="V162" s="179"/>
      <c r="W162" s="179"/>
      <c r="X162" s="179"/>
      <c r="Y162" s="184"/>
      <c r="Z162" s="179"/>
      <c r="AA162" s="179"/>
      <c r="AB162" s="179"/>
      <c r="AC162" s="179"/>
      <c r="AD162" s="179"/>
      <c r="AE162" s="179"/>
      <c r="AF162" s="179"/>
      <c r="AG162" s="179"/>
      <c r="AH162" s="179"/>
      <c r="AI162" s="179"/>
      <c r="AJ162" s="179"/>
      <c r="AK162" s="179"/>
      <c r="AL162" s="179"/>
      <c r="AM162" s="179"/>
      <c r="AN162" s="179"/>
      <c r="AO162" s="179"/>
      <c r="AP162" s="179"/>
      <c r="AQ162" s="179"/>
      <c r="AR162" s="179"/>
      <c r="AS162" s="179"/>
      <c r="AT162" s="179"/>
      <c r="AU162" s="181" t="s">
        <v>167</v>
      </c>
      <c r="AV162" s="181" t="s">
        <v>97</v>
      </c>
      <c r="AW162" s="179" t="s">
        <v>86</v>
      </c>
      <c r="AX162" s="179" t="s">
        <v>4</v>
      </c>
      <c r="AY162" s="179" t="s">
        <v>78</v>
      </c>
      <c r="AZ162" s="181" t="s">
        <v>159</v>
      </c>
      <c r="BA162" s="179"/>
      <c r="BB162" s="179"/>
      <c r="BC162" s="179"/>
      <c r="BD162" s="179"/>
      <c r="BE162" s="179"/>
      <c r="BF162" s="179"/>
      <c r="BG162" s="179"/>
      <c r="BH162" s="179"/>
      <c r="BI162" s="179"/>
      <c r="BJ162" s="179"/>
      <c r="BK162" s="179"/>
      <c r="BL162" s="179"/>
      <c r="BM162" s="179"/>
      <c r="BN162" s="179"/>
    </row>
    <row r="163" spans="1:66" ht="15.75" customHeight="1">
      <c r="A163" s="161"/>
      <c r="B163" s="162"/>
      <c r="C163" s="161"/>
      <c r="D163" s="163" t="s">
        <v>167</v>
      </c>
      <c r="E163" s="164" t="s">
        <v>1</v>
      </c>
      <c r="F163" s="165" t="s">
        <v>236</v>
      </c>
      <c r="G163" s="165"/>
      <c r="H163" s="161"/>
      <c r="I163" s="166">
        <v>-0.307</v>
      </c>
      <c r="J163" s="161"/>
      <c r="K163" s="161"/>
      <c r="L163" s="161"/>
      <c r="M163" s="161"/>
      <c r="N163" s="162"/>
      <c r="O163" s="167"/>
      <c r="P163" s="161"/>
      <c r="Q163" s="161"/>
      <c r="R163" s="161"/>
      <c r="S163" s="161"/>
      <c r="T163" s="161"/>
      <c r="U163" s="161"/>
      <c r="V163" s="161"/>
      <c r="W163" s="161"/>
      <c r="X163" s="161"/>
      <c r="Y163" s="168"/>
      <c r="Z163" s="161"/>
      <c r="AA163" s="161"/>
      <c r="AB163" s="161"/>
      <c r="AC163" s="161"/>
      <c r="AD163" s="161"/>
      <c r="AE163" s="161"/>
      <c r="AF163" s="161"/>
      <c r="AG163" s="161"/>
      <c r="AH163" s="161"/>
      <c r="AI163" s="161"/>
      <c r="AJ163" s="161"/>
      <c r="AK163" s="161"/>
      <c r="AL163" s="161"/>
      <c r="AM163" s="161"/>
      <c r="AN163" s="161"/>
      <c r="AO163" s="161"/>
      <c r="AP163" s="161"/>
      <c r="AQ163" s="161"/>
      <c r="AR163" s="161"/>
      <c r="AS163" s="161"/>
      <c r="AT163" s="161"/>
      <c r="AU163" s="164" t="s">
        <v>167</v>
      </c>
      <c r="AV163" s="164" t="s">
        <v>97</v>
      </c>
      <c r="AW163" s="161" t="s">
        <v>97</v>
      </c>
      <c r="AX163" s="161" t="s">
        <v>4</v>
      </c>
      <c r="AY163" s="161" t="s">
        <v>78</v>
      </c>
      <c r="AZ163" s="164" t="s">
        <v>159</v>
      </c>
      <c r="BA163" s="161"/>
      <c r="BB163" s="161"/>
      <c r="BC163" s="161"/>
      <c r="BD163" s="161"/>
      <c r="BE163" s="161"/>
      <c r="BF163" s="161"/>
      <c r="BG163" s="161"/>
      <c r="BH163" s="161"/>
      <c r="BI163" s="161"/>
      <c r="BJ163" s="161"/>
      <c r="BK163" s="161"/>
      <c r="BL163" s="161"/>
      <c r="BM163" s="161"/>
      <c r="BN163" s="161"/>
    </row>
    <row r="164" spans="1:66" ht="15.75" customHeight="1">
      <c r="A164" s="161"/>
      <c r="B164" s="162"/>
      <c r="C164" s="161"/>
      <c r="D164" s="163" t="s">
        <v>167</v>
      </c>
      <c r="E164" s="164" t="s">
        <v>1</v>
      </c>
      <c r="F164" s="165" t="s">
        <v>237</v>
      </c>
      <c r="G164" s="165"/>
      <c r="H164" s="161"/>
      <c r="I164" s="166">
        <v>-9.6000000000000002E-2</v>
      </c>
      <c r="J164" s="161"/>
      <c r="K164" s="161"/>
      <c r="L164" s="161"/>
      <c r="M164" s="161"/>
      <c r="N164" s="162"/>
      <c r="O164" s="167"/>
      <c r="P164" s="161"/>
      <c r="Q164" s="161"/>
      <c r="R164" s="161"/>
      <c r="S164" s="161"/>
      <c r="T164" s="161"/>
      <c r="U164" s="161"/>
      <c r="V164" s="161"/>
      <c r="W164" s="161"/>
      <c r="X164" s="161"/>
      <c r="Y164" s="168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161"/>
      <c r="AU164" s="164" t="s">
        <v>167</v>
      </c>
      <c r="AV164" s="164" t="s">
        <v>97</v>
      </c>
      <c r="AW164" s="161" t="s">
        <v>97</v>
      </c>
      <c r="AX164" s="161" t="s">
        <v>4</v>
      </c>
      <c r="AY164" s="161" t="s">
        <v>78</v>
      </c>
      <c r="AZ164" s="164" t="s">
        <v>159</v>
      </c>
      <c r="BA164" s="161"/>
      <c r="BB164" s="161"/>
      <c r="BC164" s="161"/>
      <c r="BD164" s="161"/>
      <c r="BE164" s="161"/>
      <c r="BF164" s="161"/>
      <c r="BG164" s="161"/>
      <c r="BH164" s="161"/>
      <c r="BI164" s="161"/>
      <c r="BJ164" s="161"/>
      <c r="BK164" s="161"/>
      <c r="BL164" s="161"/>
      <c r="BM164" s="161"/>
      <c r="BN164" s="161"/>
    </row>
    <row r="165" spans="1:66" ht="15.75" customHeight="1">
      <c r="A165" s="161"/>
      <c r="B165" s="162"/>
      <c r="C165" s="161"/>
      <c r="D165" s="163" t="s">
        <v>167</v>
      </c>
      <c r="E165" s="164" t="s">
        <v>1</v>
      </c>
      <c r="F165" s="165" t="s">
        <v>238</v>
      </c>
      <c r="G165" s="165"/>
      <c r="H165" s="161"/>
      <c r="I165" s="166">
        <v>-0.25600000000000001</v>
      </c>
      <c r="J165" s="161"/>
      <c r="K165" s="161"/>
      <c r="L165" s="161"/>
      <c r="M165" s="161"/>
      <c r="N165" s="162"/>
      <c r="O165" s="167"/>
      <c r="P165" s="161"/>
      <c r="Q165" s="161"/>
      <c r="R165" s="161"/>
      <c r="S165" s="161"/>
      <c r="T165" s="161"/>
      <c r="U165" s="161"/>
      <c r="V165" s="161"/>
      <c r="W165" s="161"/>
      <c r="X165" s="161"/>
      <c r="Y165" s="168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1"/>
      <c r="AN165" s="161"/>
      <c r="AO165" s="161"/>
      <c r="AP165" s="161"/>
      <c r="AQ165" s="161"/>
      <c r="AR165" s="161"/>
      <c r="AS165" s="161"/>
      <c r="AT165" s="161"/>
      <c r="AU165" s="164" t="s">
        <v>167</v>
      </c>
      <c r="AV165" s="164" t="s">
        <v>97</v>
      </c>
      <c r="AW165" s="161" t="s">
        <v>97</v>
      </c>
      <c r="AX165" s="161" t="s">
        <v>4</v>
      </c>
      <c r="AY165" s="161" t="s">
        <v>78</v>
      </c>
      <c r="AZ165" s="164" t="s">
        <v>159</v>
      </c>
      <c r="BA165" s="161"/>
      <c r="BB165" s="161"/>
      <c r="BC165" s="161"/>
      <c r="BD165" s="161"/>
      <c r="BE165" s="161"/>
      <c r="BF165" s="161"/>
      <c r="BG165" s="161"/>
      <c r="BH165" s="161"/>
      <c r="BI165" s="161"/>
      <c r="BJ165" s="161"/>
      <c r="BK165" s="161"/>
      <c r="BL165" s="161"/>
      <c r="BM165" s="161"/>
      <c r="BN165" s="161"/>
    </row>
    <row r="166" spans="1:66" ht="15.75" customHeight="1">
      <c r="A166" s="185"/>
      <c r="B166" s="186"/>
      <c r="C166" s="185"/>
      <c r="D166" s="163" t="s">
        <v>167</v>
      </c>
      <c r="E166" s="187" t="s">
        <v>1</v>
      </c>
      <c r="F166" s="188" t="s">
        <v>239</v>
      </c>
      <c r="G166" s="188"/>
      <c r="H166" s="185"/>
      <c r="I166" s="189">
        <v>8.6210000000000004</v>
      </c>
      <c r="J166" s="185"/>
      <c r="K166" s="185"/>
      <c r="L166" s="185"/>
      <c r="M166" s="185"/>
      <c r="N166" s="186"/>
      <c r="O166" s="190"/>
      <c r="P166" s="185"/>
      <c r="Q166" s="185"/>
      <c r="R166" s="185"/>
      <c r="S166" s="185"/>
      <c r="T166" s="185"/>
      <c r="U166" s="185"/>
      <c r="V166" s="185"/>
      <c r="W166" s="185"/>
      <c r="X166" s="185"/>
      <c r="Y166" s="191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185"/>
      <c r="AT166" s="185"/>
      <c r="AU166" s="187" t="s">
        <v>167</v>
      </c>
      <c r="AV166" s="187" t="s">
        <v>97</v>
      </c>
      <c r="AW166" s="185" t="s">
        <v>174</v>
      </c>
      <c r="AX166" s="185" t="s">
        <v>4</v>
      </c>
      <c r="AY166" s="185" t="s">
        <v>86</v>
      </c>
      <c r="AZ166" s="187" t="s">
        <v>159</v>
      </c>
      <c r="BA166" s="185"/>
      <c r="BB166" s="185"/>
      <c r="BC166" s="185"/>
      <c r="BD166" s="185"/>
      <c r="BE166" s="185"/>
      <c r="BF166" s="185"/>
      <c r="BG166" s="185"/>
      <c r="BH166" s="185"/>
      <c r="BI166" s="185"/>
      <c r="BJ166" s="185"/>
      <c r="BK166" s="185"/>
      <c r="BL166" s="185"/>
      <c r="BM166" s="185"/>
      <c r="BN166" s="185"/>
    </row>
    <row r="167" spans="1:66" ht="24" customHeight="1">
      <c r="A167" s="18"/>
      <c r="B167" s="19"/>
      <c r="C167" s="169" t="s">
        <v>240</v>
      </c>
      <c r="D167" s="169" t="s">
        <v>175</v>
      </c>
      <c r="E167" s="170" t="s">
        <v>241</v>
      </c>
      <c r="F167" s="171" t="s">
        <v>242</v>
      </c>
      <c r="G167" s="171"/>
      <c r="H167" s="172" t="s">
        <v>186</v>
      </c>
      <c r="I167" s="173">
        <v>53.88</v>
      </c>
      <c r="J167" s="174"/>
      <c r="K167" s="175"/>
      <c r="L167" s="176">
        <f>ROUND(Q167*I167,2)</f>
        <v>0</v>
      </c>
      <c r="M167" s="175"/>
      <c r="N167" s="177"/>
      <c r="O167" s="178" t="s">
        <v>1</v>
      </c>
      <c r="P167" s="154" t="s">
        <v>42</v>
      </c>
      <c r="Q167" s="155">
        <f>J167+K167</f>
        <v>0</v>
      </c>
      <c r="R167" s="156">
        <f>ROUND(J167*I167,2)</f>
        <v>0</v>
      </c>
      <c r="S167" s="156">
        <f>ROUND(K167*I167,2)</f>
        <v>0</v>
      </c>
      <c r="T167" s="18"/>
      <c r="U167" s="157">
        <f>T167*I167</f>
        <v>0</v>
      </c>
      <c r="V167" s="157">
        <v>1E-3</v>
      </c>
      <c r="W167" s="157">
        <f>V167*I167</f>
        <v>5.3880000000000004E-2</v>
      </c>
      <c r="X167" s="157">
        <v>0</v>
      </c>
      <c r="Y167" s="158">
        <f>X167*I167</f>
        <v>0</v>
      </c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59" t="s">
        <v>243</v>
      </c>
      <c r="AT167" s="18"/>
      <c r="AU167" s="159" t="s">
        <v>175</v>
      </c>
      <c r="AV167" s="159" t="s">
        <v>97</v>
      </c>
      <c r="AW167" s="18"/>
      <c r="AX167" s="18"/>
      <c r="AY167" s="18"/>
      <c r="AZ167" s="3" t="s">
        <v>159</v>
      </c>
      <c r="BA167" s="18"/>
      <c r="BB167" s="18"/>
      <c r="BC167" s="18"/>
      <c r="BD167" s="18"/>
      <c r="BE167" s="18"/>
      <c r="BF167" s="160">
        <f>IF(P167="základná",L167,0)</f>
        <v>0</v>
      </c>
      <c r="BG167" s="160">
        <f>IF(P167="znížená",L167,0)</f>
        <v>0</v>
      </c>
      <c r="BH167" s="160">
        <f>IF(P167="zákl. prenesená",L167,0)</f>
        <v>0</v>
      </c>
      <c r="BI167" s="160">
        <f>IF(P167="zníž. prenesená",L167,0)</f>
        <v>0</v>
      </c>
      <c r="BJ167" s="160">
        <f>IF(P167="nulová",L167,0)</f>
        <v>0</v>
      </c>
      <c r="BK167" s="3" t="s">
        <v>97</v>
      </c>
      <c r="BL167" s="160">
        <f>ROUND(Q167*I167,2)</f>
        <v>0</v>
      </c>
      <c r="BM167" s="3" t="s">
        <v>232</v>
      </c>
      <c r="BN167" s="159" t="s">
        <v>244</v>
      </c>
    </row>
    <row r="168" spans="1:66" ht="15.75" customHeight="1">
      <c r="A168" s="161"/>
      <c r="B168" s="162"/>
      <c r="C168" s="161"/>
      <c r="D168" s="163" t="s">
        <v>167</v>
      </c>
      <c r="E168" s="164" t="s">
        <v>1</v>
      </c>
      <c r="F168" s="165" t="s">
        <v>245</v>
      </c>
      <c r="G168" s="165"/>
      <c r="H168" s="161"/>
      <c r="I168" s="166">
        <v>58</v>
      </c>
      <c r="J168" s="161"/>
      <c r="K168" s="161"/>
      <c r="L168" s="161"/>
      <c r="M168" s="161"/>
      <c r="N168" s="162"/>
      <c r="O168" s="167"/>
      <c r="P168" s="161"/>
      <c r="Q168" s="161"/>
      <c r="R168" s="161"/>
      <c r="S168" s="161"/>
      <c r="T168" s="161"/>
      <c r="U168" s="161"/>
      <c r="V168" s="161"/>
      <c r="W168" s="161"/>
      <c r="X168" s="161"/>
      <c r="Y168" s="168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4" t="s">
        <v>167</v>
      </c>
      <c r="AV168" s="164" t="s">
        <v>97</v>
      </c>
      <c r="AW168" s="161" t="s">
        <v>97</v>
      </c>
      <c r="AX168" s="161" t="s">
        <v>4</v>
      </c>
      <c r="AY168" s="161" t="s">
        <v>78</v>
      </c>
      <c r="AZ168" s="164" t="s">
        <v>159</v>
      </c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1"/>
      <c r="BL168" s="161"/>
      <c r="BM168" s="161"/>
      <c r="BN168" s="161"/>
    </row>
    <row r="169" spans="1:66" ht="15.75" customHeight="1">
      <c r="A169" s="179"/>
      <c r="B169" s="180"/>
      <c r="C169" s="179"/>
      <c r="D169" s="163" t="s">
        <v>167</v>
      </c>
      <c r="E169" s="181" t="s">
        <v>1</v>
      </c>
      <c r="F169" s="182" t="s">
        <v>235</v>
      </c>
      <c r="G169" s="182"/>
      <c r="H169" s="179"/>
      <c r="I169" s="181" t="s">
        <v>1</v>
      </c>
      <c r="J169" s="179"/>
      <c r="K169" s="179"/>
      <c r="L169" s="179"/>
      <c r="M169" s="179"/>
      <c r="N169" s="180"/>
      <c r="O169" s="183"/>
      <c r="P169" s="179"/>
      <c r="Q169" s="179"/>
      <c r="R169" s="179"/>
      <c r="S169" s="179"/>
      <c r="T169" s="179"/>
      <c r="U169" s="179"/>
      <c r="V169" s="179"/>
      <c r="W169" s="179"/>
      <c r="X169" s="179"/>
      <c r="Y169" s="184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79"/>
      <c r="AT169" s="179"/>
      <c r="AU169" s="181" t="s">
        <v>167</v>
      </c>
      <c r="AV169" s="181" t="s">
        <v>97</v>
      </c>
      <c r="AW169" s="179" t="s">
        <v>86</v>
      </c>
      <c r="AX169" s="179" t="s">
        <v>4</v>
      </c>
      <c r="AY169" s="179" t="s">
        <v>78</v>
      </c>
      <c r="AZ169" s="181" t="s">
        <v>159</v>
      </c>
      <c r="BA169" s="179"/>
      <c r="BB169" s="179"/>
      <c r="BC169" s="179"/>
      <c r="BD169" s="179"/>
      <c r="BE169" s="179"/>
      <c r="BF169" s="179"/>
      <c r="BG169" s="179"/>
      <c r="BH169" s="179"/>
      <c r="BI169" s="179"/>
      <c r="BJ169" s="179"/>
      <c r="BK169" s="179"/>
      <c r="BL169" s="179"/>
      <c r="BM169" s="179"/>
      <c r="BN169" s="179"/>
    </row>
    <row r="170" spans="1:66" ht="15.75" customHeight="1">
      <c r="A170" s="161"/>
      <c r="B170" s="162"/>
      <c r="C170" s="161"/>
      <c r="D170" s="163" t="s">
        <v>167</v>
      </c>
      <c r="E170" s="164" t="s">
        <v>1</v>
      </c>
      <c r="F170" s="165" t="s">
        <v>246</v>
      </c>
      <c r="G170" s="165"/>
      <c r="H170" s="161"/>
      <c r="I170" s="166">
        <v>-1.92</v>
      </c>
      <c r="J170" s="161"/>
      <c r="K170" s="161"/>
      <c r="L170" s="161"/>
      <c r="M170" s="161"/>
      <c r="N170" s="162"/>
      <c r="O170" s="167"/>
      <c r="P170" s="161"/>
      <c r="Q170" s="161"/>
      <c r="R170" s="161"/>
      <c r="S170" s="161"/>
      <c r="T170" s="161"/>
      <c r="U170" s="161"/>
      <c r="V170" s="161"/>
      <c r="W170" s="161"/>
      <c r="X170" s="161"/>
      <c r="Y170" s="168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61"/>
      <c r="AR170" s="161"/>
      <c r="AS170" s="161"/>
      <c r="AT170" s="161"/>
      <c r="AU170" s="164" t="s">
        <v>167</v>
      </c>
      <c r="AV170" s="164" t="s">
        <v>97</v>
      </c>
      <c r="AW170" s="161" t="s">
        <v>97</v>
      </c>
      <c r="AX170" s="161" t="s">
        <v>4</v>
      </c>
      <c r="AY170" s="161" t="s">
        <v>78</v>
      </c>
      <c r="AZ170" s="164" t="s">
        <v>159</v>
      </c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1"/>
      <c r="BN170" s="161"/>
    </row>
    <row r="171" spans="1:66" ht="15.75" customHeight="1">
      <c r="A171" s="161"/>
      <c r="B171" s="162"/>
      <c r="C171" s="161"/>
      <c r="D171" s="163" t="s">
        <v>167</v>
      </c>
      <c r="E171" s="164" t="s">
        <v>1</v>
      </c>
      <c r="F171" s="165" t="s">
        <v>247</v>
      </c>
      <c r="G171" s="165"/>
      <c r="H171" s="161"/>
      <c r="I171" s="166">
        <v>-0.6</v>
      </c>
      <c r="J171" s="161"/>
      <c r="K171" s="161"/>
      <c r="L171" s="161"/>
      <c r="M171" s="161"/>
      <c r="N171" s="162"/>
      <c r="O171" s="167"/>
      <c r="P171" s="161"/>
      <c r="Q171" s="161"/>
      <c r="R171" s="161"/>
      <c r="S171" s="161"/>
      <c r="T171" s="161"/>
      <c r="U171" s="161"/>
      <c r="V171" s="161"/>
      <c r="W171" s="161"/>
      <c r="X171" s="161"/>
      <c r="Y171" s="168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4" t="s">
        <v>167</v>
      </c>
      <c r="AV171" s="164" t="s">
        <v>97</v>
      </c>
      <c r="AW171" s="161" t="s">
        <v>97</v>
      </c>
      <c r="AX171" s="161" t="s">
        <v>4</v>
      </c>
      <c r="AY171" s="161" t="s">
        <v>78</v>
      </c>
      <c r="AZ171" s="164" t="s">
        <v>159</v>
      </c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1"/>
      <c r="BN171" s="161"/>
    </row>
    <row r="172" spans="1:66" ht="15.75" customHeight="1">
      <c r="A172" s="161"/>
      <c r="B172" s="162"/>
      <c r="C172" s="161"/>
      <c r="D172" s="163" t="s">
        <v>167</v>
      </c>
      <c r="E172" s="164" t="s">
        <v>1</v>
      </c>
      <c r="F172" s="165" t="s">
        <v>248</v>
      </c>
      <c r="G172" s="165"/>
      <c r="H172" s="161"/>
      <c r="I172" s="166">
        <v>-1.6</v>
      </c>
      <c r="J172" s="161"/>
      <c r="K172" s="161"/>
      <c r="L172" s="161"/>
      <c r="M172" s="161"/>
      <c r="N172" s="162"/>
      <c r="O172" s="167"/>
      <c r="P172" s="161"/>
      <c r="Q172" s="161"/>
      <c r="R172" s="161"/>
      <c r="S172" s="161"/>
      <c r="T172" s="161"/>
      <c r="U172" s="161"/>
      <c r="V172" s="161"/>
      <c r="W172" s="161"/>
      <c r="X172" s="161"/>
      <c r="Y172" s="168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4" t="s">
        <v>167</v>
      </c>
      <c r="AV172" s="164" t="s">
        <v>97</v>
      </c>
      <c r="AW172" s="161" t="s">
        <v>97</v>
      </c>
      <c r="AX172" s="161" t="s">
        <v>4</v>
      </c>
      <c r="AY172" s="161" t="s">
        <v>78</v>
      </c>
      <c r="AZ172" s="164" t="s">
        <v>159</v>
      </c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1"/>
      <c r="BN172" s="161"/>
    </row>
    <row r="173" spans="1:66" ht="15.75" customHeight="1">
      <c r="A173" s="185"/>
      <c r="B173" s="186"/>
      <c r="C173" s="185"/>
      <c r="D173" s="163" t="s">
        <v>167</v>
      </c>
      <c r="E173" s="187" t="s">
        <v>1</v>
      </c>
      <c r="F173" s="188" t="s">
        <v>239</v>
      </c>
      <c r="G173" s="188"/>
      <c r="H173" s="185"/>
      <c r="I173" s="189">
        <v>53.879999999999995</v>
      </c>
      <c r="J173" s="185"/>
      <c r="K173" s="185"/>
      <c r="L173" s="185"/>
      <c r="M173" s="185"/>
      <c r="N173" s="186"/>
      <c r="O173" s="190"/>
      <c r="P173" s="185"/>
      <c r="Q173" s="185"/>
      <c r="R173" s="185"/>
      <c r="S173" s="185"/>
      <c r="T173" s="185"/>
      <c r="U173" s="185"/>
      <c r="V173" s="185"/>
      <c r="W173" s="185"/>
      <c r="X173" s="185"/>
      <c r="Y173" s="191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5"/>
      <c r="AT173" s="185"/>
      <c r="AU173" s="187" t="s">
        <v>167</v>
      </c>
      <c r="AV173" s="187" t="s">
        <v>97</v>
      </c>
      <c r="AW173" s="185" t="s">
        <v>174</v>
      </c>
      <c r="AX173" s="185" t="s">
        <v>4</v>
      </c>
      <c r="AY173" s="185" t="s">
        <v>86</v>
      </c>
      <c r="AZ173" s="187" t="s">
        <v>159</v>
      </c>
      <c r="BA173" s="185"/>
      <c r="BB173" s="185"/>
      <c r="BC173" s="185"/>
      <c r="BD173" s="185"/>
      <c r="BE173" s="185"/>
      <c r="BF173" s="185"/>
      <c r="BG173" s="185"/>
      <c r="BH173" s="185"/>
      <c r="BI173" s="185"/>
      <c r="BJ173" s="185"/>
      <c r="BK173" s="185"/>
      <c r="BL173" s="185"/>
      <c r="BM173" s="185"/>
      <c r="BN173" s="185"/>
    </row>
    <row r="174" spans="1:66" ht="24" customHeight="1">
      <c r="A174" s="18"/>
      <c r="B174" s="19"/>
      <c r="C174" s="145" t="s">
        <v>249</v>
      </c>
      <c r="D174" s="145" t="s">
        <v>161</v>
      </c>
      <c r="E174" s="146" t="s">
        <v>250</v>
      </c>
      <c r="F174" s="147" t="s">
        <v>251</v>
      </c>
      <c r="G174" s="147"/>
      <c r="H174" s="148" t="s">
        <v>252</v>
      </c>
      <c r="I174" s="150"/>
      <c r="J174" s="150"/>
      <c r="K174" s="150"/>
      <c r="L174" s="151">
        <f>ROUND(Q174*I174,2)</f>
        <v>0</v>
      </c>
      <c r="M174" s="152"/>
      <c r="N174" s="19"/>
      <c r="O174" s="153" t="s">
        <v>1</v>
      </c>
      <c r="P174" s="154" t="s">
        <v>42</v>
      </c>
      <c r="Q174" s="155">
        <f>J174+K174</f>
        <v>0</v>
      </c>
      <c r="R174" s="156">
        <f>ROUND(J174*I174,2)</f>
        <v>0</v>
      </c>
      <c r="S174" s="156">
        <f>ROUND(K174*I174,2)</f>
        <v>0</v>
      </c>
      <c r="T174" s="18"/>
      <c r="U174" s="157">
        <f>T174*I174</f>
        <v>0</v>
      </c>
      <c r="V174" s="157">
        <v>0</v>
      </c>
      <c r="W174" s="157">
        <f>V174*I174</f>
        <v>0</v>
      </c>
      <c r="X174" s="157">
        <v>0</v>
      </c>
      <c r="Y174" s="158">
        <f>X174*I174</f>
        <v>0</v>
      </c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59" t="s">
        <v>232</v>
      </c>
      <c r="AT174" s="18"/>
      <c r="AU174" s="159" t="s">
        <v>161</v>
      </c>
      <c r="AV174" s="159" t="s">
        <v>97</v>
      </c>
      <c r="AW174" s="18"/>
      <c r="AX174" s="18"/>
      <c r="AY174" s="18"/>
      <c r="AZ174" s="3" t="s">
        <v>159</v>
      </c>
      <c r="BA174" s="18"/>
      <c r="BB174" s="18"/>
      <c r="BC174" s="18"/>
      <c r="BD174" s="18"/>
      <c r="BE174" s="18"/>
      <c r="BF174" s="160">
        <f>IF(P174="základná",L174,0)</f>
        <v>0</v>
      </c>
      <c r="BG174" s="160">
        <f>IF(P174="znížená",L174,0)</f>
        <v>0</v>
      </c>
      <c r="BH174" s="160">
        <f>IF(P174="zákl. prenesená",L174,0)</f>
        <v>0</v>
      </c>
      <c r="BI174" s="160">
        <f>IF(P174="zníž. prenesená",L174,0)</f>
        <v>0</v>
      </c>
      <c r="BJ174" s="160">
        <f>IF(P174="nulová",L174,0)</f>
        <v>0</v>
      </c>
      <c r="BK174" s="3" t="s">
        <v>97</v>
      </c>
      <c r="BL174" s="160">
        <f>ROUND(Q174*I174,2)</f>
        <v>0</v>
      </c>
      <c r="BM174" s="3" t="s">
        <v>232</v>
      </c>
      <c r="BN174" s="159" t="s">
        <v>253</v>
      </c>
    </row>
    <row r="175" spans="1:66" ht="22.5" customHeight="1">
      <c r="A175" s="132"/>
      <c r="B175" s="133"/>
      <c r="C175" s="132"/>
      <c r="D175" s="134" t="s">
        <v>77</v>
      </c>
      <c r="E175" s="143" t="s">
        <v>254</v>
      </c>
      <c r="F175" s="143" t="s">
        <v>255</v>
      </c>
      <c r="G175" s="143"/>
      <c r="H175" s="132"/>
      <c r="I175" s="132"/>
      <c r="J175" s="132"/>
      <c r="K175" s="132"/>
      <c r="L175" s="144">
        <f>BL175</f>
        <v>0</v>
      </c>
      <c r="M175" s="132"/>
      <c r="N175" s="133"/>
      <c r="O175" s="137"/>
      <c r="P175" s="132"/>
      <c r="Q175" s="132"/>
      <c r="R175" s="138">
        <f t="shared" ref="R175:S175" si="43">SUM(R176:R209)</f>
        <v>0</v>
      </c>
      <c r="S175" s="138">
        <f t="shared" si="43"/>
        <v>0</v>
      </c>
      <c r="T175" s="132"/>
      <c r="U175" s="139">
        <f>SUM(U176:U209)</f>
        <v>0</v>
      </c>
      <c r="V175" s="132"/>
      <c r="W175" s="139">
        <f>SUM(W176:W209)</f>
        <v>2.1640617799999999</v>
      </c>
      <c r="X175" s="132"/>
      <c r="Y175" s="140">
        <f>SUM(Y176:Y209)</f>
        <v>0</v>
      </c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  <c r="AL175" s="132"/>
      <c r="AM175" s="132"/>
      <c r="AN175" s="132"/>
      <c r="AO175" s="132"/>
      <c r="AP175" s="132"/>
      <c r="AQ175" s="132"/>
      <c r="AR175" s="132"/>
      <c r="AS175" s="134" t="s">
        <v>97</v>
      </c>
      <c r="AT175" s="132"/>
      <c r="AU175" s="141" t="s">
        <v>77</v>
      </c>
      <c r="AV175" s="141" t="s">
        <v>86</v>
      </c>
      <c r="AW175" s="132"/>
      <c r="AX175" s="132"/>
      <c r="AY175" s="132"/>
      <c r="AZ175" s="134" t="s">
        <v>159</v>
      </c>
      <c r="BA175" s="132"/>
      <c r="BB175" s="132"/>
      <c r="BC175" s="132"/>
      <c r="BD175" s="132"/>
      <c r="BE175" s="132"/>
      <c r="BF175" s="132"/>
      <c r="BG175" s="132"/>
      <c r="BH175" s="132"/>
      <c r="BI175" s="132"/>
      <c r="BJ175" s="132"/>
      <c r="BK175" s="132"/>
      <c r="BL175" s="142">
        <f>SUM(BL176:BL209)</f>
        <v>0</v>
      </c>
      <c r="BM175" s="132"/>
      <c r="BN175" s="132"/>
    </row>
    <row r="176" spans="1:66" ht="33" customHeight="1">
      <c r="A176" s="18"/>
      <c r="B176" s="19"/>
      <c r="C176" s="145" t="s">
        <v>232</v>
      </c>
      <c r="D176" s="145" t="s">
        <v>161</v>
      </c>
      <c r="E176" s="146" t="s">
        <v>256</v>
      </c>
      <c r="F176" s="147" t="s">
        <v>257</v>
      </c>
      <c r="G176" s="147"/>
      <c r="H176" s="148" t="s">
        <v>178</v>
      </c>
      <c r="I176" s="149">
        <v>26</v>
      </c>
      <c r="J176" s="150"/>
      <c r="K176" s="150"/>
      <c r="L176" s="151">
        <f>ROUND(Q176*I176,2)</f>
        <v>0</v>
      </c>
      <c r="M176" s="152"/>
      <c r="N176" s="19"/>
      <c r="O176" s="153" t="s">
        <v>1</v>
      </c>
      <c r="P176" s="154" t="s">
        <v>42</v>
      </c>
      <c r="Q176" s="155">
        <f>J176+K176</f>
        <v>0</v>
      </c>
      <c r="R176" s="156">
        <f>ROUND(J176*I176,2)</f>
        <v>0</v>
      </c>
      <c r="S176" s="156">
        <f>ROUND(K176*I176,2)</f>
        <v>0</v>
      </c>
      <c r="T176" s="18"/>
      <c r="U176" s="157">
        <f>T176*I176</f>
        <v>0</v>
      </c>
      <c r="V176" s="157">
        <v>2.1000000000000001E-4</v>
      </c>
      <c r="W176" s="157">
        <f>V176*I176</f>
        <v>5.4600000000000004E-3</v>
      </c>
      <c r="X176" s="157">
        <v>0</v>
      </c>
      <c r="Y176" s="158">
        <f>X176*I176</f>
        <v>0</v>
      </c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59" t="s">
        <v>232</v>
      </c>
      <c r="AT176" s="18"/>
      <c r="AU176" s="159" t="s">
        <v>161</v>
      </c>
      <c r="AV176" s="159" t="s">
        <v>97</v>
      </c>
      <c r="AW176" s="18"/>
      <c r="AX176" s="18"/>
      <c r="AY176" s="18"/>
      <c r="AZ176" s="3" t="s">
        <v>159</v>
      </c>
      <c r="BA176" s="18"/>
      <c r="BB176" s="18"/>
      <c r="BC176" s="18"/>
      <c r="BD176" s="18"/>
      <c r="BE176" s="18"/>
      <c r="BF176" s="160">
        <f>IF(P176="základná",L176,0)</f>
        <v>0</v>
      </c>
      <c r="BG176" s="160">
        <f>IF(P176="znížená",L176,0)</f>
        <v>0</v>
      </c>
      <c r="BH176" s="160">
        <f>IF(P176="zákl. prenesená",L176,0)</f>
        <v>0</v>
      </c>
      <c r="BI176" s="160">
        <f>IF(P176="zníž. prenesená",L176,0)</f>
        <v>0</v>
      </c>
      <c r="BJ176" s="160">
        <f>IF(P176="nulová",L176,0)</f>
        <v>0</v>
      </c>
      <c r="BK176" s="3" t="s">
        <v>97</v>
      </c>
      <c r="BL176" s="160">
        <f>ROUND(Q176*I176,2)</f>
        <v>0</v>
      </c>
      <c r="BM176" s="3" t="s">
        <v>232</v>
      </c>
      <c r="BN176" s="159" t="s">
        <v>258</v>
      </c>
    </row>
    <row r="177" spans="1:66" ht="15.75" customHeight="1">
      <c r="A177" s="161"/>
      <c r="B177" s="162"/>
      <c r="C177" s="161"/>
      <c r="D177" s="163" t="s">
        <v>167</v>
      </c>
      <c r="E177" s="164" t="s">
        <v>1</v>
      </c>
      <c r="F177" s="165" t="s">
        <v>259</v>
      </c>
      <c r="G177" s="165"/>
      <c r="H177" s="161"/>
      <c r="I177" s="166">
        <v>26</v>
      </c>
      <c r="J177" s="161"/>
      <c r="K177" s="161"/>
      <c r="L177" s="161"/>
      <c r="M177" s="161"/>
      <c r="N177" s="162"/>
      <c r="O177" s="167"/>
      <c r="P177" s="161"/>
      <c r="Q177" s="161"/>
      <c r="R177" s="161"/>
      <c r="S177" s="161"/>
      <c r="T177" s="161"/>
      <c r="U177" s="161"/>
      <c r="V177" s="161"/>
      <c r="W177" s="161"/>
      <c r="X177" s="161"/>
      <c r="Y177" s="168"/>
      <c r="Z177" s="161"/>
      <c r="AA177" s="161"/>
      <c r="AB177" s="161"/>
      <c r="AC177" s="161"/>
      <c r="AD177" s="161"/>
      <c r="AE177" s="161"/>
      <c r="AF177" s="161"/>
      <c r="AG177" s="161"/>
      <c r="AH177" s="161"/>
      <c r="AI177" s="161"/>
      <c r="AJ177" s="161"/>
      <c r="AK177" s="161"/>
      <c r="AL177" s="161"/>
      <c r="AM177" s="161"/>
      <c r="AN177" s="161"/>
      <c r="AO177" s="161"/>
      <c r="AP177" s="161"/>
      <c r="AQ177" s="161"/>
      <c r="AR177" s="161"/>
      <c r="AS177" s="161"/>
      <c r="AT177" s="161"/>
      <c r="AU177" s="164" t="s">
        <v>167</v>
      </c>
      <c r="AV177" s="164" t="s">
        <v>97</v>
      </c>
      <c r="AW177" s="161" t="s">
        <v>97</v>
      </c>
      <c r="AX177" s="161" t="s">
        <v>4</v>
      </c>
      <c r="AY177" s="161" t="s">
        <v>86</v>
      </c>
      <c r="AZ177" s="164" t="s">
        <v>159</v>
      </c>
      <c r="BA177" s="161"/>
      <c r="BB177" s="161"/>
      <c r="BC177" s="161"/>
      <c r="BD177" s="161"/>
      <c r="BE177" s="161"/>
      <c r="BF177" s="161"/>
      <c r="BG177" s="161"/>
      <c r="BH177" s="161"/>
      <c r="BI177" s="161"/>
      <c r="BJ177" s="161"/>
      <c r="BK177" s="161"/>
      <c r="BL177" s="161"/>
      <c r="BM177" s="161"/>
      <c r="BN177" s="161"/>
    </row>
    <row r="178" spans="1:66" ht="24" customHeight="1">
      <c r="A178" s="18"/>
      <c r="B178" s="19"/>
      <c r="C178" s="145" t="s">
        <v>260</v>
      </c>
      <c r="D178" s="145" t="s">
        <v>161</v>
      </c>
      <c r="E178" s="146" t="s">
        <v>261</v>
      </c>
      <c r="F178" s="147" t="s">
        <v>262</v>
      </c>
      <c r="G178" s="147"/>
      <c r="H178" s="148" t="s">
        <v>263</v>
      </c>
      <c r="I178" s="149">
        <v>7</v>
      </c>
      <c r="J178" s="150"/>
      <c r="K178" s="150"/>
      <c r="L178" s="151">
        <f>ROUND(Q178*I178,2)</f>
        <v>0</v>
      </c>
      <c r="M178" s="152"/>
      <c r="N178" s="19"/>
      <c r="O178" s="153" t="s">
        <v>1</v>
      </c>
      <c r="P178" s="154" t="s">
        <v>42</v>
      </c>
      <c r="Q178" s="155">
        <f>J178+K178</f>
        <v>0</v>
      </c>
      <c r="R178" s="156">
        <f>ROUND(J178*I178,2)</f>
        <v>0</v>
      </c>
      <c r="S178" s="156">
        <f>ROUND(K178*I178,2)</f>
        <v>0</v>
      </c>
      <c r="T178" s="18"/>
      <c r="U178" s="157">
        <f>T178*I178</f>
        <v>0</v>
      </c>
      <c r="V178" s="157">
        <v>2.5999999999999998E-4</v>
      </c>
      <c r="W178" s="157">
        <f>V178*I178</f>
        <v>1.8199999999999998E-3</v>
      </c>
      <c r="X178" s="157">
        <v>0</v>
      </c>
      <c r="Y178" s="158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9" t="s">
        <v>232</v>
      </c>
      <c r="AT178" s="18"/>
      <c r="AU178" s="159" t="s">
        <v>161</v>
      </c>
      <c r="AV178" s="159" t="s">
        <v>97</v>
      </c>
      <c r="AW178" s="18"/>
      <c r="AX178" s="18"/>
      <c r="AY178" s="18"/>
      <c r="AZ178" s="3" t="s">
        <v>159</v>
      </c>
      <c r="BA178" s="18"/>
      <c r="BB178" s="18"/>
      <c r="BC178" s="18"/>
      <c r="BD178" s="18"/>
      <c r="BE178" s="18"/>
      <c r="BF178" s="160">
        <f>IF(P178="základná",L178,0)</f>
        <v>0</v>
      </c>
      <c r="BG178" s="160">
        <f>IF(P178="znížená",L178,0)</f>
        <v>0</v>
      </c>
      <c r="BH178" s="160">
        <f>IF(P178="zákl. prenesená",L178,0)</f>
        <v>0</v>
      </c>
      <c r="BI178" s="160">
        <f>IF(P178="zníž. prenesená",L178,0)</f>
        <v>0</v>
      </c>
      <c r="BJ178" s="160">
        <f>IF(P178="nulová",L178,0)</f>
        <v>0</v>
      </c>
      <c r="BK178" s="3" t="s">
        <v>97</v>
      </c>
      <c r="BL178" s="160">
        <f>ROUND(Q178*I178,2)</f>
        <v>0</v>
      </c>
      <c r="BM178" s="3" t="s">
        <v>232</v>
      </c>
      <c r="BN178" s="159" t="s">
        <v>264</v>
      </c>
    </row>
    <row r="179" spans="1:66" ht="15.75" customHeight="1">
      <c r="A179" s="161"/>
      <c r="B179" s="162"/>
      <c r="C179" s="161"/>
      <c r="D179" s="163" t="s">
        <v>167</v>
      </c>
      <c r="E179" s="164" t="s">
        <v>1</v>
      </c>
      <c r="F179" s="165" t="s">
        <v>265</v>
      </c>
      <c r="G179" s="165"/>
      <c r="H179" s="161"/>
      <c r="I179" s="166">
        <v>7</v>
      </c>
      <c r="J179" s="161"/>
      <c r="K179" s="161"/>
      <c r="L179" s="161"/>
      <c r="M179" s="161"/>
      <c r="N179" s="162"/>
      <c r="O179" s="167"/>
      <c r="P179" s="161"/>
      <c r="Q179" s="161"/>
      <c r="R179" s="161"/>
      <c r="S179" s="161"/>
      <c r="T179" s="161"/>
      <c r="U179" s="161"/>
      <c r="V179" s="161"/>
      <c r="W179" s="161"/>
      <c r="X179" s="161"/>
      <c r="Y179" s="168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  <c r="AL179" s="161"/>
      <c r="AM179" s="161"/>
      <c r="AN179" s="161"/>
      <c r="AO179" s="161"/>
      <c r="AP179" s="161"/>
      <c r="AQ179" s="161"/>
      <c r="AR179" s="161"/>
      <c r="AS179" s="161"/>
      <c r="AT179" s="161"/>
      <c r="AU179" s="164" t="s">
        <v>167</v>
      </c>
      <c r="AV179" s="164" t="s">
        <v>97</v>
      </c>
      <c r="AW179" s="161" t="s">
        <v>97</v>
      </c>
      <c r="AX179" s="161" t="s">
        <v>4</v>
      </c>
      <c r="AY179" s="161" t="s">
        <v>86</v>
      </c>
      <c r="AZ179" s="164" t="s">
        <v>159</v>
      </c>
      <c r="BA179" s="161"/>
      <c r="BB179" s="161"/>
      <c r="BC179" s="161"/>
      <c r="BD179" s="161"/>
      <c r="BE179" s="161"/>
      <c r="BF179" s="161"/>
      <c r="BG179" s="161"/>
      <c r="BH179" s="161"/>
      <c r="BI179" s="161"/>
      <c r="BJ179" s="161"/>
      <c r="BK179" s="161"/>
      <c r="BL179" s="161"/>
      <c r="BM179" s="161"/>
      <c r="BN179" s="161"/>
    </row>
    <row r="180" spans="1:66" ht="33" customHeight="1">
      <c r="A180" s="18"/>
      <c r="B180" s="19"/>
      <c r="C180" s="169" t="s">
        <v>266</v>
      </c>
      <c r="D180" s="169" t="s">
        <v>175</v>
      </c>
      <c r="E180" s="170" t="s">
        <v>267</v>
      </c>
      <c r="F180" s="171" t="s">
        <v>268</v>
      </c>
      <c r="G180" s="171"/>
      <c r="H180" s="172" t="s">
        <v>164</v>
      </c>
      <c r="I180" s="173">
        <v>7.3999999999999996E-2</v>
      </c>
      <c r="J180" s="174"/>
      <c r="K180" s="175"/>
      <c r="L180" s="176">
        <f>ROUND(Q180*I180,2)</f>
        <v>0</v>
      </c>
      <c r="M180" s="175"/>
      <c r="N180" s="177"/>
      <c r="O180" s="178" t="s">
        <v>1</v>
      </c>
      <c r="P180" s="154" t="s">
        <v>42</v>
      </c>
      <c r="Q180" s="155">
        <f>J180+K180</f>
        <v>0</v>
      </c>
      <c r="R180" s="156">
        <f>ROUND(J180*I180,2)</f>
        <v>0</v>
      </c>
      <c r="S180" s="156">
        <f>ROUND(K180*I180,2)</f>
        <v>0</v>
      </c>
      <c r="T180" s="18"/>
      <c r="U180" s="157">
        <f>T180*I180</f>
        <v>0</v>
      </c>
      <c r="V180" s="157">
        <v>0.44</v>
      </c>
      <c r="W180" s="157">
        <f>V180*I180</f>
        <v>3.2559999999999999E-2</v>
      </c>
      <c r="X180" s="157">
        <v>0</v>
      </c>
      <c r="Y180" s="158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9" t="s">
        <v>243</v>
      </c>
      <c r="AT180" s="18"/>
      <c r="AU180" s="159" t="s">
        <v>175</v>
      </c>
      <c r="AV180" s="159" t="s">
        <v>97</v>
      </c>
      <c r="AW180" s="18"/>
      <c r="AX180" s="18"/>
      <c r="AY180" s="18"/>
      <c r="AZ180" s="3" t="s">
        <v>159</v>
      </c>
      <c r="BA180" s="18"/>
      <c r="BB180" s="18"/>
      <c r="BC180" s="18"/>
      <c r="BD180" s="18"/>
      <c r="BE180" s="18"/>
      <c r="BF180" s="160">
        <f>IF(P180="základná",L180,0)</f>
        <v>0</v>
      </c>
      <c r="BG180" s="160">
        <f>IF(P180="znížená",L180,0)</f>
        <v>0</v>
      </c>
      <c r="BH180" s="160">
        <f>IF(P180="zákl. prenesená",L180,0)</f>
        <v>0</v>
      </c>
      <c r="BI180" s="160">
        <f>IF(P180="zníž. prenesená",L180,0)</f>
        <v>0</v>
      </c>
      <c r="BJ180" s="160">
        <f>IF(P180="nulová",L180,0)</f>
        <v>0</v>
      </c>
      <c r="BK180" s="3" t="s">
        <v>97</v>
      </c>
      <c r="BL180" s="160">
        <f>ROUND(Q180*I180,2)</f>
        <v>0</v>
      </c>
      <c r="BM180" s="3" t="s">
        <v>232</v>
      </c>
      <c r="BN180" s="159" t="s">
        <v>269</v>
      </c>
    </row>
    <row r="181" spans="1:66" ht="15.75" customHeight="1">
      <c r="A181" s="161"/>
      <c r="B181" s="162"/>
      <c r="C181" s="161"/>
      <c r="D181" s="163" t="s">
        <v>167</v>
      </c>
      <c r="E181" s="164" t="s">
        <v>1</v>
      </c>
      <c r="F181" s="165" t="s">
        <v>270</v>
      </c>
      <c r="G181" s="165"/>
      <c r="H181" s="161"/>
      <c r="I181" s="166">
        <v>6.7000000000000004E-2</v>
      </c>
      <c r="J181" s="161"/>
      <c r="K181" s="161"/>
      <c r="L181" s="161"/>
      <c r="M181" s="161"/>
      <c r="N181" s="162"/>
      <c r="O181" s="167"/>
      <c r="P181" s="161"/>
      <c r="Q181" s="161"/>
      <c r="R181" s="161"/>
      <c r="S181" s="161"/>
      <c r="T181" s="161"/>
      <c r="U181" s="161"/>
      <c r="V181" s="161"/>
      <c r="W181" s="161"/>
      <c r="X181" s="161"/>
      <c r="Y181" s="168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  <c r="AL181" s="161"/>
      <c r="AM181" s="161"/>
      <c r="AN181" s="161"/>
      <c r="AO181" s="161"/>
      <c r="AP181" s="161"/>
      <c r="AQ181" s="161"/>
      <c r="AR181" s="161"/>
      <c r="AS181" s="161"/>
      <c r="AT181" s="161"/>
      <c r="AU181" s="164" t="s">
        <v>167</v>
      </c>
      <c r="AV181" s="164" t="s">
        <v>97</v>
      </c>
      <c r="AW181" s="161" t="s">
        <v>97</v>
      </c>
      <c r="AX181" s="161" t="s">
        <v>4</v>
      </c>
      <c r="AY181" s="161" t="s">
        <v>86</v>
      </c>
      <c r="AZ181" s="164" t="s">
        <v>159</v>
      </c>
      <c r="BA181" s="161"/>
      <c r="BB181" s="161"/>
      <c r="BC181" s="161"/>
      <c r="BD181" s="161"/>
      <c r="BE181" s="161"/>
      <c r="BF181" s="161"/>
      <c r="BG181" s="161"/>
      <c r="BH181" s="161"/>
      <c r="BI181" s="161"/>
      <c r="BJ181" s="161"/>
      <c r="BK181" s="161"/>
      <c r="BL181" s="161"/>
      <c r="BM181" s="161"/>
      <c r="BN181" s="161"/>
    </row>
    <row r="182" spans="1:66" ht="15.75" customHeight="1">
      <c r="A182" s="161"/>
      <c r="B182" s="162"/>
      <c r="C182" s="161"/>
      <c r="D182" s="163" t="s">
        <v>167</v>
      </c>
      <c r="E182" s="161"/>
      <c r="F182" s="165" t="s">
        <v>271</v>
      </c>
      <c r="G182" s="165"/>
      <c r="H182" s="161"/>
      <c r="I182" s="166">
        <v>7.3999999999999996E-2</v>
      </c>
      <c r="J182" s="161"/>
      <c r="K182" s="161"/>
      <c r="L182" s="161"/>
      <c r="M182" s="161"/>
      <c r="N182" s="162"/>
      <c r="O182" s="167"/>
      <c r="P182" s="161"/>
      <c r="Q182" s="161"/>
      <c r="R182" s="161"/>
      <c r="S182" s="161"/>
      <c r="T182" s="161"/>
      <c r="U182" s="161"/>
      <c r="V182" s="161"/>
      <c r="W182" s="161"/>
      <c r="X182" s="161"/>
      <c r="Y182" s="168"/>
      <c r="Z182" s="161"/>
      <c r="AA182" s="161"/>
      <c r="AB182" s="161"/>
      <c r="AC182" s="161"/>
      <c r="AD182" s="161"/>
      <c r="AE182" s="161"/>
      <c r="AF182" s="161"/>
      <c r="AG182" s="161"/>
      <c r="AH182" s="161"/>
      <c r="AI182" s="161"/>
      <c r="AJ182" s="161"/>
      <c r="AK182" s="161"/>
      <c r="AL182" s="161"/>
      <c r="AM182" s="161"/>
      <c r="AN182" s="161"/>
      <c r="AO182" s="161"/>
      <c r="AP182" s="161"/>
      <c r="AQ182" s="161"/>
      <c r="AR182" s="161"/>
      <c r="AS182" s="161"/>
      <c r="AT182" s="161"/>
      <c r="AU182" s="164" t="s">
        <v>167</v>
      </c>
      <c r="AV182" s="164" t="s">
        <v>97</v>
      </c>
      <c r="AW182" s="161" t="s">
        <v>97</v>
      </c>
      <c r="AX182" s="161" t="s">
        <v>3</v>
      </c>
      <c r="AY182" s="161" t="s">
        <v>86</v>
      </c>
      <c r="AZ182" s="164" t="s">
        <v>159</v>
      </c>
      <c r="BA182" s="161"/>
      <c r="BB182" s="161"/>
      <c r="BC182" s="161"/>
      <c r="BD182" s="161"/>
      <c r="BE182" s="161"/>
      <c r="BF182" s="161"/>
      <c r="BG182" s="161"/>
      <c r="BH182" s="161"/>
      <c r="BI182" s="161"/>
      <c r="BJ182" s="161"/>
      <c r="BK182" s="161"/>
      <c r="BL182" s="161"/>
      <c r="BM182" s="161"/>
      <c r="BN182" s="161"/>
    </row>
    <row r="183" spans="1:66" ht="24" customHeight="1">
      <c r="A183" s="18"/>
      <c r="B183" s="19"/>
      <c r="C183" s="145" t="s">
        <v>272</v>
      </c>
      <c r="D183" s="145" t="s">
        <v>161</v>
      </c>
      <c r="E183" s="146" t="s">
        <v>273</v>
      </c>
      <c r="F183" s="147" t="s">
        <v>274</v>
      </c>
      <c r="G183" s="147"/>
      <c r="H183" s="148" t="s">
        <v>263</v>
      </c>
      <c r="I183" s="149">
        <v>44.8</v>
      </c>
      <c r="J183" s="150"/>
      <c r="K183" s="150"/>
      <c r="L183" s="151">
        <f>ROUND(Q183*I183,2)</f>
        <v>0</v>
      </c>
      <c r="M183" s="152"/>
      <c r="N183" s="19"/>
      <c r="O183" s="153" t="s">
        <v>1</v>
      </c>
      <c r="P183" s="154" t="s">
        <v>42</v>
      </c>
      <c r="Q183" s="155">
        <f>J183+K183</f>
        <v>0</v>
      </c>
      <c r="R183" s="156">
        <f>ROUND(J183*I183,2)</f>
        <v>0</v>
      </c>
      <c r="S183" s="156">
        <f>ROUND(K183*I183,2)</f>
        <v>0</v>
      </c>
      <c r="T183" s="18"/>
      <c r="U183" s="157">
        <f>T183*I183</f>
        <v>0</v>
      </c>
      <c r="V183" s="157">
        <v>2.5999999999999998E-4</v>
      </c>
      <c r="W183" s="157">
        <f>V183*I183</f>
        <v>1.1647999999999999E-2</v>
      </c>
      <c r="X183" s="157">
        <v>0</v>
      </c>
      <c r="Y183" s="158">
        <f>X183*I183</f>
        <v>0</v>
      </c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59" t="s">
        <v>232</v>
      </c>
      <c r="AT183" s="18"/>
      <c r="AU183" s="159" t="s">
        <v>161</v>
      </c>
      <c r="AV183" s="159" t="s">
        <v>97</v>
      </c>
      <c r="AW183" s="18"/>
      <c r="AX183" s="18"/>
      <c r="AY183" s="18"/>
      <c r="AZ183" s="3" t="s">
        <v>159</v>
      </c>
      <c r="BA183" s="18"/>
      <c r="BB183" s="18"/>
      <c r="BC183" s="18"/>
      <c r="BD183" s="18"/>
      <c r="BE183" s="18"/>
      <c r="BF183" s="160">
        <f>IF(P183="základná",L183,0)</f>
        <v>0</v>
      </c>
      <c r="BG183" s="160">
        <f>IF(P183="znížená",L183,0)</f>
        <v>0</v>
      </c>
      <c r="BH183" s="160">
        <f>IF(P183="zákl. prenesená",L183,0)</f>
        <v>0</v>
      </c>
      <c r="BI183" s="160">
        <f>IF(P183="zníž. prenesená",L183,0)</f>
        <v>0</v>
      </c>
      <c r="BJ183" s="160">
        <f>IF(P183="nulová",L183,0)</f>
        <v>0</v>
      </c>
      <c r="BK183" s="3" t="s">
        <v>97</v>
      </c>
      <c r="BL183" s="160">
        <f>ROUND(Q183*I183,2)</f>
        <v>0</v>
      </c>
      <c r="BM183" s="3" t="s">
        <v>232</v>
      </c>
      <c r="BN183" s="159" t="s">
        <v>275</v>
      </c>
    </row>
    <row r="184" spans="1:66" ht="15.75" customHeight="1">
      <c r="A184" s="161"/>
      <c r="B184" s="162"/>
      <c r="C184" s="161"/>
      <c r="D184" s="163" t="s">
        <v>167</v>
      </c>
      <c r="E184" s="164" t="s">
        <v>1</v>
      </c>
      <c r="F184" s="165" t="s">
        <v>276</v>
      </c>
      <c r="G184" s="165"/>
      <c r="H184" s="161"/>
      <c r="I184" s="166">
        <v>44.8</v>
      </c>
      <c r="J184" s="161"/>
      <c r="K184" s="161"/>
      <c r="L184" s="161"/>
      <c r="M184" s="161"/>
      <c r="N184" s="162"/>
      <c r="O184" s="167"/>
      <c r="P184" s="161"/>
      <c r="Q184" s="161"/>
      <c r="R184" s="161"/>
      <c r="S184" s="161"/>
      <c r="T184" s="161"/>
      <c r="U184" s="161"/>
      <c r="V184" s="161"/>
      <c r="W184" s="161"/>
      <c r="X184" s="161"/>
      <c r="Y184" s="168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  <c r="AJ184" s="161"/>
      <c r="AK184" s="161"/>
      <c r="AL184" s="161"/>
      <c r="AM184" s="161"/>
      <c r="AN184" s="161"/>
      <c r="AO184" s="161"/>
      <c r="AP184" s="161"/>
      <c r="AQ184" s="161"/>
      <c r="AR184" s="161"/>
      <c r="AS184" s="161"/>
      <c r="AT184" s="161"/>
      <c r="AU184" s="164" t="s">
        <v>167</v>
      </c>
      <c r="AV184" s="164" t="s">
        <v>97</v>
      </c>
      <c r="AW184" s="161" t="s">
        <v>97</v>
      </c>
      <c r="AX184" s="161" t="s">
        <v>4</v>
      </c>
      <c r="AY184" s="161" t="s">
        <v>86</v>
      </c>
      <c r="AZ184" s="164" t="s">
        <v>159</v>
      </c>
      <c r="BA184" s="161"/>
      <c r="BB184" s="161"/>
      <c r="BC184" s="161"/>
      <c r="BD184" s="161"/>
      <c r="BE184" s="161"/>
      <c r="BF184" s="161"/>
      <c r="BG184" s="161"/>
      <c r="BH184" s="161"/>
      <c r="BI184" s="161"/>
      <c r="BJ184" s="161"/>
      <c r="BK184" s="161"/>
      <c r="BL184" s="161"/>
      <c r="BM184" s="161"/>
      <c r="BN184" s="161"/>
    </row>
    <row r="185" spans="1:66" ht="24" customHeight="1">
      <c r="A185" s="18"/>
      <c r="B185" s="19"/>
      <c r="C185" s="145" t="s">
        <v>8</v>
      </c>
      <c r="D185" s="145" t="s">
        <v>161</v>
      </c>
      <c r="E185" s="146" t="s">
        <v>277</v>
      </c>
      <c r="F185" s="147" t="s">
        <v>278</v>
      </c>
      <c r="G185" s="147"/>
      <c r="H185" s="148" t="s">
        <v>186</v>
      </c>
      <c r="I185" s="149">
        <v>43.52</v>
      </c>
      <c r="J185" s="150"/>
      <c r="K185" s="150"/>
      <c r="L185" s="151">
        <f>ROUND(Q185*I185,2)</f>
        <v>0</v>
      </c>
      <c r="M185" s="152"/>
      <c r="N185" s="19"/>
      <c r="O185" s="153" t="s">
        <v>1</v>
      </c>
      <c r="P185" s="154" t="s">
        <v>42</v>
      </c>
      <c r="Q185" s="155">
        <f>J185+K185</f>
        <v>0</v>
      </c>
      <c r="R185" s="156">
        <f>ROUND(J185*I185,2)</f>
        <v>0</v>
      </c>
      <c r="S185" s="156">
        <f>ROUND(K185*I185,2)</f>
        <v>0</v>
      </c>
      <c r="T185" s="18"/>
      <c r="U185" s="157">
        <f>T185*I185</f>
        <v>0</v>
      </c>
      <c r="V185" s="157">
        <v>0</v>
      </c>
      <c r="W185" s="157">
        <f>V185*I185</f>
        <v>0</v>
      </c>
      <c r="X185" s="157">
        <v>0</v>
      </c>
      <c r="Y185" s="158">
        <f>X185*I185</f>
        <v>0</v>
      </c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59" t="s">
        <v>232</v>
      </c>
      <c r="AT185" s="18"/>
      <c r="AU185" s="159" t="s">
        <v>161</v>
      </c>
      <c r="AV185" s="159" t="s">
        <v>97</v>
      </c>
      <c r="AW185" s="18"/>
      <c r="AX185" s="18"/>
      <c r="AY185" s="18"/>
      <c r="AZ185" s="3" t="s">
        <v>159</v>
      </c>
      <c r="BA185" s="18"/>
      <c r="BB185" s="18"/>
      <c r="BC185" s="18"/>
      <c r="BD185" s="18"/>
      <c r="BE185" s="18"/>
      <c r="BF185" s="160">
        <f>IF(P185="základná",L185,0)</f>
        <v>0</v>
      </c>
      <c r="BG185" s="160">
        <f>IF(P185="znížená",L185,0)</f>
        <v>0</v>
      </c>
      <c r="BH185" s="160">
        <f>IF(P185="zákl. prenesená",L185,0)</f>
        <v>0</v>
      </c>
      <c r="BI185" s="160">
        <f>IF(P185="zníž. prenesená",L185,0)</f>
        <v>0</v>
      </c>
      <c r="BJ185" s="160">
        <f>IF(P185="nulová",L185,0)</f>
        <v>0</v>
      </c>
      <c r="BK185" s="3" t="s">
        <v>97</v>
      </c>
      <c r="BL185" s="160">
        <f>ROUND(Q185*I185,2)</f>
        <v>0</v>
      </c>
      <c r="BM185" s="3" t="s">
        <v>232</v>
      </c>
      <c r="BN185" s="159" t="s">
        <v>279</v>
      </c>
    </row>
    <row r="186" spans="1:66" ht="15.75" customHeight="1">
      <c r="A186" s="161"/>
      <c r="B186" s="162"/>
      <c r="C186" s="161"/>
      <c r="D186" s="163" t="s">
        <v>167</v>
      </c>
      <c r="E186" s="164" t="s">
        <v>1</v>
      </c>
      <c r="F186" s="165" t="s">
        <v>280</v>
      </c>
      <c r="G186" s="165"/>
      <c r="H186" s="161"/>
      <c r="I186" s="166">
        <v>43.52</v>
      </c>
      <c r="J186" s="161"/>
      <c r="K186" s="161"/>
      <c r="L186" s="161"/>
      <c r="M186" s="161"/>
      <c r="N186" s="162"/>
      <c r="O186" s="167"/>
      <c r="P186" s="161"/>
      <c r="Q186" s="161"/>
      <c r="R186" s="161"/>
      <c r="S186" s="161"/>
      <c r="T186" s="161"/>
      <c r="U186" s="161"/>
      <c r="V186" s="161"/>
      <c r="W186" s="161"/>
      <c r="X186" s="161"/>
      <c r="Y186" s="168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  <c r="AL186" s="161"/>
      <c r="AM186" s="161"/>
      <c r="AN186" s="161"/>
      <c r="AO186" s="161"/>
      <c r="AP186" s="161"/>
      <c r="AQ186" s="161"/>
      <c r="AR186" s="161"/>
      <c r="AS186" s="161"/>
      <c r="AT186" s="161"/>
      <c r="AU186" s="164" t="s">
        <v>167</v>
      </c>
      <c r="AV186" s="164" t="s">
        <v>97</v>
      </c>
      <c r="AW186" s="161" t="s">
        <v>97</v>
      </c>
      <c r="AX186" s="161" t="s">
        <v>4</v>
      </c>
      <c r="AY186" s="161" t="s">
        <v>86</v>
      </c>
      <c r="AZ186" s="164" t="s">
        <v>159</v>
      </c>
      <c r="BA186" s="161"/>
      <c r="BB186" s="161"/>
      <c r="BC186" s="161"/>
      <c r="BD186" s="161"/>
      <c r="BE186" s="161"/>
      <c r="BF186" s="161"/>
      <c r="BG186" s="161"/>
      <c r="BH186" s="161"/>
      <c r="BI186" s="161"/>
      <c r="BJ186" s="161"/>
      <c r="BK186" s="161"/>
      <c r="BL186" s="161"/>
      <c r="BM186" s="161"/>
      <c r="BN186" s="161"/>
    </row>
    <row r="187" spans="1:66" ht="24" customHeight="1">
      <c r="A187" s="18"/>
      <c r="B187" s="19"/>
      <c r="C187" s="169" t="s">
        <v>281</v>
      </c>
      <c r="D187" s="169" t="s">
        <v>175</v>
      </c>
      <c r="E187" s="170" t="s">
        <v>282</v>
      </c>
      <c r="F187" s="171" t="s">
        <v>283</v>
      </c>
      <c r="G187" s="171"/>
      <c r="H187" s="172" t="s">
        <v>164</v>
      </c>
      <c r="I187" s="173">
        <v>1.149</v>
      </c>
      <c r="J187" s="174"/>
      <c r="K187" s="175"/>
      <c r="L187" s="176">
        <f>ROUND(Q187*I187,2)</f>
        <v>0</v>
      </c>
      <c r="M187" s="175"/>
      <c r="N187" s="177"/>
      <c r="O187" s="178" t="s">
        <v>1</v>
      </c>
      <c r="P187" s="154" t="s">
        <v>42</v>
      </c>
      <c r="Q187" s="155">
        <f>J187+K187</f>
        <v>0</v>
      </c>
      <c r="R187" s="156">
        <f>ROUND(J187*I187,2)</f>
        <v>0</v>
      </c>
      <c r="S187" s="156">
        <f>ROUND(K187*I187,2)</f>
        <v>0</v>
      </c>
      <c r="T187" s="18"/>
      <c r="U187" s="157">
        <f>T187*I187</f>
        <v>0</v>
      </c>
      <c r="V187" s="157">
        <v>0.55000000000000004</v>
      </c>
      <c r="W187" s="157">
        <f>V187*I187</f>
        <v>0.63195000000000001</v>
      </c>
      <c r="X187" s="157">
        <v>0</v>
      </c>
      <c r="Y187" s="158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9" t="s">
        <v>243</v>
      </c>
      <c r="AT187" s="18"/>
      <c r="AU187" s="159" t="s">
        <v>175</v>
      </c>
      <c r="AV187" s="159" t="s">
        <v>97</v>
      </c>
      <c r="AW187" s="18"/>
      <c r="AX187" s="18"/>
      <c r="AY187" s="18"/>
      <c r="AZ187" s="3" t="s">
        <v>159</v>
      </c>
      <c r="BA187" s="18"/>
      <c r="BB187" s="18"/>
      <c r="BC187" s="18"/>
      <c r="BD187" s="18"/>
      <c r="BE187" s="18"/>
      <c r="BF187" s="160">
        <f>IF(P187="základná",L187,0)</f>
        <v>0</v>
      </c>
      <c r="BG187" s="160">
        <f>IF(P187="znížená",L187,0)</f>
        <v>0</v>
      </c>
      <c r="BH187" s="160">
        <f>IF(P187="zákl. prenesená",L187,0)</f>
        <v>0</v>
      </c>
      <c r="BI187" s="160">
        <f>IF(P187="zníž. prenesená",L187,0)</f>
        <v>0</v>
      </c>
      <c r="BJ187" s="160">
        <f>IF(P187="nulová",L187,0)</f>
        <v>0</v>
      </c>
      <c r="BK187" s="3" t="s">
        <v>97</v>
      </c>
      <c r="BL187" s="160">
        <f>ROUND(Q187*I187,2)</f>
        <v>0</v>
      </c>
      <c r="BM187" s="3" t="s">
        <v>232</v>
      </c>
      <c r="BN187" s="159" t="s">
        <v>284</v>
      </c>
    </row>
    <row r="188" spans="1:66" ht="15.75" customHeight="1">
      <c r="A188" s="161"/>
      <c r="B188" s="162"/>
      <c r="C188" s="161"/>
      <c r="D188" s="163" t="s">
        <v>167</v>
      </c>
      <c r="E188" s="161"/>
      <c r="F188" s="165" t="s">
        <v>285</v>
      </c>
      <c r="G188" s="165"/>
      <c r="H188" s="161"/>
      <c r="I188" s="166">
        <v>1.149</v>
      </c>
      <c r="J188" s="161"/>
      <c r="K188" s="161"/>
      <c r="L188" s="161"/>
      <c r="M188" s="161"/>
      <c r="N188" s="162"/>
      <c r="O188" s="167"/>
      <c r="P188" s="161"/>
      <c r="Q188" s="161"/>
      <c r="R188" s="161"/>
      <c r="S188" s="161"/>
      <c r="T188" s="161"/>
      <c r="U188" s="161"/>
      <c r="V188" s="161"/>
      <c r="W188" s="161"/>
      <c r="X188" s="161"/>
      <c r="Y188" s="168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  <c r="AO188" s="161"/>
      <c r="AP188" s="161"/>
      <c r="AQ188" s="161"/>
      <c r="AR188" s="161"/>
      <c r="AS188" s="161"/>
      <c r="AT188" s="161"/>
      <c r="AU188" s="164" t="s">
        <v>167</v>
      </c>
      <c r="AV188" s="164" t="s">
        <v>97</v>
      </c>
      <c r="AW188" s="161" t="s">
        <v>97</v>
      </c>
      <c r="AX188" s="161" t="s">
        <v>3</v>
      </c>
      <c r="AY188" s="161" t="s">
        <v>86</v>
      </c>
      <c r="AZ188" s="164" t="s">
        <v>159</v>
      </c>
      <c r="BA188" s="161"/>
      <c r="BB188" s="161"/>
      <c r="BC188" s="161"/>
      <c r="BD188" s="161"/>
      <c r="BE188" s="161"/>
      <c r="BF188" s="161"/>
      <c r="BG188" s="161"/>
      <c r="BH188" s="161"/>
      <c r="BI188" s="161"/>
      <c r="BJ188" s="161"/>
      <c r="BK188" s="161"/>
      <c r="BL188" s="161"/>
      <c r="BM188" s="161"/>
      <c r="BN188" s="161"/>
    </row>
    <row r="189" spans="1:66" ht="16.5" customHeight="1">
      <c r="A189" s="18"/>
      <c r="B189" s="19"/>
      <c r="C189" s="145" t="s">
        <v>286</v>
      </c>
      <c r="D189" s="145" t="s">
        <v>161</v>
      </c>
      <c r="E189" s="146" t="s">
        <v>287</v>
      </c>
      <c r="F189" s="147" t="s">
        <v>288</v>
      </c>
      <c r="G189" s="147"/>
      <c r="H189" s="148" t="s">
        <v>263</v>
      </c>
      <c r="I189" s="149">
        <v>117.333</v>
      </c>
      <c r="J189" s="150"/>
      <c r="K189" s="150"/>
      <c r="L189" s="151">
        <f>ROUND(Q189*I189,2)</f>
        <v>0</v>
      </c>
      <c r="M189" s="152"/>
      <c r="N189" s="19"/>
      <c r="O189" s="153" t="s">
        <v>1</v>
      </c>
      <c r="P189" s="154" t="s">
        <v>42</v>
      </c>
      <c r="Q189" s="155">
        <f>J189+K189</f>
        <v>0</v>
      </c>
      <c r="R189" s="156">
        <f>ROUND(J189*I189,2)</f>
        <v>0</v>
      </c>
      <c r="S189" s="156">
        <f>ROUND(K189*I189,2)</f>
        <v>0</v>
      </c>
      <c r="T189" s="18"/>
      <c r="U189" s="157">
        <f>T189*I189</f>
        <v>0</v>
      </c>
      <c r="V189" s="157">
        <v>0</v>
      </c>
      <c r="W189" s="157">
        <f>V189*I189</f>
        <v>0</v>
      </c>
      <c r="X189" s="157">
        <v>0</v>
      </c>
      <c r="Y189" s="158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9" t="s">
        <v>232</v>
      </c>
      <c r="AT189" s="18"/>
      <c r="AU189" s="159" t="s">
        <v>161</v>
      </c>
      <c r="AV189" s="159" t="s">
        <v>97</v>
      </c>
      <c r="AW189" s="18"/>
      <c r="AX189" s="18"/>
      <c r="AY189" s="18"/>
      <c r="AZ189" s="3" t="s">
        <v>159</v>
      </c>
      <c r="BA189" s="18"/>
      <c r="BB189" s="18"/>
      <c r="BC189" s="18"/>
      <c r="BD189" s="18"/>
      <c r="BE189" s="18"/>
      <c r="BF189" s="160">
        <f>IF(P189="základná",L189,0)</f>
        <v>0</v>
      </c>
      <c r="BG189" s="160">
        <f>IF(P189="znížená",L189,0)</f>
        <v>0</v>
      </c>
      <c r="BH189" s="160">
        <f>IF(P189="zákl. prenesená",L189,0)</f>
        <v>0</v>
      </c>
      <c r="BI189" s="160">
        <f>IF(P189="zníž. prenesená",L189,0)</f>
        <v>0</v>
      </c>
      <c r="BJ189" s="160">
        <f>IF(P189="nulová",L189,0)</f>
        <v>0</v>
      </c>
      <c r="BK189" s="3" t="s">
        <v>97</v>
      </c>
      <c r="BL189" s="160">
        <f>ROUND(Q189*I189,2)</f>
        <v>0</v>
      </c>
      <c r="BM189" s="3" t="s">
        <v>232</v>
      </c>
      <c r="BN189" s="159" t="s">
        <v>289</v>
      </c>
    </row>
    <row r="190" spans="1:66" ht="15.75" customHeight="1">
      <c r="A190" s="161"/>
      <c r="B190" s="162"/>
      <c r="C190" s="161"/>
      <c r="D190" s="163" t="s">
        <v>167</v>
      </c>
      <c r="E190" s="164" t="s">
        <v>1</v>
      </c>
      <c r="F190" s="165" t="s">
        <v>290</v>
      </c>
      <c r="G190" s="165"/>
      <c r="H190" s="161"/>
      <c r="I190" s="166">
        <v>44.8</v>
      </c>
      <c r="J190" s="161"/>
      <c r="K190" s="161"/>
      <c r="L190" s="161"/>
      <c r="M190" s="161"/>
      <c r="N190" s="162"/>
      <c r="O190" s="167"/>
      <c r="P190" s="161"/>
      <c r="Q190" s="161"/>
      <c r="R190" s="161"/>
      <c r="S190" s="161"/>
      <c r="T190" s="161"/>
      <c r="U190" s="161"/>
      <c r="V190" s="161"/>
      <c r="W190" s="161"/>
      <c r="X190" s="161"/>
      <c r="Y190" s="168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4" t="s">
        <v>167</v>
      </c>
      <c r="AV190" s="164" t="s">
        <v>97</v>
      </c>
      <c r="AW190" s="161" t="s">
        <v>97</v>
      </c>
      <c r="AX190" s="161" t="s">
        <v>4</v>
      </c>
      <c r="AY190" s="161" t="s">
        <v>78</v>
      </c>
      <c r="AZ190" s="164" t="s">
        <v>159</v>
      </c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1"/>
      <c r="BN190" s="161"/>
    </row>
    <row r="191" spans="1:66" ht="15.75" customHeight="1">
      <c r="A191" s="161"/>
      <c r="B191" s="162"/>
      <c r="C191" s="161"/>
      <c r="D191" s="163" t="s">
        <v>167</v>
      </c>
      <c r="E191" s="164" t="s">
        <v>1</v>
      </c>
      <c r="F191" s="165" t="s">
        <v>291</v>
      </c>
      <c r="G191" s="165"/>
      <c r="H191" s="161"/>
      <c r="I191" s="166">
        <v>72.533000000000001</v>
      </c>
      <c r="J191" s="161"/>
      <c r="K191" s="161"/>
      <c r="L191" s="161"/>
      <c r="M191" s="161"/>
      <c r="N191" s="162"/>
      <c r="O191" s="167"/>
      <c r="P191" s="161"/>
      <c r="Q191" s="161"/>
      <c r="R191" s="161"/>
      <c r="S191" s="161"/>
      <c r="T191" s="161"/>
      <c r="U191" s="161"/>
      <c r="V191" s="161"/>
      <c r="W191" s="161"/>
      <c r="X191" s="161"/>
      <c r="Y191" s="168"/>
      <c r="Z191" s="161"/>
      <c r="AA191" s="161"/>
      <c r="AB191" s="161"/>
      <c r="AC191" s="161"/>
      <c r="AD191" s="161"/>
      <c r="AE191" s="161"/>
      <c r="AF191" s="161"/>
      <c r="AG191" s="161"/>
      <c r="AH191" s="161"/>
      <c r="AI191" s="161"/>
      <c r="AJ191" s="161"/>
      <c r="AK191" s="161"/>
      <c r="AL191" s="161"/>
      <c r="AM191" s="161"/>
      <c r="AN191" s="161"/>
      <c r="AO191" s="161"/>
      <c r="AP191" s="161"/>
      <c r="AQ191" s="161"/>
      <c r="AR191" s="161"/>
      <c r="AS191" s="161"/>
      <c r="AT191" s="161"/>
      <c r="AU191" s="164" t="s">
        <v>167</v>
      </c>
      <c r="AV191" s="164" t="s">
        <v>97</v>
      </c>
      <c r="AW191" s="161" t="s">
        <v>97</v>
      </c>
      <c r="AX191" s="161" t="s">
        <v>4</v>
      </c>
      <c r="AY191" s="161" t="s">
        <v>78</v>
      </c>
      <c r="AZ191" s="164" t="s">
        <v>159</v>
      </c>
      <c r="BA191" s="161"/>
      <c r="BB191" s="161"/>
      <c r="BC191" s="161"/>
      <c r="BD191" s="161"/>
      <c r="BE191" s="161"/>
      <c r="BF191" s="161"/>
      <c r="BG191" s="161"/>
      <c r="BH191" s="161"/>
      <c r="BI191" s="161"/>
      <c r="BJ191" s="161"/>
      <c r="BK191" s="161"/>
      <c r="BL191" s="161"/>
      <c r="BM191" s="161"/>
      <c r="BN191" s="161"/>
    </row>
    <row r="192" spans="1:66" ht="15.75" customHeight="1">
      <c r="A192" s="185"/>
      <c r="B192" s="186"/>
      <c r="C192" s="185"/>
      <c r="D192" s="163" t="s">
        <v>167</v>
      </c>
      <c r="E192" s="187" t="s">
        <v>1</v>
      </c>
      <c r="F192" s="188" t="s">
        <v>239</v>
      </c>
      <c r="G192" s="188"/>
      <c r="H192" s="185"/>
      <c r="I192" s="189">
        <v>117.333</v>
      </c>
      <c r="J192" s="185"/>
      <c r="K192" s="185"/>
      <c r="L192" s="185"/>
      <c r="M192" s="185"/>
      <c r="N192" s="186"/>
      <c r="O192" s="190"/>
      <c r="P192" s="185"/>
      <c r="Q192" s="185"/>
      <c r="R192" s="185"/>
      <c r="S192" s="185"/>
      <c r="T192" s="185"/>
      <c r="U192" s="185"/>
      <c r="V192" s="185"/>
      <c r="W192" s="185"/>
      <c r="X192" s="185"/>
      <c r="Y192" s="191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7" t="s">
        <v>167</v>
      </c>
      <c r="AV192" s="187" t="s">
        <v>97</v>
      </c>
      <c r="AW192" s="185" t="s">
        <v>174</v>
      </c>
      <c r="AX192" s="185" t="s">
        <v>4</v>
      </c>
      <c r="AY192" s="185" t="s">
        <v>86</v>
      </c>
      <c r="AZ192" s="187" t="s">
        <v>159</v>
      </c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</row>
    <row r="193" spans="1:66" ht="37.5" customHeight="1">
      <c r="A193" s="18"/>
      <c r="B193" s="19"/>
      <c r="C193" s="169" t="s">
        <v>292</v>
      </c>
      <c r="D193" s="169" t="s">
        <v>175</v>
      </c>
      <c r="E193" s="170" t="s">
        <v>293</v>
      </c>
      <c r="F193" s="171" t="s">
        <v>294</v>
      </c>
      <c r="G193" s="171"/>
      <c r="H193" s="172" t="s">
        <v>164</v>
      </c>
      <c r="I193" s="173">
        <v>0.29299999999999998</v>
      </c>
      <c r="J193" s="174"/>
      <c r="K193" s="175"/>
      <c r="L193" s="176">
        <f>ROUND(Q193*I193,2)</f>
        <v>0</v>
      </c>
      <c r="M193" s="175"/>
      <c r="N193" s="177"/>
      <c r="O193" s="178" t="s">
        <v>1</v>
      </c>
      <c r="P193" s="154" t="s">
        <v>42</v>
      </c>
      <c r="Q193" s="155">
        <f>J193+K193</f>
        <v>0</v>
      </c>
      <c r="R193" s="156">
        <f>ROUND(J193*I193,2)</f>
        <v>0</v>
      </c>
      <c r="S193" s="156">
        <f>ROUND(K193*I193,2)</f>
        <v>0</v>
      </c>
      <c r="T193" s="18"/>
      <c r="U193" s="157">
        <f>T193*I193</f>
        <v>0</v>
      </c>
      <c r="V193" s="157">
        <v>0.5</v>
      </c>
      <c r="W193" s="157">
        <f>V193*I193</f>
        <v>0.14649999999999999</v>
      </c>
      <c r="X193" s="157">
        <v>0</v>
      </c>
      <c r="Y193" s="158">
        <f>X193*I193</f>
        <v>0</v>
      </c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59" t="s">
        <v>243</v>
      </c>
      <c r="AT193" s="18"/>
      <c r="AU193" s="159" t="s">
        <v>175</v>
      </c>
      <c r="AV193" s="159" t="s">
        <v>97</v>
      </c>
      <c r="AW193" s="18"/>
      <c r="AX193" s="18"/>
      <c r="AY193" s="18"/>
      <c r="AZ193" s="3" t="s">
        <v>159</v>
      </c>
      <c r="BA193" s="18"/>
      <c r="BB193" s="18"/>
      <c r="BC193" s="18"/>
      <c r="BD193" s="18"/>
      <c r="BE193" s="18"/>
      <c r="BF193" s="160">
        <f>IF(P193="základná",L193,0)</f>
        <v>0</v>
      </c>
      <c r="BG193" s="160">
        <f>IF(P193="znížená",L193,0)</f>
        <v>0</v>
      </c>
      <c r="BH193" s="160">
        <f>IF(P193="zákl. prenesená",L193,0)</f>
        <v>0</v>
      </c>
      <c r="BI193" s="160">
        <f>IF(P193="zníž. prenesená",L193,0)</f>
        <v>0</v>
      </c>
      <c r="BJ193" s="160">
        <f>IF(P193="nulová",L193,0)</f>
        <v>0</v>
      </c>
      <c r="BK193" s="3" t="s">
        <v>97</v>
      </c>
      <c r="BL193" s="160">
        <f>ROUND(Q193*I193,2)</f>
        <v>0</v>
      </c>
      <c r="BM193" s="3" t="s">
        <v>232</v>
      </c>
      <c r="BN193" s="159" t="s">
        <v>295</v>
      </c>
    </row>
    <row r="194" spans="1:66" ht="15.75" customHeight="1">
      <c r="A194" s="161"/>
      <c r="B194" s="162"/>
      <c r="C194" s="161"/>
      <c r="D194" s="163" t="s">
        <v>167</v>
      </c>
      <c r="E194" s="164" t="s">
        <v>1</v>
      </c>
      <c r="F194" s="165" t="s">
        <v>296</v>
      </c>
      <c r="G194" s="165"/>
      <c r="H194" s="161"/>
      <c r="I194" s="166">
        <v>0.108</v>
      </c>
      <c r="J194" s="161"/>
      <c r="K194" s="161"/>
      <c r="L194" s="161"/>
      <c r="M194" s="161"/>
      <c r="N194" s="162"/>
      <c r="O194" s="167"/>
      <c r="P194" s="161"/>
      <c r="Q194" s="161"/>
      <c r="R194" s="161"/>
      <c r="S194" s="161"/>
      <c r="T194" s="161"/>
      <c r="U194" s="161"/>
      <c r="V194" s="161"/>
      <c r="W194" s="161"/>
      <c r="X194" s="161"/>
      <c r="Y194" s="168"/>
      <c r="Z194" s="161"/>
      <c r="AA194" s="161"/>
      <c r="AB194" s="161"/>
      <c r="AC194" s="161"/>
      <c r="AD194" s="161"/>
      <c r="AE194" s="161"/>
      <c r="AF194" s="161"/>
      <c r="AG194" s="161"/>
      <c r="AH194" s="161"/>
      <c r="AI194" s="161"/>
      <c r="AJ194" s="161"/>
      <c r="AK194" s="161"/>
      <c r="AL194" s="161"/>
      <c r="AM194" s="161"/>
      <c r="AN194" s="161"/>
      <c r="AO194" s="161"/>
      <c r="AP194" s="161"/>
      <c r="AQ194" s="161"/>
      <c r="AR194" s="161"/>
      <c r="AS194" s="161"/>
      <c r="AT194" s="161"/>
      <c r="AU194" s="164" t="s">
        <v>167</v>
      </c>
      <c r="AV194" s="164" t="s">
        <v>97</v>
      </c>
      <c r="AW194" s="161" t="s">
        <v>97</v>
      </c>
      <c r="AX194" s="161" t="s">
        <v>4</v>
      </c>
      <c r="AY194" s="161" t="s">
        <v>78</v>
      </c>
      <c r="AZ194" s="164" t="s">
        <v>159</v>
      </c>
      <c r="BA194" s="161"/>
      <c r="BB194" s="161"/>
      <c r="BC194" s="161"/>
      <c r="BD194" s="161"/>
      <c r="BE194" s="161"/>
      <c r="BF194" s="161"/>
      <c r="BG194" s="161"/>
      <c r="BH194" s="161"/>
      <c r="BI194" s="161"/>
      <c r="BJ194" s="161"/>
      <c r="BK194" s="161"/>
      <c r="BL194" s="161"/>
      <c r="BM194" s="161"/>
      <c r="BN194" s="161"/>
    </row>
    <row r="195" spans="1:66" ht="15.75" customHeight="1">
      <c r="A195" s="161"/>
      <c r="B195" s="162"/>
      <c r="C195" s="161"/>
      <c r="D195" s="163" t="s">
        <v>167</v>
      </c>
      <c r="E195" s="164" t="s">
        <v>1</v>
      </c>
      <c r="F195" s="165" t="s">
        <v>297</v>
      </c>
      <c r="G195" s="165"/>
      <c r="H195" s="161"/>
      <c r="I195" s="166">
        <v>0.17399999999999999</v>
      </c>
      <c r="J195" s="161"/>
      <c r="K195" s="161"/>
      <c r="L195" s="161"/>
      <c r="M195" s="161"/>
      <c r="N195" s="162"/>
      <c r="O195" s="167"/>
      <c r="P195" s="161"/>
      <c r="Q195" s="161"/>
      <c r="R195" s="161"/>
      <c r="S195" s="161"/>
      <c r="T195" s="161"/>
      <c r="U195" s="161"/>
      <c r="V195" s="161"/>
      <c r="W195" s="161"/>
      <c r="X195" s="161"/>
      <c r="Y195" s="168"/>
      <c r="Z195" s="161"/>
      <c r="AA195" s="161"/>
      <c r="AB195" s="161"/>
      <c r="AC195" s="161"/>
      <c r="AD195" s="161"/>
      <c r="AE195" s="161"/>
      <c r="AF195" s="161"/>
      <c r="AG195" s="161"/>
      <c r="AH195" s="161"/>
      <c r="AI195" s="161"/>
      <c r="AJ195" s="161"/>
      <c r="AK195" s="161"/>
      <c r="AL195" s="161"/>
      <c r="AM195" s="161"/>
      <c r="AN195" s="161"/>
      <c r="AO195" s="161"/>
      <c r="AP195" s="161"/>
      <c r="AQ195" s="161"/>
      <c r="AR195" s="161"/>
      <c r="AS195" s="161"/>
      <c r="AT195" s="161"/>
      <c r="AU195" s="164" t="s">
        <v>167</v>
      </c>
      <c r="AV195" s="164" t="s">
        <v>97</v>
      </c>
      <c r="AW195" s="161" t="s">
        <v>97</v>
      </c>
      <c r="AX195" s="161" t="s">
        <v>4</v>
      </c>
      <c r="AY195" s="161" t="s">
        <v>78</v>
      </c>
      <c r="AZ195" s="164" t="s">
        <v>159</v>
      </c>
      <c r="BA195" s="161"/>
      <c r="BB195" s="161"/>
      <c r="BC195" s="161"/>
      <c r="BD195" s="161"/>
      <c r="BE195" s="161"/>
      <c r="BF195" s="161"/>
      <c r="BG195" s="161"/>
      <c r="BH195" s="161"/>
      <c r="BI195" s="161"/>
      <c r="BJ195" s="161"/>
      <c r="BK195" s="161"/>
      <c r="BL195" s="161"/>
      <c r="BM195" s="161"/>
      <c r="BN195" s="161"/>
    </row>
    <row r="196" spans="1:66" ht="15.75" customHeight="1">
      <c r="A196" s="185"/>
      <c r="B196" s="186"/>
      <c r="C196" s="185"/>
      <c r="D196" s="163" t="s">
        <v>167</v>
      </c>
      <c r="E196" s="187" t="s">
        <v>1</v>
      </c>
      <c r="F196" s="188" t="s">
        <v>239</v>
      </c>
      <c r="G196" s="188"/>
      <c r="H196" s="185"/>
      <c r="I196" s="189">
        <v>0.28199999999999997</v>
      </c>
      <c r="J196" s="185"/>
      <c r="K196" s="185"/>
      <c r="L196" s="185"/>
      <c r="M196" s="185"/>
      <c r="N196" s="186"/>
      <c r="O196" s="190"/>
      <c r="P196" s="185"/>
      <c r="Q196" s="185"/>
      <c r="R196" s="185"/>
      <c r="S196" s="185"/>
      <c r="T196" s="185"/>
      <c r="U196" s="185"/>
      <c r="V196" s="185"/>
      <c r="W196" s="185"/>
      <c r="X196" s="185"/>
      <c r="Y196" s="191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7" t="s">
        <v>167</v>
      </c>
      <c r="AV196" s="187" t="s">
        <v>97</v>
      </c>
      <c r="AW196" s="185" t="s">
        <v>174</v>
      </c>
      <c r="AX196" s="185" t="s">
        <v>4</v>
      </c>
      <c r="AY196" s="185" t="s">
        <v>86</v>
      </c>
      <c r="AZ196" s="187" t="s">
        <v>159</v>
      </c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</row>
    <row r="197" spans="1:66" ht="15.75" customHeight="1">
      <c r="A197" s="161"/>
      <c r="B197" s="162"/>
      <c r="C197" s="161"/>
      <c r="D197" s="163" t="s">
        <v>167</v>
      </c>
      <c r="E197" s="161"/>
      <c r="F197" s="165" t="s">
        <v>298</v>
      </c>
      <c r="G197" s="165"/>
      <c r="H197" s="161"/>
      <c r="I197" s="166">
        <v>0.29299999999999998</v>
      </c>
      <c r="J197" s="161"/>
      <c r="K197" s="161"/>
      <c r="L197" s="161"/>
      <c r="M197" s="161"/>
      <c r="N197" s="162"/>
      <c r="O197" s="167"/>
      <c r="P197" s="161"/>
      <c r="Q197" s="161"/>
      <c r="R197" s="161"/>
      <c r="S197" s="161"/>
      <c r="T197" s="161"/>
      <c r="U197" s="161"/>
      <c r="V197" s="161"/>
      <c r="W197" s="161"/>
      <c r="X197" s="161"/>
      <c r="Y197" s="168"/>
      <c r="Z197" s="161"/>
      <c r="AA197" s="161"/>
      <c r="AB197" s="161"/>
      <c r="AC197" s="161"/>
      <c r="AD197" s="161"/>
      <c r="AE197" s="161"/>
      <c r="AF197" s="161"/>
      <c r="AG197" s="161"/>
      <c r="AH197" s="161"/>
      <c r="AI197" s="161"/>
      <c r="AJ197" s="161"/>
      <c r="AK197" s="161"/>
      <c r="AL197" s="161"/>
      <c r="AM197" s="161"/>
      <c r="AN197" s="161"/>
      <c r="AO197" s="161"/>
      <c r="AP197" s="161"/>
      <c r="AQ197" s="161"/>
      <c r="AR197" s="161"/>
      <c r="AS197" s="161"/>
      <c r="AT197" s="161"/>
      <c r="AU197" s="164" t="s">
        <v>167</v>
      </c>
      <c r="AV197" s="164" t="s">
        <v>97</v>
      </c>
      <c r="AW197" s="161" t="s">
        <v>97</v>
      </c>
      <c r="AX197" s="161" t="s">
        <v>3</v>
      </c>
      <c r="AY197" s="161" t="s">
        <v>86</v>
      </c>
      <c r="AZ197" s="164" t="s">
        <v>159</v>
      </c>
      <c r="BA197" s="161"/>
      <c r="BB197" s="161"/>
      <c r="BC197" s="161"/>
      <c r="BD197" s="161"/>
      <c r="BE197" s="161"/>
      <c r="BF197" s="161"/>
      <c r="BG197" s="161"/>
      <c r="BH197" s="161"/>
      <c r="BI197" s="161"/>
      <c r="BJ197" s="161"/>
      <c r="BK197" s="161"/>
      <c r="BL197" s="161"/>
      <c r="BM197" s="161"/>
      <c r="BN197" s="161"/>
    </row>
    <row r="198" spans="1:66" ht="44.25" customHeight="1">
      <c r="A198" s="18"/>
      <c r="B198" s="19"/>
      <c r="C198" s="145" t="s">
        <v>299</v>
      </c>
      <c r="D198" s="145" t="s">
        <v>161</v>
      </c>
      <c r="E198" s="146" t="s">
        <v>300</v>
      </c>
      <c r="F198" s="147" t="s">
        <v>301</v>
      </c>
      <c r="G198" s="147"/>
      <c r="H198" s="148" t="s">
        <v>164</v>
      </c>
      <c r="I198" s="149">
        <v>4.9059999999999997</v>
      </c>
      <c r="J198" s="150"/>
      <c r="K198" s="150"/>
      <c r="L198" s="151">
        <f>ROUND(Q198*I198,2)</f>
        <v>0</v>
      </c>
      <c r="M198" s="152"/>
      <c r="N198" s="19"/>
      <c r="O198" s="153" t="s">
        <v>1</v>
      </c>
      <c r="P198" s="154" t="s">
        <v>42</v>
      </c>
      <c r="Q198" s="155">
        <f>J198+K198</f>
        <v>0</v>
      </c>
      <c r="R198" s="156">
        <f>ROUND(J198*I198,2)</f>
        <v>0</v>
      </c>
      <c r="S198" s="156">
        <f>ROUND(K198*I198,2)</f>
        <v>0</v>
      </c>
      <c r="T198" s="18"/>
      <c r="U198" s="157">
        <f>T198*I198</f>
        <v>0</v>
      </c>
      <c r="V198" s="157">
        <v>2.2329999999999999E-2</v>
      </c>
      <c r="W198" s="157">
        <f>V198*I198</f>
        <v>0.10955097999999999</v>
      </c>
      <c r="X198" s="157">
        <v>0</v>
      </c>
      <c r="Y198" s="158">
        <f>X198*I198</f>
        <v>0</v>
      </c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59" t="s">
        <v>232</v>
      </c>
      <c r="AT198" s="18"/>
      <c r="AU198" s="159" t="s">
        <v>161</v>
      </c>
      <c r="AV198" s="159" t="s">
        <v>97</v>
      </c>
      <c r="AW198" s="18"/>
      <c r="AX198" s="18"/>
      <c r="AY198" s="18"/>
      <c r="AZ198" s="3" t="s">
        <v>159</v>
      </c>
      <c r="BA198" s="18"/>
      <c r="BB198" s="18"/>
      <c r="BC198" s="18"/>
      <c r="BD198" s="18"/>
      <c r="BE198" s="18"/>
      <c r="BF198" s="160">
        <f>IF(P198="základná",L198,0)</f>
        <v>0</v>
      </c>
      <c r="BG198" s="160">
        <f>IF(P198="znížená",L198,0)</f>
        <v>0</v>
      </c>
      <c r="BH198" s="160">
        <f>IF(P198="zákl. prenesená",L198,0)</f>
        <v>0</v>
      </c>
      <c r="BI198" s="160">
        <f>IF(P198="zníž. prenesená",L198,0)</f>
        <v>0</v>
      </c>
      <c r="BJ198" s="160">
        <f>IF(P198="nulová",L198,0)</f>
        <v>0</v>
      </c>
      <c r="BK198" s="3" t="s">
        <v>97</v>
      </c>
      <c r="BL198" s="160">
        <f>ROUND(Q198*I198,2)</f>
        <v>0</v>
      </c>
      <c r="BM198" s="3" t="s">
        <v>232</v>
      </c>
      <c r="BN198" s="159" t="s">
        <v>302</v>
      </c>
    </row>
    <row r="199" spans="1:66" ht="15.75" customHeight="1">
      <c r="A199" s="161"/>
      <c r="B199" s="162"/>
      <c r="C199" s="161"/>
      <c r="D199" s="163" t="s">
        <v>167</v>
      </c>
      <c r="E199" s="164" t="s">
        <v>1</v>
      </c>
      <c r="F199" s="165" t="s">
        <v>303</v>
      </c>
      <c r="G199" s="165"/>
      <c r="H199" s="161"/>
      <c r="I199" s="166">
        <v>4.9059999999999997</v>
      </c>
      <c r="J199" s="161"/>
      <c r="K199" s="161"/>
      <c r="L199" s="161"/>
      <c r="M199" s="161"/>
      <c r="N199" s="162"/>
      <c r="O199" s="167"/>
      <c r="P199" s="161"/>
      <c r="Q199" s="161"/>
      <c r="R199" s="161"/>
      <c r="S199" s="161"/>
      <c r="T199" s="161"/>
      <c r="U199" s="161"/>
      <c r="V199" s="161"/>
      <c r="W199" s="161"/>
      <c r="X199" s="161"/>
      <c r="Y199" s="168"/>
      <c r="Z199" s="161"/>
      <c r="AA199" s="161"/>
      <c r="AB199" s="161"/>
      <c r="AC199" s="161"/>
      <c r="AD199" s="161"/>
      <c r="AE199" s="161"/>
      <c r="AF199" s="161"/>
      <c r="AG199" s="161"/>
      <c r="AH199" s="161"/>
      <c r="AI199" s="161"/>
      <c r="AJ199" s="161"/>
      <c r="AK199" s="161"/>
      <c r="AL199" s="161"/>
      <c r="AM199" s="161"/>
      <c r="AN199" s="161"/>
      <c r="AO199" s="161"/>
      <c r="AP199" s="161"/>
      <c r="AQ199" s="161"/>
      <c r="AR199" s="161"/>
      <c r="AS199" s="161"/>
      <c r="AT199" s="161"/>
      <c r="AU199" s="164" t="s">
        <v>167</v>
      </c>
      <c r="AV199" s="164" t="s">
        <v>97</v>
      </c>
      <c r="AW199" s="161" t="s">
        <v>97</v>
      </c>
      <c r="AX199" s="161" t="s">
        <v>4</v>
      </c>
      <c r="AY199" s="161" t="s">
        <v>86</v>
      </c>
      <c r="AZ199" s="164" t="s">
        <v>159</v>
      </c>
      <c r="BA199" s="161"/>
      <c r="BB199" s="161"/>
      <c r="BC199" s="161"/>
      <c r="BD199" s="161"/>
      <c r="BE199" s="161"/>
      <c r="BF199" s="161"/>
      <c r="BG199" s="161"/>
      <c r="BH199" s="161"/>
      <c r="BI199" s="161"/>
      <c r="BJ199" s="161"/>
      <c r="BK199" s="161"/>
      <c r="BL199" s="161"/>
      <c r="BM199" s="161"/>
      <c r="BN199" s="161"/>
    </row>
    <row r="200" spans="1:66" ht="33" customHeight="1">
      <c r="A200" s="18"/>
      <c r="B200" s="19"/>
      <c r="C200" s="145" t="s">
        <v>304</v>
      </c>
      <c r="D200" s="145" t="s">
        <v>161</v>
      </c>
      <c r="E200" s="146" t="s">
        <v>305</v>
      </c>
      <c r="F200" s="147" t="s">
        <v>306</v>
      </c>
      <c r="G200" s="147"/>
      <c r="H200" s="148" t="s">
        <v>186</v>
      </c>
      <c r="I200" s="149">
        <v>43.52</v>
      </c>
      <c r="J200" s="150"/>
      <c r="K200" s="150"/>
      <c r="L200" s="151">
        <f>ROUND(Q200*I200,2)</f>
        <v>0</v>
      </c>
      <c r="M200" s="152"/>
      <c r="N200" s="19"/>
      <c r="O200" s="153" t="s">
        <v>1</v>
      </c>
      <c r="P200" s="154" t="s">
        <v>42</v>
      </c>
      <c r="Q200" s="155">
        <f>J200+K200</f>
        <v>0</v>
      </c>
      <c r="R200" s="156">
        <f>ROUND(J200*I200,2)</f>
        <v>0</v>
      </c>
      <c r="S200" s="156">
        <f>ROUND(K200*I200,2)</f>
        <v>0</v>
      </c>
      <c r="T200" s="18"/>
      <c r="U200" s="157">
        <f>T200*I200</f>
        <v>0</v>
      </c>
      <c r="V200" s="157">
        <v>5.79E-3</v>
      </c>
      <c r="W200" s="157">
        <f>V200*I200</f>
        <v>0.2519808</v>
      </c>
      <c r="X200" s="157">
        <v>0</v>
      </c>
      <c r="Y200" s="158">
        <f>X200*I200</f>
        <v>0</v>
      </c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59" t="s">
        <v>232</v>
      </c>
      <c r="AT200" s="18"/>
      <c r="AU200" s="159" t="s">
        <v>161</v>
      </c>
      <c r="AV200" s="159" t="s">
        <v>97</v>
      </c>
      <c r="AW200" s="18"/>
      <c r="AX200" s="18"/>
      <c r="AY200" s="18"/>
      <c r="AZ200" s="3" t="s">
        <v>159</v>
      </c>
      <c r="BA200" s="18"/>
      <c r="BB200" s="18"/>
      <c r="BC200" s="18"/>
      <c r="BD200" s="18"/>
      <c r="BE200" s="18"/>
      <c r="BF200" s="160">
        <f>IF(P200="základná",L200,0)</f>
        <v>0</v>
      </c>
      <c r="BG200" s="160">
        <f>IF(P200="znížená",L200,0)</f>
        <v>0</v>
      </c>
      <c r="BH200" s="160">
        <f>IF(P200="zákl. prenesená",L200,0)</f>
        <v>0</v>
      </c>
      <c r="BI200" s="160">
        <f>IF(P200="zníž. prenesená",L200,0)</f>
        <v>0</v>
      </c>
      <c r="BJ200" s="160">
        <f>IF(P200="nulová",L200,0)</f>
        <v>0</v>
      </c>
      <c r="BK200" s="3" t="s">
        <v>97</v>
      </c>
      <c r="BL200" s="160">
        <f>ROUND(Q200*I200,2)</f>
        <v>0</v>
      </c>
      <c r="BM200" s="3" t="s">
        <v>232</v>
      </c>
      <c r="BN200" s="159" t="s">
        <v>307</v>
      </c>
    </row>
    <row r="201" spans="1:66" ht="15.75" customHeight="1">
      <c r="A201" s="161"/>
      <c r="B201" s="162"/>
      <c r="C201" s="161"/>
      <c r="D201" s="163" t="s">
        <v>167</v>
      </c>
      <c r="E201" s="164" t="s">
        <v>1</v>
      </c>
      <c r="F201" s="165" t="s">
        <v>308</v>
      </c>
      <c r="G201" s="165"/>
      <c r="H201" s="161"/>
      <c r="I201" s="166">
        <v>43.52</v>
      </c>
      <c r="J201" s="161"/>
      <c r="K201" s="161"/>
      <c r="L201" s="161"/>
      <c r="M201" s="161"/>
      <c r="N201" s="162"/>
      <c r="O201" s="167"/>
      <c r="P201" s="161"/>
      <c r="Q201" s="161"/>
      <c r="R201" s="161"/>
      <c r="S201" s="161"/>
      <c r="T201" s="161"/>
      <c r="U201" s="161"/>
      <c r="V201" s="161"/>
      <c r="W201" s="161"/>
      <c r="X201" s="161"/>
      <c r="Y201" s="168"/>
      <c r="Z201" s="161"/>
      <c r="AA201" s="161"/>
      <c r="AB201" s="161"/>
      <c r="AC201" s="161"/>
      <c r="AD201" s="161"/>
      <c r="AE201" s="161"/>
      <c r="AF201" s="161"/>
      <c r="AG201" s="161"/>
      <c r="AH201" s="161"/>
      <c r="AI201" s="161"/>
      <c r="AJ201" s="161"/>
      <c r="AK201" s="161"/>
      <c r="AL201" s="161"/>
      <c r="AM201" s="161"/>
      <c r="AN201" s="161"/>
      <c r="AO201" s="161"/>
      <c r="AP201" s="161"/>
      <c r="AQ201" s="161"/>
      <c r="AR201" s="161"/>
      <c r="AS201" s="161"/>
      <c r="AT201" s="161"/>
      <c r="AU201" s="164" t="s">
        <v>167</v>
      </c>
      <c r="AV201" s="164" t="s">
        <v>97</v>
      </c>
      <c r="AW201" s="161" t="s">
        <v>97</v>
      </c>
      <c r="AX201" s="161" t="s">
        <v>4</v>
      </c>
      <c r="AY201" s="161" t="s">
        <v>86</v>
      </c>
      <c r="AZ201" s="164" t="s">
        <v>159</v>
      </c>
      <c r="BA201" s="161"/>
      <c r="BB201" s="161"/>
      <c r="BC201" s="161"/>
      <c r="BD201" s="161"/>
      <c r="BE201" s="161"/>
      <c r="BF201" s="161"/>
      <c r="BG201" s="161"/>
      <c r="BH201" s="161"/>
      <c r="BI201" s="161"/>
      <c r="BJ201" s="161"/>
      <c r="BK201" s="161"/>
      <c r="BL201" s="161"/>
      <c r="BM201" s="161"/>
      <c r="BN201" s="161"/>
    </row>
    <row r="202" spans="1:66" ht="24" customHeight="1">
      <c r="A202" s="18"/>
      <c r="B202" s="19"/>
      <c r="C202" s="145" t="s">
        <v>309</v>
      </c>
      <c r="D202" s="145" t="s">
        <v>161</v>
      </c>
      <c r="E202" s="146" t="s">
        <v>310</v>
      </c>
      <c r="F202" s="147" t="s">
        <v>311</v>
      </c>
      <c r="G202" s="147"/>
      <c r="H202" s="148" t="s">
        <v>186</v>
      </c>
      <c r="I202" s="149">
        <v>98.4</v>
      </c>
      <c r="J202" s="150"/>
      <c r="K202" s="150"/>
      <c r="L202" s="151">
        <f>ROUND(Q202*I202,2)</f>
        <v>0</v>
      </c>
      <c r="M202" s="152"/>
      <c r="N202" s="19"/>
      <c r="O202" s="153" t="s">
        <v>1</v>
      </c>
      <c r="P202" s="154" t="s">
        <v>42</v>
      </c>
      <c r="Q202" s="155">
        <f>J202+K202</f>
        <v>0</v>
      </c>
      <c r="R202" s="156">
        <f>ROUND(J202*I202,2)</f>
        <v>0</v>
      </c>
      <c r="S202" s="156">
        <f>ROUND(K202*I202,2)</f>
        <v>0</v>
      </c>
      <c r="T202" s="18"/>
      <c r="U202" s="157">
        <f>T202*I202</f>
        <v>0</v>
      </c>
      <c r="V202" s="157">
        <v>5.7299999999999999E-3</v>
      </c>
      <c r="W202" s="157">
        <f>V202*I202</f>
        <v>0.563832</v>
      </c>
      <c r="X202" s="157">
        <v>0</v>
      </c>
      <c r="Y202" s="158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9" t="s">
        <v>232</v>
      </c>
      <c r="AT202" s="18"/>
      <c r="AU202" s="159" t="s">
        <v>161</v>
      </c>
      <c r="AV202" s="159" t="s">
        <v>97</v>
      </c>
      <c r="AW202" s="18"/>
      <c r="AX202" s="18"/>
      <c r="AY202" s="18"/>
      <c r="AZ202" s="3" t="s">
        <v>159</v>
      </c>
      <c r="BA202" s="18"/>
      <c r="BB202" s="18"/>
      <c r="BC202" s="18"/>
      <c r="BD202" s="18"/>
      <c r="BE202" s="18"/>
      <c r="BF202" s="160">
        <f>IF(P202="základná",L202,0)</f>
        <v>0</v>
      </c>
      <c r="BG202" s="160">
        <f>IF(P202="znížená",L202,0)</f>
        <v>0</v>
      </c>
      <c r="BH202" s="160">
        <f>IF(P202="zákl. prenesená",L202,0)</f>
        <v>0</v>
      </c>
      <c r="BI202" s="160">
        <f>IF(P202="zníž. prenesená",L202,0)</f>
        <v>0</v>
      </c>
      <c r="BJ202" s="160">
        <f>IF(P202="nulová",L202,0)</f>
        <v>0</v>
      </c>
      <c r="BK202" s="3" t="s">
        <v>97</v>
      </c>
      <c r="BL202" s="160">
        <f>ROUND(Q202*I202,2)</f>
        <v>0</v>
      </c>
      <c r="BM202" s="3" t="s">
        <v>232</v>
      </c>
      <c r="BN202" s="159" t="s">
        <v>312</v>
      </c>
    </row>
    <row r="203" spans="1:66" ht="15.75" customHeight="1">
      <c r="A203" s="161"/>
      <c r="B203" s="162"/>
      <c r="C203" s="161"/>
      <c r="D203" s="163" t="s">
        <v>167</v>
      </c>
      <c r="E203" s="164" t="s">
        <v>1</v>
      </c>
      <c r="F203" s="165" t="s">
        <v>313</v>
      </c>
      <c r="G203" s="165"/>
      <c r="H203" s="161"/>
      <c r="I203" s="166">
        <v>50</v>
      </c>
      <c r="J203" s="161"/>
      <c r="K203" s="161"/>
      <c r="L203" s="161"/>
      <c r="M203" s="161"/>
      <c r="N203" s="162"/>
      <c r="O203" s="167"/>
      <c r="P203" s="161"/>
      <c r="Q203" s="161"/>
      <c r="R203" s="161"/>
      <c r="S203" s="161"/>
      <c r="T203" s="161"/>
      <c r="U203" s="161"/>
      <c r="V203" s="161"/>
      <c r="W203" s="161"/>
      <c r="X203" s="161"/>
      <c r="Y203" s="168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1"/>
      <c r="AT203" s="161"/>
      <c r="AU203" s="164" t="s">
        <v>167</v>
      </c>
      <c r="AV203" s="164" t="s">
        <v>97</v>
      </c>
      <c r="AW203" s="161" t="s">
        <v>97</v>
      </c>
      <c r="AX203" s="161" t="s">
        <v>4</v>
      </c>
      <c r="AY203" s="161" t="s">
        <v>78</v>
      </c>
      <c r="AZ203" s="164" t="s">
        <v>159</v>
      </c>
      <c r="BA203" s="161"/>
      <c r="BB203" s="161"/>
      <c r="BC203" s="161"/>
      <c r="BD203" s="161"/>
      <c r="BE203" s="161"/>
      <c r="BF203" s="161"/>
      <c r="BG203" s="161"/>
      <c r="BH203" s="161"/>
      <c r="BI203" s="161"/>
      <c r="BJ203" s="161"/>
      <c r="BK203" s="161"/>
      <c r="BL203" s="161"/>
      <c r="BM203" s="161"/>
      <c r="BN203" s="161"/>
    </row>
    <row r="204" spans="1:66" ht="15.75" customHeight="1">
      <c r="A204" s="161"/>
      <c r="B204" s="162"/>
      <c r="C204" s="161"/>
      <c r="D204" s="163" t="s">
        <v>167</v>
      </c>
      <c r="E204" s="164" t="s">
        <v>1</v>
      </c>
      <c r="F204" s="165" t="s">
        <v>314</v>
      </c>
      <c r="G204" s="165"/>
      <c r="H204" s="161"/>
      <c r="I204" s="166">
        <v>48.4</v>
      </c>
      <c r="J204" s="161"/>
      <c r="K204" s="161"/>
      <c r="L204" s="161"/>
      <c r="M204" s="161"/>
      <c r="N204" s="162"/>
      <c r="O204" s="167"/>
      <c r="P204" s="161"/>
      <c r="Q204" s="161"/>
      <c r="R204" s="161"/>
      <c r="S204" s="161"/>
      <c r="T204" s="161"/>
      <c r="U204" s="161"/>
      <c r="V204" s="161"/>
      <c r="W204" s="161"/>
      <c r="X204" s="161"/>
      <c r="Y204" s="168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161"/>
      <c r="AT204" s="161"/>
      <c r="AU204" s="164" t="s">
        <v>167</v>
      </c>
      <c r="AV204" s="164" t="s">
        <v>97</v>
      </c>
      <c r="AW204" s="161" t="s">
        <v>97</v>
      </c>
      <c r="AX204" s="161" t="s">
        <v>4</v>
      </c>
      <c r="AY204" s="161" t="s">
        <v>78</v>
      </c>
      <c r="AZ204" s="164" t="s">
        <v>159</v>
      </c>
      <c r="BA204" s="161"/>
      <c r="BB204" s="161"/>
      <c r="BC204" s="161"/>
      <c r="BD204" s="161"/>
      <c r="BE204" s="161"/>
      <c r="BF204" s="161"/>
      <c r="BG204" s="161"/>
      <c r="BH204" s="161"/>
      <c r="BI204" s="161"/>
      <c r="BJ204" s="161"/>
      <c r="BK204" s="161"/>
      <c r="BL204" s="161"/>
      <c r="BM204" s="161"/>
      <c r="BN204" s="161"/>
    </row>
    <row r="205" spans="1:66" ht="15.75" customHeight="1">
      <c r="A205" s="185"/>
      <c r="B205" s="186"/>
      <c r="C205" s="185"/>
      <c r="D205" s="163" t="s">
        <v>167</v>
      </c>
      <c r="E205" s="187" t="s">
        <v>1</v>
      </c>
      <c r="F205" s="188" t="s">
        <v>239</v>
      </c>
      <c r="G205" s="188"/>
      <c r="H205" s="185"/>
      <c r="I205" s="189">
        <v>98.4</v>
      </c>
      <c r="J205" s="185"/>
      <c r="K205" s="185"/>
      <c r="L205" s="185"/>
      <c r="M205" s="185"/>
      <c r="N205" s="186"/>
      <c r="O205" s="190"/>
      <c r="P205" s="185"/>
      <c r="Q205" s="185"/>
      <c r="R205" s="185"/>
      <c r="S205" s="185"/>
      <c r="T205" s="185"/>
      <c r="U205" s="185"/>
      <c r="V205" s="185"/>
      <c r="W205" s="185"/>
      <c r="X205" s="185"/>
      <c r="Y205" s="191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5"/>
      <c r="AT205" s="185"/>
      <c r="AU205" s="187" t="s">
        <v>167</v>
      </c>
      <c r="AV205" s="187" t="s">
        <v>97</v>
      </c>
      <c r="AW205" s="185" t="s">
        <v>174</v>
      </c>
      <c r="AX205" s="185" t="s">
        <v>4</v>
      </c>
      <c r="AY205" s="185" t="s">
        <v>86</v>
      </c>
      <c r="AZ205" s="187" t="s">
        <v>159</v>
      </c>
      <c r="BA205" s="185"/>
      <c r="BB205" s="185"/>
      <c r="BC205" s="185"/>
      <c r="BD205" s="185"/>
      <c r="BE205" s="185"/>
      <c r="BF205" s="185"/>
      <c r="BG205" s="185"/>
      <c r="BH205" s="185"/>
      <c r="BI205" s="185"/>
      <c r="BJ205" s="185"/>
      <c r="BK205" s="185"/>
      <c r="BL205" s="185"/>
      <c r="BM205" s="185"/>
      <c r="BN205" s="185"/>
    </row>
    <row r="206" spans="1:66" ht="33" customHeight="1">
      <c r="A206" s="18"/>
      <c r="B206" s="19"/>
      <c r="C206" s="169" t="s">
        <v>315</v>
      </c>
      <c r="D206" s="169" t="s">
        <v>175</v>
      </c>
      <c r="E206" s="170" t="s">
        <v>316</v>
      </c>
      <c r="F206" s="171" t="s">
        <v>317</v>
      </c>
      <c r="G206" s="171"/>
      <c r="H206" s="172" t="s">
        <v>164</v>
      </c>
      <c r="I206" s="173">
        <v>0.92900000000000005</v>
      </c>
      <c r="J206" s="174"/>
      <c r="K206" s="175"/>
      <c r="L206" s="176">
        <f>ROUND(Q206*I206,2)</f>
        <v>0</v>
      </c>
      <c r="M206" s="175"/>
      <c r="N206" s="177"/>
      <c r="O206" s="178" t="s">
        <v>1</v>
      </c>
      <c r="P206" s="154" t="s">
        <v>42</v>
      </c>
      <c r="Q206" s="155">
        <f>J206+K206</f>
        <v>0</v>
      </c>
      <c r="R206" s="156">
        <f>ROUND(J206*I206,2)</f>
        <v>0</v>
      </c>
      <c r="S206" s="156">
        <f>ROUND(K206*I206,2)</f>
        <v>0</v>
      </c>
      <c r="T206" s="18"/>
      <c r="U206" s="157">
        <f>T206*I206</f>
        <v>0</v>
      </c>
      <c r="V206" s="157">
        <v>0.44</v>
      </c>
      <c r="W206" s="157">
        <f>V206*I206</f>
        <v>0.40876000000000001</v>
      </c>
      <c r="X206" s="157">
        <v>0</v>
      </c>
      <c r="Y206" s="158">
        <f>X206*I206</f>
        <v>0</v>
      </c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59" t="s">
        <v>243</v>
      </c>
      <c r="AT206" s="18"/>
      <c r="AU206" s="159" t="s">
        <v>175</v>
      </c>
      <c r="AV206" s="159" t="s">
        <v>97</v>
      </c>
      <c r="AW206" s="18"/>
      <c r="AX206" s="18"/>
      <c r="AY206" s="18"/>
      <c r="AZ206" s="3" t="s">
        <v>159</v>
      </c>
      <c r="BA206" s="18"/>
      <c r="BB206" s="18"/>
      <c r="BC206" s="18"/>
      <c r="BD206" s="18"/>
      <c r="BE206" s="18"/>
      <c r="BF206" s="160">
        <f>IF(P206="základná",L206,0)</f>
        <v>0</v>
      </c>
      <c r="BG206" s="160">
        <f>IF(P206="znížená",L206,0)</f>
        <v>0</v>
      </c>
      <c r="BH206" s="160">
        <f>IF(P206="zákl. prenesená",L206,0)</f>
        <v>0</v>
      </c>
      <c r="BI206" s="160">
        <f>IF(P206="zníž. prenesená",L206,0)</f>
        <v>0</v>
      </c>
      <c r="BJ206" s="160">
        <f>IF(P206="nulová",L206,0)</f>
        <v>0</v>
      </c>
      <c r="BK206" s="3" t="s">
        <v>97</v>
      </c>
      <c r="BL206" s="160">
        <f>ROUND(Q206*I206,2)</f>
        <v>0</v>
      </c>
      <c r="BM206" s="3" t="s">
        <v>232</v>
      </c>
      <c r="BN206" s="159" t="s">
        <v>318</v>
      </c>
    </row>
    <row r="207" spans="1:66" ht="15.75" customHeight="1">
      <c r="A207" s="161"/>
      <c r="B207" s="162"/>
      <c r="C207" s="161"/>
      <c r="D207" s="163" t="s">
        <v>167</v>
      </c>
      <c r="E207" s="164" t="s">
        <v>1</v>
      </c>
      <c r="F207" s="165" t="s">
        <v>319</v>
      </c>
      <c r="G207" s="165"/>
      <c r="H207" s="161"/>
      <c r="I207" s="166">
        <v>0.86</v>
      </c>
      <c r="J207" s="161"/>
      <c r="K207" s="161"/>
      <c r="L207" s="161"/>
      <c r="M207" s="161"/>
      <c r="N207" s="162"/>
      <c r="O207" s="167"/>
      <c r="P207" s="161"/>
      <c r="Q207" s="161"/>
      <c r="R207" s="161"/>
      <c r="S207" s="161"/>
      <c r="T207" s="161"/>
      <c r="U207" s="161"/>
      <c r="V207" s="161"/>
      <c r="W207" s="161"/>
      <c r="X207" s="161"/>
      <c r="Y207" s="168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4" t="s">
        <v>167</v>
      </c>
      <c r="AV207" s="164" t="s">
        <v>97</v>
      </c>
      <c r="AW207" s="161" t="s">
        <v>97</v>
      </c>
      <c r="AX207" s="161" t="s">
        <v>4</v>
      </c>
      <c r="AY207" s="161" t="s">
        <v>86</v>
      </c>
      <c r="AZ207" s="164" t="s">
        <v>159</v>
      </c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1"/>
      <c r="BN207" s="161"/>
    </row>
    <row r="208" spans="1:66" ht="15.75" customHeight="1">
      <c r="A208" s="161"/>
      <c r="B208" s="162"/>
      <c r="C208" s="161"/>
      <c r="D208" s="163" t="s">
        <v>167</v>
      </c>
      <c r="E208" s="161"/>
      <c r="F208" s="165" t="s">
        <v>320</v>
      </c>
      <c r="G208" s="165"/>
      <c r="H208" s="161"/>
      <c r="I208" s="166">
        <v>0.92900000000000005</v>
      </c>
      <c r="J208" s="161"/>
      <c r="K208" s="161"/>
      <c r="L208" s="161"/>
      <c r="M208" s="161"/>
      <c r="N208" s="162"/>
      <c r="O208" s="167"/>
      <c r="P208" s="161"/>
      <c r="Q208" s="161"/>
      <c r="R208" s="161"/>
      <c r="S208" s="161"/>
      <c r="T208" s="161"/>
      <c r="U208" s="161"/>
      <c r="V208" s="161"/>
      <c r="W208" s="161"/>
      <c r="X208" s="161"/>
      <c r="Y208" s="168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4" t="s">
        <v>167</v>
      </c>
      <c r="AV208" s="164" t="s">
        <v>97</v>
      </c>
      <c r="AW208" s="161" t="s">
        <v>97</v>
      </c>
      <c r="AX208" s="161" t="s">
        <v>3</v>
      </c>
      <c r="AY208" s="161" t="s">
        <v>86</v>
      </c>
      <c r="AZ208" s="164" t="s">
        <v>159</v>
      </c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1"/>
      <c r="BN208" s="161"/>
    </row>
    <row r="209" spans="1:66" ht="24" customHeight="1">
      <c r="A209" s="18"/>
      <c r="B209" s="19"/>
      <c r="C209" s="145" t="s">
        <v>321</v>
      </c>
      <c r="D209" s="145" t="s">
        <v>161</v>
      </c>
      <c r="E209" s="146" t="s">
        <v>322</v>
      </c>
      <c r="F209" s="147" t="s">
        <v>323</v>
      </c>
      <c r="G209" s="147"/>
      <c r="H209" s="148" t="s">
        <v>252</v>
      </c>
      <c r="I209" s="150"/>
      <c r="J209" s="150"/>
      <c r="K209" s="150"/>
      <c r="L209" s="151">
        <f>ROUND(Q209*I209,2)</f>
        <v>0</v>
      </c>
      <c r="M209" s="152"/>
      <c r="N209" s="19"/>
      <c r="O209" s="153" t="s">
        <v>1</v>
      </c>
      <c r="P209" s="154" t="s">
        <v>42</v>
      </c>
      <c r="Q209" s="155">
        <f>J209+K209</f>
        <v>0</v>
      </c>
      <c r="R209" s="156">
        <f>ROUND(J209*I209,2)</f>
        <v>0</v>
      </c>
      <c r="S209" s="156">
        <f>ROUND(K209*I209,2)</f>
        <v>0</v>
      </c>
      <c r="T209" s="18"/>
      <c r="U209" s="157">
        <f>T209*I209</f>
        <v>0</v>
      </c>
      <c r="V209" s="157">
        <v>0</v>
      </c>
      <c r="W209" s="157">
        <f>V209*I209</f>
        <v>0</v>
      </c>
      <c r="X209" s="157">
        <v>0</v>
      </c>
      <c r="Y209" s="158">
        <f>X209*I209</f>
        <v>0</v>
      </c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59" t="s">
        <v>232</v>
      </c>
      <c r="AT209" s="18"/>
      <c r="AU209" s="159" t="s">
        <v>161</v>
      </c>
      <c r="AV209" s="159" t="s">
        <v>97</v>
      </c>
      <c r="AW209" s="18"/>
      <c r="AX209" s="18"/>
      <c r="AY209" s="18"/>
      <c r="AZ209" s="3" t="s">
        <v>159</v>
      </c>
      <c r="BA209" s="18"/>
      <c r="BB209" s="18"/>
      <c r="BC209" s="18"/>
      <c r="BD209" s="18"/>
      <c r="BE209" s="18"/>
      <c r="BF209" s="160">
        <f>IF(P209="základná",L209,0)</f>
        <v>0</v>
      </c>
      <c r="BG209" s="160">
        <f>IF(P209="znížená",L209,0)</f>
        <v>0</v>
      </c>
      <c r="BH209" s="160">
        <f>IF(P209="zákl. prenesená",L209,0)</f>
        <v>0</v>
      </c>
      <c r="BI209" s="160">
        <f>IF(P209="zníž. prenesená",L209,0)</f>
        <v>0</v>
      </c>
      <c r="BJ209" s="160">
        <f>IF(P209="nulová",L209,0)</f>
        <v>0</v>
      </c>
      <c r="BK209" s="3" t="s">
        <v>97</v>
      </c>
      <c r="BL209" s="160">
        <f>ROUND(Q209*I209,2)</f>
        <v>0</v>
      </c>
      <c r="BM209" s="3" t="s">
        <v>232</v>
      </c>
      <c r="BN209" s="159" t="s">
        <v>324</v>
      </c>
    </row>
    <row r="210" spans="1:66" ht="22.5" customHeight="1">
      <c r="A210" s="132"/>
      <c r="B210" s="133"/>
      <c r="C210" s="132"/>
      <c r="D210" s="134" t="s">
        <v>77</v>
      </c>
      <c r="E210" s="143" t="s">
        <v>325</v>
      </c>
      <c r="F210" s="143" t="s">
        <v>326</v>
      </c>
      <c r="G210" s="143"/>
      <c r="H210" s="132"/>
      <c r="I210" s="132"/>
      <c r="J210" s="132"/>
      <c r="K210" s="132"/>
      <c r="L210" s="144">
        <f>BL210</f>
        <v>0</v>
      </c>
      <c r="M210" s="132"/>
      <c r="N210" s="133"/>
      <c r="O210" s="137"/>
      <c r="P210" s="132"/>
      <c r="Q210" s="132"/>
      <c r="R210" s="138">
        <f t="shared" ref="R210:S210" si="44">SUM(R211:R218)</f>
        <v>0</v>
      </c>
      <c r="S210" s="138">
        <f t="shared" si="44"/>
        <v>0</v>
      </c>
      <c r="T210" s="132"/>
      <c r="U210" s="139">
        <f>SUM(U211:U218)</f>
        <v>0</v>
      </c>
      <c r="V210" s="132"/>
      <c r="W210" s="139">
        <f>SUM(W211:W218)</f>
        <v>0.48531999999999997</v>
      </c>
      <c r="X210" s="132"/>
      <c r="Y210" s="140">
        <f>SUM(Y211:Y218)</f>
        <v>0</v>
      </c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  <c r="AL210" s="132"/>
      <c r="AM210" s="132"/>
      <c r="AN210" s="132"/>
      <c r="AO210" s="132"/>
      <c r="AP210" s="132"/>
      <c r="AQ210" s="132"/>
      <c r="AR210" s="132"/>
      <c r="AS210" s="134" t="s">
        <v>97</v>
      </c>
      <c r="AT210" s="132"/>
      <c r="AU210" s="141" t="s">
        <v>77</v>
      </c>
      <c r="AV210" s="141" t="s">
        <v>86</v>
      </c>
      <c r="AW210" s="132"/>
      <c r="AX210" s="132"/>
      <c r="AY210" s="132"/>
      <c r="AZ210" s="134" t="s">
        <v>159</v>
      </c>
      <c r="BA210" s="132"/>
      <c r="BB210" s="132"/>
      <c r="BC210" s="132"/>
      <c r="BD210" s="132"/>
      <c r="BE210" s="132"/>
      <c r="BF210" s="132"/>
      <c r="BG210" s="132"/>
      <c r="BH210" s="132"/>
      <c r="BI210" s="132"/>
      <c r="BJ210" s="132"/>
      <c r="BK210" s="132"/>
      <c r="BL210" s="142">
        <f>SUM(BL211:BL218)</f>
        <v>0</v>
      </c>
      <c r="BM210" s="132"/>
      <c r="BN210" s="132"/>
    </row>
    <row r="211" spans="1:66" ht="16.5" customHeight="1">
      <c r="A211" s="18"/>
      <c r="B211" s="19"/>
      <c r="C211" s="145" t="s">
        <v>327</v>
      </c>
      <c r="D211" s="145" t="s">
        <v>161</v>
      </c>
      <c r="E211" s="146" t="s">
        <v>328</v>
      </c>
      <c r="F211" s="147" t="s">
        <v>329</v>
      </c>
      <c r="G211" s="147"/>
      <c r="H211" s="148" t="s">
        <v>186</v>
      </c>
      <c r="I211" s="149">
        <v>58</v>
      </c>
      <c r="J211" s="150"/>
      <c r="K211" s="150"/>
      <c r="L211" s="151">
        <f>ROUND(Q211*I211,2)</f>
        <v>0</v>
      </c>
      <c r="M211" s="152"/>
      <c r="N211" s="19"/>
      <c r="O211" s="153" t="s">
        <v>1</v>
      </c>
      <c r="P211" s="154" t="s">
        <v>42</v>
      </c>
      <c r="Q211" s="155">
        <f>J211+K211</f>
        <v>0</v>
      </c>
      <c r="R211" s="156">
        <f>ROUND(J211*I211,2)</f>
        <v>0</v>
      </c>
      <c r="S211" s="156">
        <f>ROUND(K211*I211,2)</f>
        <v>0</v>
      </c>
      <c r="T211" s="18"/>
      <c r="U211" s="157">
        <f>T211*I211</f>
        <v>0</v>
      </c>
      <c r="V211" s="157">
        <v>0</v>
      </c>
      <c r="W211" s="157">
        <f>V211*I211</f>
        <v>0</v>
      </c>
      <c r="X211" s="157">
        <v>0</v>
      </c>
      <c r="Y211" s="158">
        <f>X211*I211</f>
        <v>0</v>
      </c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59" t="s">
        <v>232</v>
      </c>
      <c r="AT211" s="18"/>
      <c r="AU211" s="159" t="s">
        <v>161</v>
      </c>
      <c r="AV211" s="159" t="s">
        <v>97</v>
      </c>
      <c r="AW211" s="18"/>
      <c r="AX211" s="18"/>
      <c r="AY211" s="18"/>
      <c r="AZ211" s="3" t="s">
        <v>159</v>
      </c>
      <c r="BA211" s="18"/>
      <c r="BB211" s="18"/>
      <c r="BC211" s="18"/>
      <c r="BD211" s="18"/>
      <c r="BE211" s="18"/>
      <c r="BF211" s="160">
        <f>IF(P211="základná",L211,0)</f>
        <v>0</v>
      </c>
      <c r="BG211" s="160">
        <f>IF(P211="znížená",L211,0)</f>
        <v>0</v>
      </c>
      <c r="BH211" s="160">
        <f>IF(P211="zákl. prenesená",L211,0)</f>
        <v>0</v>
      </c>
      <c r="BI211" s="160">
        <f>IF(P211="zníž. prenesená",L211,0)</f>
        <v>0</v>
      </c>
      <c r="BJ211" s="160">
        <f>IF(P211="nulová",L211,0)</f>
        <v>0</v>
      </c>
      <c r="BK211" s="3" t="s">
        <v>97</v>
      </c>
      <c r="BL211" s="160">
        <f>ROUND(Q211*I211,2)</f>
        <v>0</v>
      </c>
      <c r="BM211" s="3" t="s">
        <v>232</v>
      </c>
      <c r="BN211" s="159" t="s">
        <v>330</v>
      </c>
    </row>
    <row r="212" spans="1:66" ht="15.75" customHeight="1">
      <c r="A212" s="161"/>
      <c r="B212" s="162"/>
      <c r="C212" s="161"/>
      <c r="D212" s="163" t="s">
        <v>167</v>
      </c>
      <c r="E212" s="164" t="s">
        <v>1</v>
      </c>
      <c r="F212" s="165" t="s">
        <v>331</v>
      </c>
      <c r="G212" s="165"/>
      <c r="H212" s="161"/>
      <c r="I212" s="166">
        <v>58</v>
      </c>
      <c r="J212" s="161"/>
      <c r="K212" s="161"/>
      <c r="L212" s="161"/>
      <c r="M212" s="161"/>
      <c r="N212" s="162"/>
      <c r="O212" s="167"/>
      <c r="P212" s="161"/>
      <c r="Q212" s="161"/>
      <c r="R212" s="161"/>
      <c r="S212" s="161"/>
      <c r="T212" s="161"/>
      <c r="U212" s="161"/>
      <c r="V212" s="161"/>
      <c r="W212" s="161"/>
      <c r="X212" s="161"/>
      <c r="Y212" s="168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4" t="s">
        <v>167</v>
      </c>
      <c r="AV212" s="164" t="s">
        <v>97</v>
      </c>
      <c r="AW212" s="161" t="s">
        <v>97</v>
      </c>
      <c r="AX212" s="161" t="s">
        <v>4</v>
      </c>
      <c r="AY212" s="161" t="s">
        <v>86</v>
      </c>
      <c r="AZ212" s="164" t="s">
        <v>159</v>
      </c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1"/>
      <c r="BN212" s="161"/>
    </row>
    <row r="213" spans="1:66" ht="33" customHeight="1">
      <c r="A213" s="18"/>
      <c r="B213" s="19"/>
      <c r="C213" s="169" t="s">
        <v>332</v>
      </c>
      <c r="D213" s="169" t="s">
        <v>175</v>
      </c>
      <c r="E213" s="170" t="s">
        <v>267</v>
      </c>
      <c r="F213" s="171" t="s">
        <v>268</v>
      </c>
      <c r="G213" s="171"/>
      <c r="H213" s="172" t="s">
        <v>164</v>
      </c>
      <c r="I213" s="173">
        <v>1.103</v>
      </c>
      <c r="J213" s="174"/>
      <c r="K213" s="175"/>
      <c r="L213" s="176">
        <f>ROUND(Q213*I213,2)</f>
        <v>0</v>
      </c>
      <c r="M213" s="175"/>
      <c r="N213" s="177"/>
      <c r="O213" s="178" t="s">
        <v>1</v>
      </c>
      <c r="P213" s="154" t="s">
        <v>42</v>
      </c>
      <c r="Q213" s="155">
        <f>J213+K213</f>
        <v>0</v>
      </c>
      <c r="R213" s="156">
        <f>ROUND(J213*I213,2)</f>
        <v>0</v>
      </c>
      <c r="S213" s="156">
        <f>ROUND(K213*I213,2)</f>
        <v>0</v>
      </c>
      <c r="T213" s="18"/>
      <c r="U213" s="157">
        <f>T213*I213</f>
        <v>0</v>
      </c>
      <c r="V213" s="157">
        <v>0.44</v>
      </c>
      <c r="W213" s="157">
        <f>V213*I213</f>
        <v>0.48531999999999997</v>
      </c>
      <c r="X213" s="157">
        <v>0</v>
      </c>
      <c r="Y213" s="158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9" t="s">
        <v>243</v>
      </c>
      <c r="AT213" s="18"/>
      <c r="AU213" s="159" t="s">
        <v>175</v>
      </c>
      <c r="AV213" s="159" t="s">
        <v>97</v>
      </c>
      <c r="AW213" s="18"/>
      <c r="AX213" s="18"/>
      <c r="AY213" s="18"/>
      <c r="AZ213" s="3" t="s">
        <v>159</v>
      </c>
      <c r="BA213" s="18"/>
      <c r="BB213" s="18"/>
      <c r="BC213" s="18"/>
      <c r="BD213" s="18"/>
      <c r="BE213" s="18"/>
      <c r="BF213" s="160">
        <f>IF(P213="základná",L213,0)</f>
        <v>0</v>
      </c>
      <c r="BG213" s="160">
        <f>IF(P213="znížená",L213,0)</f>
        <v>0</v>
      </c>
      <c r="BH213" s="160">
        <f>IF(P213="zákl. prenesená",L213,0)</f>
        <v>0</v>
      </c>
      <c r="BI213" s="160">
        <f>IF(P213="zníž. prenesená",L213,0)</f>
        <v>0</v>
      </c>
      <c r="BJ213" s="160">
        <f>IF(P213="nulová",L213,0)</f>
        <v>0</v>
      </c>
      <c r="BK213" s="3" t="s">
        <v>97</v>
      </c>
      <c r="BL213" s="160">
        <f>ROUND(Q213*I213,2)</f>
        <v>0</v>
      </c>
      <c r="BM213" s="3" t="s">
        <v>232</v>
      </c>
      <c r="BN213" s="159" t="s">
        <v>333</v>
      </c>
    </row>
    <row r="214" spans="1:66" ht="15.75" customHeight="1">
      <c r="A214" s="161"/>
      <c r="B214" s="162"/>
      <c r="C214" s="161"/>
      <c r="D214" s="163" t="s">
        <v>167</v>
      </c>
      <c r="E214" s="164" t="s">
        <v>1</v>
      </c>
      <c r="F214" s="165" t="s">
        <v>334</v>
      </c>
      <c r="G214" s="165"/>
      <c r="H214" s="161"/>
      <c r="I214" s="166">
        <v>0.61899999999999999</v>
      </c>
      <c r="J214" s="161"/>
      <c r="K214" s="161"/>
      <c r="L214" s="161"/>
      <c r="M214" s="161"/>
      <c r="N214" s="162"/>
      <c r="O214" s="167"/>
      <c r="P214" s="161"/>
      <c r="Q214" s="161"/>
      <c r="R214" s="161"/>
      <c r="S214" s="161"/>
      <c r="T214" s="161"/>
      <c r="U214" s="161"/>
      <c r="V214" s="161"/>
      <c r="W214" s="161"/>
      <c r="X214" s="161"/>
      <c r="Y214" s="168"/>
      <c r="Z214" s="161"/>
      <c r="AA214" s="161"/>
      <c r="AB214" s="161"/>
      <c r="AC214" s="161"/>
      <c r="AD214" s="161"/>
      <c r="AE214" s="161"/>
      <c r="AF214" s="161"/>
      <c r="AG214" s="161"/>
      <c r="AH214" s="161"/>
      <c r="AI214" s="161"/>
      <c r="AJ214" s="161"/>
      <c r="AK214" s="161"/>
      <c r="AL214" s="161"/>
      <c r="AM214" s="161"/>
      <c r="AN214" s="161"/>
      <c r="AO214" s="161"/>
      <c r="AP214" s="161"/>
      <c r="AQ214" s="161"/>
      <c r="AR214" s="161"/>
      <c r="AS214" s="161"/>
      <c r="AT214" s="161"/>
      <c r="AU214" s="164" t="s">
        <v>167</v>
      </c>
      <c r="AV214" s="164" t="s">
        <v>97</v>
      </c>
      <c r="AW214" s="161" t="s">
        <v>97</v>
      </c>
      <c r="AX214" s="161" t="s">
        <v>4</v>
      </c>
      <c r="AY214" s="161" t="s">
        <v>78</v>
      </c>
      <c r="AZ214" s="164" t="s">
        <v>159</v>
      </c>
      <c r="BA214" s="161"/>
      <c r="BB214" s="161"/>
      <c r="BC214" s="161"/>
      <c r="BD214" s="161"/>
      <c r="BE214" s="161"/>
      <c r="BF214" s="161"/>
      <c r="BG214" s="161"/>
      <c r="BH214" s="161"/>
      <c r="BI214" s="161"/>
      <c r="BJ214" s="161"/>
      <c r="BK214" s="161"/>
      <c r="BL214" s="161"/>
      <c r="BM214" s="161"/>
      <c r="BN214" s="161"/>
    </row>
    <row r="215" spans="1:66" ht="15.75" customHeight="1">
      <c r="A215" s="161"/>
      <c r="B215" s="162"/>
      <c r="C215" s="161"/>
      <c r="D215" s="163" t="s">
        <v>167</v>
      </c>
      <c r="E215" s="164" t="s">
        <v>1</v>
      </c>
      <c r="F215" s="165" t="s">
        <v>335</v>
      </c>
      <c r="G215" s="165"/>
      <c r="H215" s="161"/>
      <c r="I215" s="166">
        <v>0.38400000000000001</v>
      </c>
      <c r="J215" s="161"/>
      <c r="K215" s="161"/>
      <c r="L215" s="161"/>
      <c r="M215" s="161"/>
      <c r="N215" s="162"/>
      <c r="O215" s="167"/>
      <c r="P215" s="161"/>
      <c r="Q215" s="161"/>
      <c r="R215" s="161"/>
      <c r="S215" s="161"/>
      <c r="T215" s="161"/>
      <c r="U215" s="161"/>
      <c r="V215" s="161"/>
      <c r="W215" s="161"/>
      <c r="X215" s="161"/>
      <c r="Y215" s="168"/>
      <c r="Z215" s="161"/>
      <c r="AA215" s="161"/>
      <c r="AB215" s="161"/>
      <c r="AC215" s="161"/>
      <c r="AD215" s="161"/>
      <c r="AE215" s="161"/>
      <c r="AF215" s="161"/>
      <c r="AG215" s="161"/>
      <c r="AH215" s="161"/>
      <c r="AI215" s="161"/>
      <c r="AJ215" s="161"/>
      <c r="AK215" s="161"/>
      <c r="AL215" s="161"/>
      <c r="AM215" s="161"/>
      <c r="AN215" s="161"/>
      <c r="AO215" s="161"/>
      <c r="AP215" s="161"/>
      <c r="AQ215" s="161"/>
      <c r="AR215" s="161"/>
      <c r="AS215" s="161"/>
      <c r="AT215" s="161"/>
      <c r="AU215" s="164" t="s">
        <v>167</v>
      </c>
      <c r="AV215" s="164" t="s">
        <v>97</v>
      </c>
      <c r="AW215" s="161" t="s">
        <v>97</v>
      </c>
      <c r="AX215" s="161" t="s">
        <v>4</v>
      </c>
      <c r="AY215" s="161" t="s">
        <v>78</v>
      </c>
      <c r="AZ215" s="164" t="s">
        <v>159</v>
      </c>
      <c r="BA215" s="161"/>
      <c r="BB215" s="161"/>
      <c r="BC215" s="161"/>
      <c r="BD215" s="161"/>
      <c r="BE215" s="161"/>
      <c r="BF215" s="161"/>
      <c r="BG215" s="161"/>
      <c r="BH215" s="161"/>
      <c r="BI215" s="161"/>
      <c r="BJ215" s="161"/>
      <c r="BK215" s="161"/>
      <c r="BL215" s="161"/>
      <c r="BM215" s="161"/>
      <c r="BN215" s="161"/>
    </row>
    <row r="216" spans="1:66" ht="15.75" customHeight="1">
      <c r="A216" s="185"/>
      <c r="B216" s="186"/>
      <c r="C216" s="185"/>
      <c r="D216" s="163" t="s">
        <v>167</v>
      </c>
      <c r="E216" s="187" t="s">
        <v>1</v>
      </c>
      <c r="F216" s="188" t="s">
        <v>239</v>
      </c>
      <c r="G216" s="188"/>
      <c r="H216" s="185"/>
      <c r="I216" s="189">
        <v>1.0029999999999999</v>
      </c>
      <c r="J216" s="185"/>
      <c r="K216" s="185"/>
      <c r="L216" s="185"/>
      <c r="M216" s="185"/>
      <c r="N216" s="186"/>
      <c r="O216" s="190"/>
      <c r="P216" s="185"/>
      <c r="Q216" s="185"/>
      <c r="R216" s="185"/>
      <c r="S216" s="185"/>
      <c r="T216" s="185"/>
      <c r="U216" s="185"/>
      <c r="V216" s="185"/>
      <c r="W216" s="185"/>
      <c r="X216" s="185"/>
      <c r="Y216" s="191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85"/>
      <c r="AT216" s="185"/>
      <c r="AU216" s="187" t="s">
        <v>167</v>
      </c>
      <c r="AV216" s="187" t="s">
        <v>97</v>
      </c>
      <c r="AW216" s="185" t="s">
        <v>174</v>
      </c>
      <c r="AX216" s="185" t="s">
        <v>4</v>
      </c>
      <c r="AY216" s="185" t="s">
        <v>86</v>
      </c>
      <c r="AZ216" s="187" t="s">
        <v>159</v>
      </c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</row>
    <row r="217" spans="1:66" ht="15.75" customHeight="1">
      <c r="A217" s="161"/>
      <c r="B217" s="162"/>
      <c r="C217" s="161"/>
      <c r="D217" s="163" t="s">
        <v>167</v>
      </c>
      <c r="E217" s="161"/>
      <c r="F217" s="165" t="s">
        <v>336</v>
      </c>
      <c r="G217" s="165"/>
      <c r="H217" s="161"/>
      <c r="I217" s="166">
        <v>1.103</v>
      </c>
      <c r="J217" s="161"/>
      <c r="K217" s="161"/>
      <c r="L217" s="161"/>
      <c r="M217" s="161"/>
      <c r="N217" s="162"/>
      <c r="O217" s="167"/>
      <c r="P217" s="161"/>
      <c r="Q217" s="161"/>
      <c r="R217" s="161"/>
      <c r="S217" s="161"/>
      <c r="T217" s="161"/>
      <c r="U217" s="161"/>
      <c r="V217" s="161"/>
      <c r="W217" s="161"/>
      <c r="X217" s="161"/>
      <c r="Y217" s="168"/>
      <c r="Z217" s="161"/>
      <c r="AA217" s="161"/>
      <c r="AB217" s="161"/>
      <c r="AC217" s="161"/>
      <c r="AD217" s="161"/>
      <c r="AE217" s="161"/>
      <c r="AF217" s="161"/>
      <c r="AG217" s="161"/>
      <c r="AH217" s="161"/>
      <c r="AI217" s="161"/>
      <c r="AJ217" s="161"/>
      <c r="AK217" s="161"/>
      <c r="AL217" s="161"/>
      <c r="AM217" s="161"/>
      <c r="AN217" s="161"/>
      <c r="AO217" s="161"/>
      <c r="AP217" s="161"/>
      <c r="AQ217" s="161"/>
      <c r="AR217" s="161"/>
      <c r="AS217" s="161"/>
      <c r="AT217" s="161"/>
      <c r="AU217" s="164" t="s">
        <v>167</v>
      </c>
      <c r="AV217" s="164" t="s">
        <v>97</v>
      </c>
      <c r="AW217" s="161" t="s">
        <v>97</v>
      </c>
      <c r="AX217" s="161" t="s">
        <v>3</v>
      </c>
      <c r="AY217" s="161" t="s">
        <v>86</v>
      </c>
      <c r="AZ217" s="164" t="s">
        <v>159</v>
      </c>
      <c r="BA217" s="161"/>
      <c r="BB217" s="161"/>
      <c r="BC217" s="161"/>
      <c r="BD217" s="161"/>
      <c r="BE217" s="161"/>
      <c r="BF217" s="161"/>
      <c r="BG217" s="161"/>
      <c r="BH217" s="161"/>
      <c r="BI217" s="161"/>
      <c r="BJ217" s="161"/>
      <c r="BK217" s="161"/>
      <c r="BL217" s="161"/>
      <c r="BM217" s="161"/>
      <c r="BN217" s="161"/>
    </row>
    <row r="218" spans="1:66" ht="21.75" customHeight="1">
      <c r="A218" s="18"/>
      <c r="B218" s="19"/>
      <c r="C218" s="145" t="s">
        <v>337</v>
      </c>
      <c r="D218" s="145" t="s">
        <v>161</v>
      </c>
      <c r="E218" s="146" t="s">
        <v>338</v>
      </c>
      <c r="F218" s="147" t="s">
        <v>339</v>
      </c>
      <c r="G218" s="147"/>
      <c r="H218" s="148" t="s">
        <v>252</v>
      </c>
      <c r="I218" s="150"/>
      <c r="J218" s="150"/>
      <c r="K218" s="150"/>
      <c r="L218" s="151">
        <f>ROUND(Q218*I218,2)</f>
        <v>0</v>
      </c>
      <c r="M218" s="152"/>
      <c r="N218" s="19"/>
      <c r="O218" s="153" t="s">
        <v>1</v>
      </c>
      <c r="P218" s="154" t="s">
        <v>42</v>
      </c>
      <c r="Q218" s="155">
        <f>J218+K218</f>
        <v>0</v>
      </c>
      <c r="R218" s="156">
        <f>ROUND(J218*I218,2)</f>
        <v>0</v>
      </c>
      <c r="S218" s="156">
        <f>ROUND(K218*I218,2)</f>
        <v>0</v>
      </c>
      <c r="T218" s="18"/>
      <c r="U218" s="157">
        <f>T218*I218</f>
        <v>0</v>
      </c>
      <c r="V218" s="157">
        <v>0</v>
      </c>
      <c r="W218" s="157">
        <f>V218*I218</f>
        <v>0</v>
      </c>
      <c r="X218" s="157">
        <v>0</v>
      </c>
      <c r="Y218" s="158">
        <f>X218*I218</f>
        <v>0</v>
      </c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59" t="s">
        <v>232</v>
      </c>
      <c r="AT218" s="18"/>
      <c r="AU218" s="159" t="s">
        <v>161</v>
      </c>
      <c r="AV218" s="159" t="s">
        <v>97</v>
      </c>
      <c r="AW218" s="18"/>
      <c r="AX218" s="18"/>
      <c r="AY218" s="18"/>
      <c r="AZ218" s="3" t="s">
        <v>159</v>
      </c>
      <c r="BA218" s="18"/>
      <c r="BB218" s="18"/>
      <c r="BC218" s="18"/>
      <c r="BD218" s="18"/>
      <c r="BE218" s="18"/>
      <c r="BF218" s="160">
        <f>IF(P218="základná",L218,0)</f>
        <v>0</v>
      </c>
      <c r="BG218" s="160">
        <f>IF(P218="znížená",L218,0)</f>
        <v>0</v>
      </c>
      <c r="BH218" s="160">
        <f>IF(P218="zákl. prenesená",L218,0)</f>
        <v>0</v>
      </c>
      <c r="BI218" s="160">
        <f>IF(P218="zníž. prenesená",L218,0)</f>
        <v>0</v>
      </c>
      <c r="BJ218" s="160">
        <f>IF(P218="nulová",L218,0)</f>
        <v>0</v>
      </c>
      <c r="BK218" s="3" t="s">
        <v>97</v>
      </c>
      <c r="BL218" s="160">
        <f>ROUND(Q218*I218,2)</f>
        <v>0</v>
      </c>
      <c r="BM218" s="3" t="s">
        <v>232</v>
      </c>
      <c r="BN218" s="159" t="s">
        <v>340</v>
      </c>
    </row>
    <row r="219" spans="1:66" ht="22.5" customHeight="1">
      <c r="A219" s="132"/>
      <c r="B219" s="133"/>
      <c r="C219" s="132"/>
      <c r="D219" s="134" t="s">
        <v>77</v>
      </c>
      <c r="E219" s="143" t="s">
        <v>341</v>
      </c>
      <c r="F219" s="143" t="s">
        <v>342</v>
      </c>
      <c r="G219" s="143"/>
      <c r="H219" s="132"/>
      <c r="I219" s="132"/>
      <c r="J219" s="132"/>
      <c r="K219" s="132"/>
      <c r="L219" s="144">
        <f>BL219</f>
        <v>0</v>
      </c>
      <c r="M219" s="132"/>
      <c r="N219" s="133"/>
      <c r="O219" s="137"/>
      <c r="P219" s="132"/>
      <c r="Q219" s="132"/>
      <c r="R219" s="138">
        <f t="shared" ref="R219:S219" si="45">SUM(R220:R236)</f>
        <v>0</v>
      </c>
      <c r="S219" s="138">
        <f t="shared" si="45"/>
        <v>0</v>
      </c>
      <c r="T219" s="132"/>
      <c r="U219" s="139">
        <f>SUM(U220:U236)</f>
        <v>0</v>
      </c>
      <c r="V219" s="132"/>
      <c r="W219" s="139">
        <f>SUM(W220:W236)</f>
        <v>0.56531600000000004</v>
      </c>
      <c r="X219" s="132"/>
      <c r="Y219" s="140">
        <f>SUM(Y220:Y236)</f>
        <v>0</v>
      </c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  <c r="AL219" s="132"/>
      <c r="AM219" s="132"/>
      <c r="AN219" s="132"/>
      <c r="AO219" s="132"/>
      <c r="AP219" s="132"/>
      <c r="AQ219" s="132"/>
      <c r="AR219" s="132"/>
      <c r="AS219" s="134" t="s">
        <v>97</v>
      </c>
      <c r="AT219" s="132"/>
      <c r="AU219" s="141" t="s">
        <v>77</v>
      </c>
      <c r="AV219" s="141" t="s">
        <v>86</v>
      </c>
      <c r="AW219" s="132"/>
      <c r="AX219" s="132"/>
      <c r="AY219" s="132"/>
      <c r="AZ219" s="134" t="s">
        <v>159</v>
      </c>
      <c r="BA219" s="132"/>
      <c r="BB219" s="132"/>
      <c r="BC219" s="132"/>
      <c r="BD219" s="132"/>
      <c r="BE219" s="132"/>
      <c r="BF219" s="132"/>
      <c r="BG219" s="132"/>
      <c r="BH219" s="132"/>
      <c r="BI219" s="132"/>
      <c r="BJ219" s="132"/>
      <c r="BK219" s="132"/>
      <c r="BL219" s="142">
        <f>SUM(BL220:BL236)</f>
        <v>0</v>
      </c>
      <c r="BM219" s="132"/>
      <c r="BN219" s="132"/>
    </row>
    <row r="220" spans="1:66" ht="24" customHeight="1">
      <c r="A220" s="18"/>
      <c r="B220" s="19"/>
      <c r="C220" s="145" t="s">
        <v>243</v>
      </c>
      <c r="D220" s="145" t="s">
        <v>161</v>
      </c>
      <c r="E220" s="146" t="s">
        <v>343</v>
      </c>
      <c r="F220" s="147" t="s">
        <v>344</v>
      </c>
      <c r="G220" s="147"/>
      <c r="H220" s="148" t="s">
        <v>263</v>
      </c>
      <c r="I220" s="149">
        <v>13.6</v>
      </c>
      <c r="J220" s="150"/>
      <c r="K220" s="150"/>
      <c r="L220" s="151">
        <f>ROUND(Q220*I220,2)</f>
        <v>0</v>
      </c>
      <c r="M220" s="152"/>
      <c r="N220" s="19"/>
      <c r="O220" s="153" t="s">
        <v>1</v>
      </c>
      <c r="P220" s="154" t="s">
        <v>42</v>
      </c>
      <c r="Q220" s="155">
        <f>J220+K220</f>
        <v>0</v>
      </c>
      <c r="R220" s="156">
        <f>ROUND(J220*I220,2)</f>
        <v>0</v>
      </c>
      <c r="S220" s="156">
        <f>ROUND(K220*I220,2)</f>
        <v>0</v>
      </c>
      <c r="T220" s="18"/>
      <c r="U220" s="157">
        <f>T220*I220</f>
        <v>0</v>
      </c>
      <c r="V220" s="157">
        <v>3.2000000000000003E-4</v>
      </c>
      <c r="W220" s="157">
        <f>V220*I220</f>
        <v>4.352E-3</v>
      </c>
      <c r="X220" s="157">
        <v>0</v>
      </c>
      <c r="Y220" s="158">
        <f>X220*I220</f>
        <v>0</v>
      </c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59" t="s">
        <v>232</v>
      </c>
      <c r="AT220" s="18"/>
      <c r="AU220" s="159" t="s">
        <v>161</v>
      </c>
      <c r="AV220" s="159" t="s">
        <v>97</v>
      </c>
      <c r="AW220" s="18"/>
      <c r="AX220" s="18"/>
      <c r="AY220" s="18"/>
      <c r="AZ220" s="3" t="s">
        <v>159</v>
      </c>
      <c r="BA220" s="18"/>
      <c r="BB220" s="18"/>
      <c r="BC220" s="18"/>
      <c r="BD220" s="18"/>
      <c r="BE220" s="18"/>
      <c r="BF220" s="160">
        <f>IF(P220="základná",L220,0)</f>
        <v>0</v>
      </c>
      <c r="BG220" s="160">
        <f>IF(P220="znížená",L220,0)</f>
        <v>0</v>
      </c>
      <c r="BH220" s="160">
        <f>IF(P220="zákl. prenesená",L220,0)</f>
        <v>0</v>
      </c>
      <c r="BI220" s="160">
        <f>IF(P220="zníž. prenesená",L220,0)</f>
        <v>0</v>
      </c>
      <c r="BJ220" s="160">
        <f>IF(P220="nulová",L220,0)</f>
        <v>0</v>
      </c>
      <c r="BK220" s="3" t="s">
        <v>97</v>
      </c>
      <c r="BL220" s="160">
        <f>ROUND(Q220*I220,2)</f>
        <v>0</v>
      </c>
      <c r="BM220" s="3" t="s">
        <v>232</v>
      </c>
      <c r="BN220" s="159" t="s">
        <v>345</v>
      </c>
    </row>
    <row r="221" spans="1:66" ht="15.75" customHeight="1">
      <c r="A221" s="161"/>
      <c r="B221" s="162"/>
      <c r="C221" s="161"/>
      <c r="D221" s="163" t="s">
        <v>167</v>
      </c>
      <c r="E221" s="164" t="s">
        <v>1</v>
      </c>
      <c r="F221" s="165" t="s">
        <v>346</v>
      </c>
      <c r="G221" s="165"/>
      <c r="H221" s="161"/>
      <c r="I221" s="166">
        <v>13.6</v>
      </c>
      <c r="J221" s="161"/>
      <c r="K221" s="161"/>
      <c r="L221" s="161"/>
      <c r="M221" s="161"/>
      <c r="N221" s="162"/>
      <c r="O221" s="167"/>
      <c r="P221" s="161"/>
      <c r="Q221" s="161"/>
      <c r="R221" s="161"/>
      <c r="S221" s="161"/>
      <c r="T221" s="161"/>
      <c r="U221" s="161"/>
      <c r="V221" s="161"/>
      <c r="W221" s="161"/>
      <c r="X221" s="161"/>
      <c r="Y221" s="168"/>
      <c r="Z221" s="161"/>
      <c r="AA221" s="161"/>
      <c r="AB221" s="161"/>
      <c r="AC221" s="161"/>
      <c r="AD221" s="161"/>
      <c r="AE221" s="161"/>
      <c r="AF221" s="161"/>
      <c r="AG221" s="161"/>
      <c r="AH221" s="161"/>
      <c r="AI221" s="161"/>
      <c r="AJ221" s="161"/>
      <c r="AK221" s="161"/>
      <c r="AL221" s="161"/>
      <c r="AM221" s="161"/>
      <c r="AN221" s="161"/>
      <c r="AO221" s="161"/>
      <c r="AP221" s="161"/>
      <c r="AQ221" s="161"/>
      <c r="AR221" s="161"/>
      <c r="AS221" s="161"/>
      <c r="AT221" s="161"/>
      <c r="AU221" s="164" t="s">
        <v>167</v>
      </c>
      <c r="AV221" s="164" t="s">
        <v>97</v>
      </c>
      <c r="AW221" s="161" t="s">
        <v>97</v>
      </c>
      <c r="AX221" s="161" t="s">
        <v>4</v>
      </c>
      <c r="AY221" s="161" t="s">
        <v>86</v>
      </c>
      <c r="AZ221" s="164" t="s">
        <v>159</v>
      </c>
      <c r="BA221" s="161"/>
      <c r="BB221" s="161"/>
      <c r="BC221" s="161"/>
      <c r="BD221" s="161"/>
      <c r="BE221" s="161"/>
      <c r="BF221" s="161"/>
      <c r="BG221" s="161"/>
      <c r="BH221" s="161"/>
      <c r="BI221" s="161"/>
      <c r="BJ221" s="161"/>
      <c r="BK221" s="161"/>
      <c r="BL221" s="161"/>
      <c r="BM221" s="161"/>
      <c r="BN221" s="161"/>
    </row>
    <row r="222" spans="1:66" ht="24" customHeight="1">
      <c r="A222" s="18"/>
      <c r="B222" s="19"/>
      <c r="C222" s="145" t="s">
        <v>347</v>
      </c>
      <c r="D222" s="145" t="s">
        <v>161</v>
      </c>
      <c r="E222" s="146" t="s">
        <v>348</v>
      </c>
      <c r="F222" s="147" t="s">
        <v>349</v>
      </c>
      <c r="G222" s="147"/>
      <c r="H222" s="148" t="s">
        <v>186</v>
      </c>
      <c r="I222" s="149">
        <v>43.52</v>
      </c>
      <c r="J222" s="150"/>
      <c r="K222" s="150"/>
      <c r="L222" s="151">
        <f>ROUND(Q222*I222,2)</f>
        <v>0</v>
      </c>
      <c r="M222" s="152"/>
      <c r="N222" s="19"/>
      <c r="O222" s="153" t="s">
        <v>1</v>
      </c>
      <c r="P222" s="154" t="s">
        <v>42</v>
      </c>
      <c r="Q222" s="155">
        <f>J222+K222</f>
        <v>0</v>
      </c>
      <c r="R222" s="156">
        <f>ROUND(J222*I222,2)</f>
        <v>0</v>
      </c>
      <c r="S222" s="156">
        <f>ROUND(K222*I222,2)</f>
        <v>0</v>
      </c>
      <c r="T222" s="18"/>
      <c r="U222" s="157">
        <f>T222*I222</f>
        <v>0</v>
      </c>
      <c r="V222" s="157">
        <v>1.03E-2</v>
      </c>
      <c r="W222" s="157">
        <f>V222*I222</f>
        <v>0.44825600000000004</v>
      </c>
      <c r="X222" s="157">
        <v>0</v>
      </c>
      <c r="Y222" s="158">
        <f>X222*I222</f>
        <v>0</v>
      </c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59" t="s">
        <v>232</v>
      </c>
      <c r="AT222" s="18"/>
      <c r="AU222" s="159" t="s">
        <v>161</v>
      </c>
      <c r="AV222" s="159" t="s">
        <v>97</v>
      </c>
      <c r="AW222" s="18"/>
      <c r="AX222" s="18"/>
      <c r="AY222" s="18"/>
      <c r="AZ222" s="3" t="s">
        <v>159</v>
      </c>
      <c r="BA222" s="18"/>
      <c r="BB222" s="18"/>
      <c r="BC222" s="18"/>
      <c r="BD222" s="18"/>
      <c r="BE222" s="18"/>
      <c r="BF222" s="160">
        <f>IF(P222="základná",L222,0)</f>
        <v>0</v>
      </c>
      <c r="BG222" s="160">
        <f>IF(P222="znížená",L222,0)</f>
        <v>0</v>
      </c>
      <c r="BH222" s="160">
        <f>IF(P222="zákl. prenesená",L222,0)</f>
        <v>0</v>
      </c>
      <c r="BI222" s="160">
        <f>IF(P222="zníž. prenesená",L222,0)</f>
        <v>0</v>
      </c>
      <c r="BJ222" s="160">
        <f>IF(P222="nulová",L222,0)</f>
        <v>0</v>
      </c>
      <c r="BK222" s="3" t="s">
        <v>97</v>
      </c>
      <c r="BL222" s="160">
        <f>ROUND(Q222*I222,2)</f>
        <v>0</v>
      </c>
      <c r="BM222" s="3" t="s">
        <v>232</v>
      </c>
      <c r="BN222" s="159" t="s">
        <v>350</v>
      </c>
    </row>
    <row r="223" spans="1:66" ht="15.75" customHeight="1">
      <c r="A223" s="161"/>
      <c r="B223" s="162"/>
      <c r="C223" s="161"/>
      <c r="D223" s="163" t="s">
        <v>167</v>
      </c>
      <c r="E223" s="164" t="s">
        <v>1</v>
      </c>
      <c r="F223" s="165" t="s">
        <v>280</v>
      </c>
      <c r="G223" s="165"/>
      <c r="H223" s="161"/>
      <c r="I223" s="166">
        <v>43.52</v>
      </c>
      <c r="J223" s="161"/>
      <c r="K223" s="161"/>
      <c r="L223" s="161"/>
      <c r="M223" s="161"/>
      <c r="N223" s="162"/>
      <c r="O223" s="167"/>
      <c r="P223" s="161"/>
      <c r="Q223" s="161"/>
      <c r="R223" s="161"/>
      <c r="S223" s="161"/>
      <c r="T223" s="161"/>
      <c r="U223" s="161"/>
      <c r="V223" s="161"/>
      <c r="W223" s="161"/>
      <c r="X223" s="161"/>
      <c r="Y223" s="168"/>
      <c r="Z223" s="161"/>
      <c r="AA223" s="161"/>
      <c r="AB223" s="161"/>
      <c r="AC223" s="161"/>
      <c r="AD223" s="161"/>
      <c r="AE223" s="161"/>
      <c r="AF223" s="161"/>
      <c r="AG223" s="161"/>
      <c r="AH223" s="161"/>
      <c r="AI223" s="161"/>
      <c r="AJ223" s="161"/>
      <c r="AK223" s="161"/>
      <c r="AL223" s="161"/>
      <c r="AM223" s="161"/>
      <c r="AN223" s="161"/>
      <c r="AO223" s="161"/>
      <c r="AP223" s="161"/>
      <c r="AQ223" s="161"/>
      <c r="AR223" s="161"/>
      <c r="AS223" s="161"/>
      <c r="AT223" s="161"/>
      <c r="AU223" s="164" t="s">
        <v>167</v>
      </c>
      <c r="AV223" s="164" t="s">
        <v>97</v>
      </c>
      <c r="AW223" s="161" t="s">
        <v>97</v>
      </c>
      <c r="AX223" s="161" t="s">
        <v>4</v>
      </c>
      <c r="AY223" s="161" t="s">
        <v>86</v>
      </c>
      <c r="AZ223" s="164" t="s">
        <v>159</v>
      </c>
      <c r="BA223" s="161"/>
      <c r="BB223" s="161"/>
      <c r="BC223" s="161"/>
      <c r="BD223" s="161"/>
      <c r="BE223" s="161"/>
      <c r="BF223" s="161"/>
      <c r="BG223" s="161"/>
      <c r="BH223" s="161"/>
      <c r="BI223" s="161"/>
      <c r="BJ223" s="161"/>
      <c r="BK223" s="161"/>
      <c r="BL223" s="161"/>
      <c r="BM223" s="161"/>
      <c r="BN223" s="161"/>
    </row>
    <row r="224" spans="1:66" ht="24" customHeight="1">
      <c r="A224" s="18"/>
      <c r="B224" s="19"/>
      <c r="C224" s="145" t="s">
        <v>351</v>
      </c>
      <c r="D224" s="145" t="s">
        <v>161</v>
      </c>
      <c r="E224" s="146" t="s">
        <v>352</v>
      </c>
      <c r="F224" s="147" t="s">
        <v>353</v>
      </c>
      <c r="G224" s="147"/>
      <c r="H224" s="148" t="s">
        <v>263</v>
      </c>
      <c r="I224" s="149">
        <v>6.8</v>
      </c>
      <c r="J224" s="150"/>
      <c r="K224" s="150"/>
      <c r="L224" s="151">
        <f t="shared" ref="L224:L225" si="46">ROUND(Q224*I224,2)</f>
        <v>0</v>
      </c>
      <c r="M224" s="152"/>
      <c r="N224" s="19"/>
      <c r="O224" s="153" t="s">
        <v>1</v>
      </c>
      <c r="P224" s="154" t="s">
        <v>42</v>
      </c>
      <c r="Q224" s="155">
        <f t="shared" ref="Q224:Q225" si="47">J224+K224</f>
        <v>0</v>
      </c>
      <c r="R224" s="156">
        <f t="shared" ref="R224:R225" si="48">ROUND(J224*I224,2)</f>
        <v>0</v>
      </c>
      <c r="S224" s="156">
        <f t="shared" ref="S224:S225" si="49">ROUND(K224*I224,2)</f>
        <v>0</v>
      </c>
      <c r="T224" s="18"/>
      <c r="U224" s="157">
        <f t="shared" ref="U224:U225" si="50">T224*I224</f>
        <v>0</v>
      </c>
      <c r="V224" s="157">
        <v>4.0200000000000001E-3</v>
      </c>
      <c r="W224" s="157">
        <f t="shared" ref="W224:W225" si="51">V224*I224</f>
        <v>2.7335999999999999E-2</v>
      </c>
      <c r="X224" s="157">
        <v>0</v>
      </c>
      <c r="Y224" s="158">
        <f t="shared" ref="Y224:Y225" si="52">X224*I224</f>
        <v>0</v>
      </c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59" t="s">
        <v>232</v>
      </c>
      <c r="AT224" s="18"/>
      <c r="AU224" s="159" t="s">
        <v>161</v>
      </c>
      <c r="AV224" s="159" t="s">
        <v>97</v>
      </c>
      <c r="AW224" s="18"/>
      <c r="AX224" s="18"/>
      <c r="AY224" s="18"/>
      <c r="AZ224" s="3" t="s">
        <v>159</v>
      </c>
      <c r="BA224" s="18"/>
      <c r="BB224" s="18"/>
      <c r="BC224" s="18"/>
      <c r="BD224" s="18"/>
      <c r="BE224" s="18"/>
      <c r="BF224" s="160">
        <f t="shared" ref="BF224:BF225" si="53">IF(P224="základná",L224,0)</f>
        <v>0</v>
      </c>
      <c r="BG224" s="160">
        <f t="shared" ref="BG224:BG225" si="54">IF(P224="znížená",L224,0)</f>
        <v>0</v>
      </c>
      <c r="BH224" s="160">
        <f t="shared" ref="BH224:BH225" si="55">IF(P224="zákl. prenesená",L224,0)</f>
        <v>0</v>
      </c>
      <c r="BI224" s="160">
        <f t="shared" ref="BI224:BI225" si="56">IF(P224="zníž. prenesená",L224,0)</f>
        <v>0</v>
      </c>
      <c r="BJ224" s="160">
        <f t="shared" ref="BJ224:BJ225" si="57">IF(P224="nulová",L224,0)</f>
        <v>0</v>
      </c>
      <c r="BK224" s="3" t="s">
        <v>97</v>
      </c>
      <c r="BL224" s="160">
        <f t="shared" ref="BL224:BL225" si="58">ROUND(Q224*I224,2)</f>
        <v>0</v>
      </c>
      <c r="BM224" s="3" t="s">
        <v>232</v>
      </c>
      <c r="BN224" s="159" t="s">
        <v>354</v>
      </c>
    </row>
    <row r="225" spans="1:66" ht="24" customHeight="1">
      <c r="A225" s="18"/>
      <c r="B225" s="19"/>
      <c r="C225" s="145" t="s">
        <v>355</v>
      </c>
      <c r="D225" s="145" t="s">
        <v>161</v>
      </c>
      <c r="E225" s="146" t="s">
        <v>356</v>
      </c>
      <c r="F225" s="147" t="s">
        <v>357</v>
      </c>
      <c r="G225" s="147"/>
      <c r="H225" s="148" t="s">
        <v>263</v>
      </c>
      <c r="I225" s="149">
        <v>12.8</v>
      </c>
      <c r="J225" s="150"/>
      <c r="K225" s="150"/>
      <c r="L225" s="151">
        <f t="shared" si="46"/>
        <v>0</v>
      </c>
      <c r="M225" s="152"/>
      <c r="N225" s="19"/>
      <c r="O225" s="153" t="s">
        <v>1</v>
      </c>
      <c r="P225" s="154" t="s">
        <v>42</v>
      </c>
      <c r="Q225" s="155">
        <f t="shared" si="47"/>
        <v>0</v>
      </c>
      <c r="R225" s="156">
        <f t="shared" si="48"/>
        <v>0</v>
      </c>
      <c r="S225" s="156">
        <f t="shared" si="49"/>
        <v>0</v>
      </c>
      <c r="T225" s="18"/>
      <c r="U225" s="157">
        <f t="shared" si="50"/>
        <v>0</v>
      </c>
      <c r="V225" s="157">
        <v>1.42E-3</v>
      </c>
      <c r="W225" s="157">
        <f t="shared" si="51"/>
        <v>1.8176000000000001E-2</v>
      </c>
      <c r="X225" s="157">
        <v>0</v>
      </c>
      <c r="Y225" s="158">
        <f t="shared" si="52"/>
        <v>0</v>
      </c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59" t="s">
        <v>232</v>
      </c>
      <c r="AT225" s="18"/>
      <c r="AU225" s="159" t="s">
        <v>161</v>
      </c>
      <c r="AV225" s="159" t="s">
        <v>97</v>
      </c>
      <c r="AW225" s="18"/>
      <c r="AX225" s="18"/>
      <c r="AY225" s="18"/>
      <c r="AZ225" s="3" t="s">
        <v>159</v>
      </c>
      <c r="BA225" s="18"/>
      <c r="BB225" s="18"/>
      <c r="BC225" s="18"/>
      <c r="BD225" s="18"/>
      <c r="BE225" s="18"/>
      <c r="BF225" s="160">
        <f t="shared" si="53"/>
        <v>0</v>
      </c>
      <c r="BG225" s="160">
        <f t="shared" si="54"/>
        <v>0</v>
      </c>
      <c r="BH225" s="160">
        <f t="shared" si="55"/>
        <v>0</v>
      </c>
      <c r="BI225" s="160">
        <f t="shared" si="56"/>
        <v>0</v>
      </c>
      <c r="BJ225" s="160">
        <f t="shared" si="57"/>
        <v>0</v>
      </c>
      <c r="BK225" s="3" t="s">
        <v>97</v>
      </c>
      <c r="BL225" s="160">
        <f t="shared" si="58"/>
        <v>0</v>
      </c>
      <c r="BM225" s="3" t="s">
        <v>232</v>
      </c>
      <c r="BN225" s="159" t="s">
        <v>358</v>
      </c>
    </row>
    <row r="226" spans="1:66" ht="15.75" customHeight="1">
      <c r="A226" s="161"/>
      <c r="B226" s="162"/>
      <c r="C226" s="161"/>
      <c r="D226" s="163" t="s">
        <v>167</v>
      </c>
      <c r="E226" s="164" t="s">
        <v>1</v>
      </c>
      <c r="F226" s="165" t="s">
        <v>359</v>
      </c>
      <c r="G226" s="165"/>
      <c r="H226" s="161"/>
      <c r="I226" s="166">
        <v>12.8</v>
      </c>
      <c r="J226" s="161"/>
      <c r="K226" s="161"/>
      <c r="L226" s="161"/>
      <c r="M226" s="161"/>
      <c r="N226" s="162"/>
      <c r="O226" s="167"/>
      <c r="P226" s="161"/>
      <c r="Q226" s="161"/>
      <c r="R226" s="161"/>
      <c r="S226" s="161"/>
      <c r="T226" s="161"/>
      <c r="U226" s="161"/>
      <c r="V226" s="161"/>
      <c r="W226" s="161"/>
      <c r="X226" s="161"/>
      <c r="Y226" s="168"/>
      <c r="Z226" s="161"/>
      <c r="AA226" s="161"/>
      <c r="AB226" s="161"/>
      <c r="AC226" s="161"/>
      <c r="AD226" s="161"/>
      <c r="AE226" s="161"/>
      <c r="AF226" s="161"/>
      <c r="AG226" s="161"/>
      <c r="AH226" s="161"/>
      <c r="AI226" s="161"/>
      <c r="AJ226" s="161"/>
      <c r="AK226" s="161"/>
      <c r="AL226" s="161"/>
      <c r="AM226" s="161"/>
      <c r="AN226" s="161"/>
      <c r="AO226" s="161"/>
      <c r="AP226" s="161"/>
      <c r="AQ226" s="161"/>
      <c r="AR226" s="161"/>
      <c r="AS226" s="161"/>
      <c r="AT226" s="161"/>
      <c r="AU226" s="164" t="s">
        <v>167</v>
      </c>
      <c r="AV226" s="164" t="s">
        <v>97</v>
      </c>
      <c r="AW226" s="161" t="s">
        <v>97</v>
      </c>
      <c r="AX226" s="161" t="s">
        <v>4</v>
      </c>
      <c r="AY226" s="161" t="s">
        <v>86</v>
      </c>
      <c r="AZ226" s="164" t="s">
        <v>159</v>
      </c>
      <c r="BA226" s="161"/>
      <c r="BB226" s="161"/>
      <c r="BC226" s="161"/>
      <c r="BD226" s="161"/>
      <c r="BE226" s="161"/>
      <c r="BF226" s="161"/>
      <c r="BG226" s="161"/>
      <c r="BH226" s="161"/>
      <c r="BI226" s="161"/>
      <c r="BJ226" s="161"/>
      <c r="BK226" s="161"/>
      <c r="BL226" s="161"/>
      <c r="BM226" s="161"/>
      <c r="BN226" s="161"/>
    </row>
    <row r="227" spans="1:66" ht="21.75" customHeight="1">
      <c r="A227" s="18"/>
      <c r="B227" s="19"/>
      <c r="C227" s="145" t="s">
        <v>360</v>
      </c>
      <c r="D227" s="145" t="s">
        <v>161</v>
      </c>
      <c r="E227" s="146" t="s">
        <v>361</v>
      </c>
      <c r="F227" s="147" t="s">
        <v>362</v>
      </c>
      <c r="G227" s="147"/>
      <c r="H227" s="148" t="s">
        <v>263</v>
      </c>
      <c r="I227" s="149">
        <v>13.6</v>
      </c>
      <c r="J227" s="150"/>
      <c r="K227" s="150"/>
      <c r="L227" s="151">
        <f>ROUND(Q227*I227,2)</f>
        <v>0</v>
      </c>
      <c r="M227" s="152"/>
      <c r="N227" s="19"/>
      <c r="O227" s="153" t="s">
        <v>1</v>
      </c>
      <c r="P227" s="154" t="s">
        <v>42</v>
      </c>
      <c r="Q227" s="155">
        <f>J227+K227</f>
        <v>0</v>
      </c>
      <c r="R227" s="156">
        <f>ROUND(J227*I227,2)</f>
        <v>0</v>
      </c>
      <c r="S227" s="156">
        <f>ROUND(K227*I227,2)</f>
        <v>0</v>
      </c>
      <c r="T227" s="18"/>
      <c r="U227" s="157">
        <f>T227*I227</f>
        <v>0</v>
      </c>
      <c r="V227" s="157">
        <v>2.9E-4</v>
      </c>
      <c r="W227" s="157">
        <f>V227*I227</f>
        <v>3.9439999999999996E-3</v>
      </c>
      <c r="X227" s="157">
        <v>0</v>
      </c>
      <c r="Y227" s="158">
        <f>X227*I227</f>
        <v>0</v>
      </c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59" t="s">
        <v>232</v>
      </c>
      <c r="AT227" s="18"/>
      <c r="AU227" s="159" t="s">
        <v>161</v>
      </c>
      <c r="AV227" s="159" t="s">
        <v>97</v>
      </c>
      <c r="AW227" s="18"/>
      <c r="AX227" s="18"/>
      <c r="AY227" s="18"/>
      <c r="AZ227" s="3" t="s">
        <v>159</v>
      </c>
      <c r="BA227" s="18"/>
      <c r="BB227" s="18"/>
      <c r="BC227" s="18"/>
      <c r="BD227" s="18"/>
      <c r="BE227" s="18"/>
      <c r="BF227" s="160">
        <f>IF(P227="základná",L227,0)</f>
        <v>0</v>
      </c>
      <c r="BG227" s="160">
        <f>IF(P227="znížená",L227,0)</f>
        <v>0</v>
      </c>
      <c r="BH227" s="160">
        <f>IF(P227="zákl. prenesená",L227,0)</f>
        <v>0</v>
      </c>
      <c r="BI227" s="160">
        <f>IF(P227="zníž. prenesená",L227,0)</f>
        <v>0</v>
      </c>
      <c r="BJ227" s="160">
        <f>IF(P227="nulová",L227,0)</f>
        <v>0</v>
      </c>
      <c r="BK227" s="3" t="s">
        <v>97</v>
      </c>
      <c r="BL227" s="160">
        <f>ROUND(Q227*I227,2)</f>
        <v>0</v>
      </c>
      <c r="BM227" s="3" t="s">
        <v>232</v>
      </c>
      <c r="BN227" s="159" t="s">
        <v>363</v>
      </c>
    </row>
    <row r="228" spans="1:66" ht="15.75" customHeight="1">
      <c r="A228" s="161"/>
      <c r="B228" s="162"/>
      <c r="C228" s="161"/>
      <c r="D228" s="163" t="s">
        <v>167</v>
      </c>
      <c r="E228" s="164" t="s">
        <v>1</v>
      </c>
      <c r="F228" s="165" t="s">
        <v>364</v>
      </c>
      <c r="G228" s="165"/>
      <c r="H228" s="161"/>
      <c r="I228" s="166">
        <v>13.6</v>
      </c>
      <c r="J228" s="161"/>
      <c r="K228" s="161"/>
      <c r="L228" s="161"/>
      <c r="M228" s="161"/>
      <c r="N228" s="162"/>
      <c r="O228" s="167"/>
      <c r="P228" s="161"/>
      <c r="Q228" s="161"/>
      <c r="R228" s="161"/>
      <c r="S228" s="161"/>
      <c r="T228" s="161"/>
      <c r="U228" s="161"/>
      <c r="V228" s="161"/>
      <c r="W228" s="161"/>
      <c r="X228" s="161"/>
      <c r="Y228" s="168"/>
      <c r="Z228" s="161"/>
      <c r="AA228" s="161"/>
      <c r="AB228" s="161"/>
      <c r="AC228" s="161"/>
      <c r="AD228" s="161"/>
      <c r="AE228" s="161"/>
      <c r="AF228" s="161"/>
      <c r="AG228" s="161"/>
      <c r="AH228" s="161"/>
      <c r="AI228" s="161"/>
      <c r="AJ228" s="161"/>
      <c r="AK228" s="161"/>
      <c r="AL228" s="161"/>
      <c r="AM228" s="161"/>
      <c r="AN228" s="161"/>
      <c r="AO228" s="161"/>
      <c r="AP228" s="161"/>
      <c r="AQ228" s="161"/>
      <c r="AR228" s="161"/>
      <c r="AS228" s="161"/>
      <c r="AT228" s="161"/>
      <c r="AU228" s="164" t="s">
        <v>167</v>
      </c>
      <c r="AV228" s="164" t="s">
        <v>97</v>
      </c>
      <c r="AW228" s="161" t="s">
        <v>97</v>
      </c>
      <c r="AX228" s="161" t="s">
        <v>4</v>
      </c>
      <c r="AY228" s="161" t="s">
        <v>86</v>
      </c>
      <c r="AZ228" s="164" t="s">
        <v>159</v>
      </c>
      <c r="BA228" s="161"/>
      <c r="BB228" s="161"/>
      <c r="BC228" s="161"/>
      <c r="BD228" s="161"/>
      <c r="BE228" s="161"/>
      <c r="BF228" s="161"/>
      <c r="BG228" s="161"/>
      <c r="BH228" s="161"/>
      <c r="BI228" s="161"/>
      <c r="BJ228" s="161"/>
      <c r="BK228" s="161"/>
      <c r="BL228" s="161"/>
      <c r="BM228" s="161"/>
      <c r="BN228" s="161"/>
    </row>
    <row r="229" spans="1:66" ht="24" customHeight="1">
      <c r="A229" s="18"/>
      <c r="B229" s="19"/>
      <c r="C229" s="145" t="s">
        <v>365</v>
      </c>
      <c r="D229" s="145" t="s">
        <v>161</v>
      </c>
      <c r="E229" s="146" t="s">
        <v>366</v>
      </c>
      <c r="F229" s="147" t="s">
        <v>367</v>
      </c>
      <c r="G229" s="147"/>
      <c r="H229" s="148" t="s">
        <v>263</v>
      </c>
      <c r="I229" s="149">
        <v>13.6</v>
      </c>
      <c r="J229" s="150"/>
      <c r="K229" s="150"/>
      <c r="L229" s="151">
        <f>ROUND(Q229*I229,2)</f>
        <v>0</v>
      </c>
      <c r="M229" s="152"/>
      <c r="N229" s="19"/>
      <c r="O229" s="153" t="s">
        <v>1</v>
      </c>
      <c r="P229" s="154" t="s">
        <v>42</v>
      </c>
      <c r="Q229" s="155">
        <f>J229+K229</f>
        <v>0</v>
      </c>
      <c r="R229" s="156">
        <f>ROUND(J229*I229,2)</f>
        <v>0</v>
      </c>
      <c r="S229" s="156">
        <f>ROUND(K229*I229,2)</f>
        <v>0</v>
      </c>
      <c r="T229" s="18"/>
      <c r="U229" s="157">
        <f>T229*I229</f>
        <v>0</v>
      </c>
      <c r="V229" s="157">
        <v>2.15E-3</v>
      </c>
      <c r="W229" s="157">
        <f>V229*I229</f>
        <v>2.9239999999999999E-2</v>
      </c>
      <c r="X229" s="157">
        <v>0</v>
      </c>
      <c r="Y229" s="158">
        <f>X229*I229</f>
        <v>0</v>
      </c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59" t="s">
        <v>232</v>
      </c>
      <c r="AT229" s="18"/>
      <c r="AU229" s="159" t="s">
        <v>161</v>
      </c>
      <c r="AV229" s="159" t="s">
        <v>97</v>
      </c>
      <c r="AW229" s="18"/>
      <c r="AX229" s="18"/>
      <c r="AY229" s="18"/>
      <c r="AZ229" s="3" t="s">
        <v>159</v>
      </c>
      <c r="BA229" s="18"/>
      <c r="BB229" s="18"/>
      <c r="BC229" s="18"/>
      <c r="BD229" s="18"/>
      <c r="BE229" s="18"/>
      <c r="BF229" s="160">
        <f>IF(P229="základná",L229,0)</f>
        <v>0</v>
      </c>
      <c r="BG229" s="160">
        <f>IF(P229="znížená",L229,0)</f>
        <v>0</v>
      </c>
      <c r="BH229" s="160">
        <f>IF(P229="zákl. prenesená",L229,0)</f>
        <v>0</v>
      </c>
      <c r="BI229" s="160">
        <f>IF(P229="zníž. prenesená",L229,0)</f>
        <v>0</v>
      </c>
      <c r="BJ229" s="160">
        <f>IF(P229="nulová",L229,0)</f>
        <v>0</v>
      </c>
      <c r="BK229" s="3" t="s">
        <v>97</v>
      </c>
      <c r="BL229" s="160">
        <f>ROUND(Q229*I229,2)</f>
        <v>0</v>
      </c>
      <c r="BM229" s="3" t="s">
        <v>232</v>
      </c>
      <c r="BN229" s="159" t="s">
        <v>368</v>
      </c>
    </row>
    <row r="230" spans="1:66" ht="15.75" customHeight="1">
      <c r="A230" s="161"/>
      <c r="B230" s="162"/>
      <c r="C230" s="161"/>
      <c r="D230" s="163" t="s">
        <v>167</v>
      </c>
      <c r="E230" s="164" t="s">
        <v>1</v>
      </c>
      <c r="F230" s="165" t="s">
        <v>364</v>
      </c>
      <c r="G230" s="165"/>
      <c r="H230" s="161"/>
      <c r="I230" s="166">
        <v>13.6</v>
      </c>
      <c r="J230" s="161"/>
      <c r="K230" s="161"/>
      <c r="L230" s="161"/>
      <c r="M230" s="161"/>
      <c r="N230" s="162"/>
      <c r="O230" s="167"/>
      <c r="P230" s="161"/>
      <c r="Q230" s="161"/>
      <c r="R230" s="161"/>
      <c r="S230" s="161"/>
      <c r="T230" s="161"/>
      <c r="U230" s="161"/>
      <c r="V230" s="161"/>
      <c r="W230" s="161"/>
      <c r="X230" s="161"/>
      <c r="Y230" s="168"/>
      <c r="Z230" s="161"/>
      <c r="AA230" s="161"/>
      <c r="AB230" s="161"/>
      <c r="AC230" s="161"/>
      <c r="AD230" s="161"/>
      <c r="AE230" s="161"/>
      <c r="AF230" s="161"/>
      <c r="AG230" s="161"/>
      <c r="AH230" s="161"/>
      <c r="AI230" s="161"/>
      <c r="AJ230" s="161"/>
      <c r="AK230" s="161"/>
      <c r="AL230" s="161"/>
      <c r="AM230" s="161"/>
      <c r="AN230" s="161"/>
      <c r="AO230" s="161"/>
      <c r="AP230" s="161"/>
      <c r="AQ230" s="161"/>
      <c r="AR230" s="161"/>
      <c r="AS230" s="161"/>
      <c r="AT230" s="161"/>
      <c r="AU230" s="164" t="s">
        <v>167</v>
      </c>
      <c r="AV230" s="164" t="s">
        <v>97</v>
      </c>
      <c r="AW230" s="161" t="s">
        <v>97</v>
      </c>
      <c r="AX230" s="161" t="s">
        <v>4</v>
      </c>
      <c r="AY230" s="161" t="s">
        <v>86</v>
      </c>
      <c r="AZ230" s="164" t="s">
        <v>159</v>
      </c>
      <c r="BA230" s="161"/>
      <c r="BB230" s="161"/>
      <c r="BC230" s="161"/>
      <c r="BD230" s="161"/>
      <c r="BE230" s="161"/>
      <c r="BF230" s="161"/>
      <c r="BG230" s="161"/>
      <c r="BH230" s="161"/>
      <c r="BI230" s="161"/>
      <c r="BJ230" s="161"/>
      <c r="BK230" s="161"/>
      <c r="BL230" s="161"/>
      <c r="BM230" s="161"/>
      <c r="BN230" s="161"/>
    </row>
    <row r="231" spans="1:66" ht="24" customHeight="1">
      <c r="A231" s="18"/>
      <c r="B231" s="19"/>
      <c r="C231" s="145" t="s">
        <v>369</v>
      </c>
      <c r="D231" s="145" t="s">
        <v>161</v>
      </c>
      <c r="E231" s="146" t="s">
        <v>370</v>
      </c>
      <c r="F231" s="147" t="s">
        <v>371</v>
      </c>
      <c r="G231" s="147"/>
      <c r="H231" s="148" t="s">
        <v>178</v>
      </c>
      <c r="I231" s="149">
        <v>2</v>
      </c>
      <c r="J231" s="150"/>
      <c r="K231" s="150"/>
      <c r="L231" s="151">
        <f t="shared" ref="L231:L232" si="59">ROUND(Q231*I231,2)</f>
        <v>0</v>
      </c>
      <c r="M231" s="152"/>
      <c r="N231" s="19"/>
      <c r="O231" s="153" t="s">
        <v>1</v>
      </c>
      <c r="P231" s="154" t="s">
        <v>42</v>
      </c>
      <c r="Q231" s="155">
        <f t="shared" ref="Q231:Q232" si="60">J231+K231</f>
        <v>0</v>
      </c>
      <c r="R231" s="156">
        <f t="shared" ref="R231:R232" si="61">ROUND(J231*I231,2)</f>
        <v>0</v>
      </c>
      <c r="S231" s="156">
        <f t="shared" ref="S231:S232" si="62">ROUND(K231*I231,2)</f>
        <v>0</v>
      </c>
      <c r="T231" s="18"/>
      <c r="U231" s="157">
        <f t="shared" ref="U231:U232" si="63">T231*I231</f>
        <v>0</v>
      </c>
      <c r="V231" s="157">
        <v>1.8799999999999999E-3</v>
      </c>
      <c r="W231" s="157">
        <f t="shared" ref="W231:W232" si="64">V231*I231</f>
        <v>3.7599999999999999E-3</v>
      </c>
      <c r="X231" s="157">
        <v>0</v>
      </c>
      <c r="Y231" s="158">
        <f t="shared" ref="Y231:Y232" si="65">X231*I231</f>
        <v>0</v>
      </c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59" t="s">
        <v>232</v>
      </c>
      <c r="AT231" s="18"/>
      <c r="AU231" s="159" t="s">
        <v>161</v>
      </c>
      <c r="AV231" s="159" t="s">
        <v>97</v>
      </c>
      <c r="AW231" s="18"/>
      <c r="AX231" s="18"/>
      <c r="AY231" s="18"/>
      <c r="AZ231" s="3" t="s">
        <v>159</v>
      </c>
      <c r="BA231" s="18"/>
      <c r="BB231" s="18"/>
      <c r="BC231" s="18"/>
      <c r="BD231" s="18"/>
      <c r="BE231" s="18"/>
      <c r="BF231" s="160">
        <f t="shared" ref="BF231:BF232" si="66">IF(P231="základná",L231,0)</f>
        <v>0</v>
      </c>
      <c r="BG231" s="160">
        <f t="shared" ref="BG231:BG232" si="67">IF(P231="znížená",L231,0)</f>
        <v>0</v>
      </c>
      <c r="BH231" s="160">
        <f t="shared" ref="BH231:BH232" si="68">IF(P231="zákl. prenesená",L231,0)</f>
        <v>0</v>
      </c>
      <c r="BI231" s="160">
        <f t="shared" ref="BI231:BI232" si="69">IF(P231="zníž. prenesená",L231,0)</f>
        <v>0</v>
      </c>
      <c r="BJ231" s="160">
        <f t="shared" ref="BJ231:BJ232" si="70">IF(P231="nulová",L231,0)</f>
        <v>0</v>
      </c>
      <c r="BK231" s="3" t="s">
        <v>97</v>
      </c>
      <c r="BL231" s="160">
        <f t="shared" ref="BL231:BL232" si="71">ROUND(Q231*I231,2)</f>
        <v>0</v>
      </c>
      <c r="BM231" s="3" t="s">
        <v>232</v>
      </c>
      <c r="BN231" s="159" t="s">
        <v>372</v>
      </c>
    </row>
    <row r="232" spans="1:66" ht="33" customHeight="1">
      <c r="A232" s="18"/>
      <c r="B232" s="19"/>
      <c r="C232" s="145" t="s">
        <v>373</v>
      </c>
      <c r="D232" s="145" t="s">
        <v>161</v>
      </c>
      <c r="E232" s="146" t="s">
        <v>374</v>
      </c>
      <c r="F232" s="147" t="s">
        <v>375</v>
      </c>
      <c r="G232" s="147"/>
      <c r="H232" s="148" t="s">
        <v>178</v>
      </c>
      <c r="I232" s="149">
        <v>6</v>
      </c>
      <c r="J232" s="150"/>
      <c r="K232" s="150"/>
      <c r="L232" s="151">
        <f t="shared" si="59"/>
        <v>0</v>
      </c>
      <c r="M232" s="152"/>
      <c r="N232" s="19"/>
      <c r="O232" s="153" t="s">
        <v>1</v>
      </c>
      <c r="P232" s="154" t="s">
        <v>42</v>
      </c>
      <c r="Q232" s="155">
        <f t="shared" si="60"/>
        <v>0</v>
      </c>
      <c r="R232" s="156">
        <f t="shared" si="61"/>
        <v>0</v>
      </c>
      <c r="S232" s="156">
        <f t="shared" si="62"/>
        <v>0</v>
      </c>
      <c r="T232" s="18"/>
      <c r="U232" s="157">
        <f t="shared" si="63"/>
        <v>0</v>
      </c>
      <c r="V232" s="157">
        <v>1E-4</v>
      </c>
      <c r="W232" s="157">
        <f t="shared" si="64"/>
        <v>6.0000000000000006E-4</v>
      </c>
      <c r="X232" s="157">
        <v>0</v>
      </c>
      <c r="Y232" s="158">
        <f t="shared" si="65"/>
        <v>0</v>
      </c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59" t="s">
        <v>232</v>
      </c>
      <c r="AT232" s="18"/>
      <c r="AU232" s="159" t="s">
        <v>161</v>
      </c>
      <c r="AV232" s="159" t="s">
        <v>97</v>
      </c>
      <c r="AW232" s="18"/>
      <c r="AX232" s="18"/>
      <c r="AY232" s="18"/>
      <c r="AZ232" s="3" t="s">
        <v>159</v>
      </c>
      <c r="BA232" s="18"/>
      <c r="BB232" s="18"/>
      <c r="BC232" s="18"/>
      <c r="BD232" s="18"/>
      <c r="BE232" s="18"/>
      <c r="BF232" s="160">
        <f t="shared" si="66"/>
        <v>0</v>
      </c>
      <c r="BG232" s="160">
        <f t="shared" si="67"/>
        <v>0</v>
      </c>
      <c r="BH232" s="160">
        <f t="shared" si="68"/>
        <v>0</v>
      </c>
      <c r="BI232" s="160">
        <f t="shared" si="69"/>
        <v>0</v>
      </c>
      <c r="BJ232" s="160">
        <f t="shared" si="70"/>
        <v>0</v>
      </c>
      <c r="BK232" s="3" t="s">
        <v>97</v>
      </c>
      <c r="BL232" s="160">
        <f t="shared" si="71"/>
        <v>0</v>
      </c>
      <c r="BM232" s="3" t="s">
        <v>232</v>
      </c>
      <c r="BN232" s="159" t="s">
        <v>376</v>
      </c>
    </row>
    <row r="233" spans="1:66" ht="15.75" customHeight="1">
      <c r="A233" s="161"/>
      <c r="B233" s="162"/>
      <c r="C233" s="161"/>
      <c r="D233" s="163" t="s">
        <v>167</v>
      </c>
      <c r="E233" s="164" t="s">
        <v>1</v>
      </c>
      <c r="F233" s="165" t="s">
        <v>377</v>
      </c>
      <c r="G233" s="165"/>
      <c r="H233" s="161"/>
      <c r="I233" s="166">
        <v>6</v>
      </c>
      <c r="J233" s="161"/>
      <c r="K233" s="161"/>
      <c r="L233" s="161"/>
      <c r="M233" s="161"/>
      <c r="N233" s="162"/>
      <c r="O233" s="167"/>
      <c r="P233" s="161"/>
      <c r="Q233" s="161"/>
      <c r="R233" s="161"/>
      <c r="S233" s="161"/>
      <c r="T233" s="161"/>
      <c r="U233" s="161"/>
      <c r="V233" s="161"/>
      <c r="W233" s="161"/>
      <c r="X233" s="161"/>
      <c r="Y233" s="168"/>
      <c r="Z233" s="161"/>
      <c r="AA233" s="161"/>
      <c r="AB233" s="161"/>
      <c r="AC233" s="161"/>
      <c r="AD233" s="161"/>
      <c r="AE233" s="161"/>
      <c r="AF233" s="161"/>
      <c r="AG233" s="161"/>
      <c r="AH233" s="161"/>
      <c r="AI233" s="161"/>
      <c r="AJ233" s="161"/>
      <c r="AK233" s="161"/>
      <c r="AL233" s="161"/>
      <c r="AM233" s="161"/>
      <c r="AN233" s="161"/>
      <c r="AO233" s="161"/>
      <c r="AP233" s="161"/>
      <c r="AQ233" s="161"/>
      <c r="AR233" s="161"/>
      <c r="AS233" s="161"/>
      <c r="AT233" s="161"/>
      <c r="AU233" s="164" t="s">
        <v>167</v>
      </c>
      <c r="AV233" s="164" t="s">
        <v>97</v>
      </c>
      <c r="AW233" s="161" t="s">
        <v>97</v>
      </c>
      <c r="AX233" s="161" t="s">
        <v>4</v>
      </c>
      <c r="AY233" s="161" t="s">
        <v>86</v>
      </c>
      <c r="AZ233" s="164" t="s">
        <v>159</v>
      </c>
      <c r="BA233" s="161"/>
      <c r="BB233" s="161"/>
      <c r="BC233" s="161"/>
      <c r="BD233" s="161"/>
      <c r="BE233" s="161"/>
      <c r="BF233" s="161"/>
      <c r="BG233" s="161"/>
      <c r="BH233" s="161"/>
      <c r="BI233" s="161"/>
      <c r="BJ233" s="161"/>
      <c r="BK233" s="161"/>
      <c r="BL233" s="161"/>
      <c r="BM233" s="161"/>
      <c r="BN233" s="161"/>
    </row>
    <row r="234" spans="1:66" ht="21.75" customHeight="1">
      <c r="A234" s="18"/>
      <c r="B234" s="19"/>
      <c r="C234" s="169" t="s">
        <v>378</v>
      </c>
      <c r="D234" s="169" t="s">
        <v>175</v>
      </c>
      <c r="E234" s="170" t="s">
        <v>379</v>
      </c>
      <c r="F234" s="171" t="s">
        <v>380</v>
      </c>
      <c r="G234" s="171"/>
      <c r="H234" s="172" t="s">
        <v>178</v>
      </c>
      <c r="I234" s="173">
        <v>6</v>
      </c>
      <c r="J234" s="174"/>
      <c r="K234" s="175"/>
      <c r="L234" s="176">
        <f t="shared" ref="L234:L236" si="72">ROUND(Q234*I234,2)</f>
        <v>0</v>
      </c>
      <c r="M234" s="175"/>
      <c r="N234" s="177"/>
      <c r="O234" s="178" t="s">
        <v>1</v>
      </c>
      <c r="P234" s="154" t="s">
        <v>42</v>
      </c>
      <c r="Q234" s="155">
        <f t="shared" ref="Q234:Q236" si="73">J234+K234</f>
        <v>0</v>
      </c>
      <c r="R234" s="156">
        <f t="shared" ref="R234:R236" si="74">ROUND(J234*I234,2)</f>
        <v>0</v>
      </c>
      <c r="S234" s="156">
        <f t="shared" ref="S234:S236" si="75">ROUND(K234*I234,2)</f>
        <v>0</v>
      </c>
      <c r="T234" s="18"/>
      <c r="U234" s="157">
        <f t="shared" ref="U234:U236" si="76">T234*I234</f>
        <v>0</v>
      </c>
      <c r="V234" s="157">
        <v>2.5000000000000001E-4</v>
      </c>
      <c r="W234" s="157">
        <f t="shared" ref="W234:W236" si="77">V234*I234</f>
        <v>1.5E-3</v>
      </c>
      <c r="X234" s="157">
        <v>0</v>
      </c>
      <c r="Y234" s="158">
        <f t="shared" ref="Y234:Y236" si="78">X234*I234</f>
        <v>0</v>
      </c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59" t="s">
        <v>243</v>
      </c>
      <c r="AT234" s="18"/>
      <c r="AU234" s="159" t="s">
        <v>175</v>
      </c>
      <c r="AV234" s="159" t="s">
        <v>97</v>
      </c>
      <c r="AW234" s="18"/>
      <c r="AX234" s="18"/>
      <c r="AY234" s="18"/>
      <c r="AZ234" s="3" t="s">
        <v>159</v>
      </c>
      <c r="BA234" s="18"/>
      <c r="BB234" s="18"/>
      <c r="BC234" s="18"/>
      <c r="BD234" s="18"/>
      <c r="BE234" s="18"/>
      <c r="BF234" s="160">
        <f t="shared" ref="BF234:BF236" si="79">IF(P234="základná",L234,0)</f>
        <v>0</v>
      </c>
      <c r="BG234" s="160">
        <f t="shared" ref="BG234:BG236" si="80">IF(P234="znížená",L234,0)</f>
        <v>0</v>
      </c>
      <c r="BH234" s="160">
        <f t="shared" ref="BH234:BH236" si="81">IF(P234="zákl. prenesená",L234,0)</f>
        <v>0</v>
      </c>
      <c r="BI234" s="160">
        <f t="shared" ref="BI234:BI236" si="82">IF(P234="zníž. prenesená",L234,0)</f>
        <v>0</v>
      </c>
      <c r="BJ234" s="160">
        <f t="shared" ref="BJ234:BJ236" si="83">IF(P234="nulová",L234,0)</f>
        <v>0</v>
      </c>
      <c r="BK234" s="3" t="s">
        <v>97</v>
      </c>
      <c r="BL234" s="160">
        <f t="shared" ref="BL234:BL236" si="84">ROUND(Q234*I234,2)</f>
        <v>0</v>
      </c>
      <c r="BM234" s="3" t="s">
        <v>232</v>
      </c>
      <c r="BN234" s="159" t="s">
        <v>381</v>
      </c>
    </row>
    <row r="235" spans="1:66" ht="24" customHeight="1">
      <c r="A235" s="18"/>
      <c r="B235" s="19"/>
      <c r="C235" s="145" t="s">
        <v>382</v>
      </c>
      <c r="D235" s="145" t="s">
        <v>161</v>
      </c>
      <c r="E235" s="146" t="s">
        <v>383</v>
      </c>
      <c r="F235" s="147" t="s">
        <v>384</v>
      </c>
      <c r="G235" s="147"/>
      <c r="H235" s="148" t="s">
        <v>263</v>
      </c>
      <c r="I235" s="149">
        <v>13.6</v>
      </c>
      <c r="J235" s="150"/>
      <c r="K235" s="150"/>
      <c r="L235" s="151">
        <f t="shared" si="72"/>
        <v>0</v>
      </c>
      <c r="M235" s="152"/>
      <c r="N235" s="19"/>
      <c r="O235" s="153" t="s">
        <v>1</v>
      </c>
      <c r="P235" s="154" t="s">
        <v>42</v>
      </c>
      <c r="Q235" s="155">
        <f t="shared" si="73"/>
        <v>0</v>
      </c>
      <c r="R235" s="156">
        <f t="shared" si="74"/>
        <v>0</v>
      </c>
      <c r="S235" s="156">
        <f t="shared" si="75"/>
        <v>0</v>
      </c>
      <c r="T235" s="18"/>
      <c r="U235" s="157">
        <f t="shared" si="76"/>
        <v>0</v>
      </c>
      <c r="V235" s="157">
        <v>2.0699999999999998E-3</v>
      </c>
      <c r="W235" s="157">
        <f t="shared" si="77"/>
        <v>2.8151999999999996E-2</v>
      </c>
      <c r="X235" s="157">
        <v>0</v>
      </c>
      <c r="Y235" s="158">
        <f t="shared" si="78"/>
        <v>0</v>
      </c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59" t="s">
        <v>232</v>
      </c>
      <c r="AT235" s="18"/>
      <c r="AU235" s="159" t="s">
        <v>161</v>
      </c>
      <c r="AV235" s="159" t="s">
        <v>97</v>
      </c>
      <c r="AW235" s="18"/>
      <c r="AX235" s="18"/>
      <c r="AY235" s="18"/>
      <c r="AZ235" s="3" t="s">
        <v>159</v>
      </c>
      <c r="BA235" s="18"/>
      <c r="BB235" s="18"/>
      <c r="BC235" s="18"/>
      <c r="BD235" s="18"/>
      <c r="BE235" s="18"/>
      <c r="BF235" s="160">
        <f t="shared" si="79"/>
        <v>0</v>
      </c>
      <c r="BG235" s="160">
        <f t="shared" si="80"/>
        <v>0</v>
      </c>
      <c r="BH235" s="160">
        <f t="shared" si="81"/>
        <v>0</v>
      </c>
      <c r="BI235" s="160">
        <f t="shared" si="82"/>
        <v>0</v>
      </c>
      <c r="BJ235" s="160">
        <f t="shared" si="83"/>
        <v>0</v>
      </c>
      <c r="BK235" s="3" t="s">
        <v>97</v>
      </c>
      <c r="BL235" s="160">
        <f t="shared" si="84"/>
        <v>0</v>
      </c>
      <c r="BM235" s="3" t="s">
        <v>232</v>
      </c>
      <c r="BN235" s="159" t="s">
        <v>385</v>
      </c>
    </row>
    <row r="236" spans="1:66" ht="24" customHeight="1">
      <c r="A236" s="18"/>
      <c r="B236" s="19"/>
      <c r="C236" s="145" t="s">
        <v>386</v>
      </c>
      <c r="D236" s="145" t="s">
        <v>161</v>
      </c>
      <c r="E236" s="146" t="s">
        <v>387</v>
      </c>
      <c r="F236" s="147" t="s">
        <v>388</v>
      </c>
      <c r="G236" s="147"/>
      <c r="H236" s="148" t="s">
        <v>252</v>
      </c>
      <c r="I236" s="150"/>
      <c r="J236" s="150"/>
      <c r="K236" s="150"/>
      <c r="L236" s="151">
        <f t="shared" si="72"/>
        <v>0</v>
      </c>
      <c r="M236" s="152"/>
      <c r="N236" s="19"/>
      <c r="O236" s="153" t="s">
        <v>1</v>
      </c>
      <c r="P236" s="154" t="s">
        <v>42</v>
      </c>
      <c r="Q236" s="155">
        <f t="shared" si="73"/>
        <v>0</v>
      </c>
      <c r="R236" s="156">
        <f t="shared" si="74"/>
        <v>0</v>
      </c>
      <c r="S236" s="156">
        <f t="shared" si="75"/>
        <v>0</v>
      </c>
      <c r="T236" s="18"/>
      <c r="U236" s="157">
        <f t="shared" si="76"/>
        <v>0</v>
      </c>
      <c r="V236" s="157">
        <v>0</v>
      </c>
      <c r="W236" s="157">
        <f t="shared" si="77"/>
        <v>0</v>
      </c>
      <c r="X236" s="157">
        <v>0</v>
      </c>
      <c r="Y236" s="158">
        <f t="shared" si="78"/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9" t="s">
        <v>232</v>
      </c>
      <c r="AT236" s="18"/>
      <c r="AU236" s="159" t="s">
        <v>161</v>
      </c>
      <c r="AV236" s="159" t="s">
        <v>97</v>
      </c>
      <c r="AW236" s="18"/>
      <c r="AX236" s="18"/>
      <c r="AY236" s="18"/>
      <c r="AZ236" s="3" t="s">
        <v>159</v>
      </c>
      <c r="BA236" s="18"/>
      <c r="BB236" s="18"/>
      <c r="BC236" s="18"/>
      <c r="BD236" s="18"/>
      <c r="BE236" s="18"/>
      <c r="BF236" s="160">
        <f t="shared" si="79"/>
        <v>0</v>
      </c>
      <c r="BG236" s="160">
        <f t="shared" si="80"/>
        <v>0</v>
      </c>
      <c r="BH236" s="160">
        <f t="shared" si="81"/>
        <v>0</v>
      </c>
      <c r="BI236" s="160">
        <f t="shared" si="82"/>
        <v>0</v>
      </c>
      <c r="BJ236" s="160">
        <f t="shared" si="83"/>
        <v>0</v>
      </c>
      <c r="BK236" s="3" t="s">
        <v>97</v>
      </c>
      <c r="BL236" s="160">
        <f t="shared" si="84"/>
        <v>0</v>
      </c>
      <c r="BM236" s="3" t="s">
        <v>232</v>
      </c>
      <c r="BN236" s="159" t="s">
        <v>389</v>
      </c>
    </row>
    <row r="237" spans="1:66" ht="22.5" customHeight="1">
      <c r="A237" s="132"/>
      <c r="B237" s="133"/>
      <c r="C237" s="132"/>
      <c r="D237" s="134" t="s">
        <v>77</v>
      </c>
      <c r="E237" s="143" t="s">
        <v>390</v>
      </c>
      <c r="F237" s="143" t="s">
        <v>391</v>
      </c>
      <c r="G237" s="143"/>
      <c r="H237" s="132"/>
      <c r="I237" s="132"/>
      <c r="J237" s="132"/>
      <c r="K237" s="132"/>
      <c r="L237" s="144">
        <f>BL237</f>
        <v>0</v>
      </c>
      <c r="M237" s="132"/>
      <c r="N237" s="133"/>
      <c r="O237" s="137"/>
      <c r="P237" s="132"/>
      <c r="Q237" s="132"/>
      <c r="R237" s="138">
        <f t="shared" ref="R237:S237" si="85">SUM(R238:R240)</f>
        <v>0</v>
      </c>
      <c r="S237" s="138">
        <f t="shared" si="85"/>
        <v>0</v>
      </c>
      <c r="T237" s="132"/>
      <c r="U237" s="139">
        <f>SUM(U238:U240)</f>
        <v>0</v>
      </c>
      <c r="V237" s="132"/>
      <c r="W237" s="139">
        <f>SUM(W238:W240)</f>
        <v>8.9651200000000014E-2</v>
      </c>
      <c r="X237" s="132"/>
      <c r="Y237" s="140">
        <f>SUM(Y238:Y240)</f>
        <v>0</v>
      </c>
      <c r="Z237" s="132"/>
      <c r="AA237" s="132"/>
      <c r="AB237" s="132"/>
      <c r="AC237" s="132"/>
      <c r="AD237" s="132"/>
      <c r="AE237" s="132"/>
      <c r="AF237" s="132"/>
      <c r="AG237" s="132"/>
      <c r="AH237" s="132"/>
      <c r="AI237" s="132"/>
      <c r="AJ237" s="132"/>
      <c r="AK237" s="132"/>
      <c r="AL237" s="132"/>
      <c r="AM237" s="132"/>
      <c r="AN237" s="132"/>
      <c r="AO237" s="132"/>
      <c r="AP237" s="132"/>
      <c r="AQ237" s="132"/>
      <c r="AR237" s="132"/>
      <c r="AS237" s="134" t="s">
        <v>97</v>
      </c>
      <c r="AT237" s="132"/>
      <c r="AU237" s="141" t="s">
        <v>77</v>
      </c>
      <c r="AV237" s="141" t="s">
        <v>86</v>
      </c>
      <c r="AW237" s="132"/>
      <c r="AX237" s="132"/>
      <c r="AY237" s="132"/>
      <c r="AZ237" s="134" t="s">
        <v>159</v>
      </c>
      <c r="BA237" s="132"/>
      <c r="BB237" s="132"/>
      <c r="BC237" s="132"/>
      <c r="BD237" s="132"/>
      <c r="BE237" s="132"/>
      <c r="BF237" s="132"/>
      <c r="BG237" s="132"/>
      <c r="BH237" s="132"/>
      <c r="BI237" s="132"/>
      <c r="BJ237" s="132"/>
      <c r="BK237" s="132"/>
      <c r="BL237" s="142">
        <f>SUM(BL238:BL240)</f>
        <v>0</v>
      </c>
      <c r="BM237" s="132"/>
      <c r="BN237" s="132"/>
    </row>
    <row r="238" spans="1:66" ht="24" customHeight="1">
      <c r="A238" s="18"/>
      <c r="B238" s="19"/>
      <c r="C238" s="145" t="s">
        <v>392</v>
      </c>
      <c r="D238" s="145" t="s">
        <v>161</v>
      </c>
      <c r="E238" s="146" t="s">
        <v>393</v>
      </c>
      <c r="F238" s="147" t="s">
        <v>394</v>
      </c>
      <c r="G238" s="147"/>
      <c r="H238" s="148" t="s">
        <v>186</v>
      </c>
      <c r="I238" s="149">
        <v>43.52</v>
      </c>
      <c r="J238" s="150"/>
      <c r="K238" s="150"/>
      <c r="L238" s="151">
        <f>ROUND(Q238*I238,2)</f>
        <v>0</v>
      </c>
      <c r="M238" s="152"/>
      <c r="N238" s="19"/>
      <c r="O238" s="153" t="s">
        <v>1</v>
      </c>
      <c r="P238" s="154" t="s">
        <v>42</v>
      </c>
      <c r="Q238" s="155">
        <f>J238+K238</f>
        <v>0</v>
      </c>
      <c r="R238" s="156">
        <f>ROUND(J238*I238,2)</f>
        <v>0</v>
      </c>
      <c r="S238" s="156">
        <f>ROUND(K238*I238,2)</f>
        <v>0</v>
      </c>
      <c r="T238" s="18"/>
      <c r="U238" s="157">
        <f>T238*I238</f>
        <v>0</v>
      </c>
      <c r="V238" s="157">
        <v>2.0600000000000002E-3</v>
      </c>
      <c r="W238" s="157">
        <f>V238*I238</f>
        <v>8.9651200000000014E-2</v>
      </c>
      <c r="X238" s="157">
        <v>0</v>
      </c>
      <c r="Y238" s="158">
        <f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9" t="s">
        <v>232</v>
      </c>
      <c r="AT238" s="18"/>
      <c r="AU238" s="159" t="s">
        <v>161</v>
      </c>
      <c r="AV238" s="159" t="s">
        <v>97</v>
      </c>
      <c r="AW238" s="18"/>
      <c r="AX238" s="18"/>
      <c r="AY238" s="18"/>
      <c r="AZ238" s="3" t="s">
        <v>159</v>
      </c>
      <c r="BA238" s="18"/>
      <c r="BB238" s="18"/>
      <c r="BC238" s="18"/>
      <c r="BD238" s="18"/>
      <c r="BE238" s="18"/>
      <c r="BF238" s="160">
        <f>IF(P238="základná",L238,0)</f>
        <v>0</v>
      </c>
      <c r="BG238" s="160">
        <f>IF(P238="znížená",L238,0)</f>
        <v>0</v>
      </c>
      <c r="BH238" s="160">
        <f>IF(P238="zákl. prenesená",L238,0)</f>
        <v>0</v>
      </c>
      <c r="BI238" s="160">
        <f>IF(P238="zníž. prenesená",L238,0)</f>
        <v>0</v>
      </c>
      <c r="BJ238" s="160">
        <f>IF(P238="nulová",L238,0)</f>
        <v>0</v>
      </c>
      <c r="BK238" s="3" t="s">
        <v>97</v>
      </c>
      <c r="BL238" s="160">
        <f>ROUND(Q238*I238,2)</f>
        <v>0</v>
      </c>
      <c r="BM238" s="3" t="s">
        <v>232</v>
      </c>
      <c r="BN238" s="159" t="s">
        <v>395</v>
      </c>
    </row>
    <row r="239" spans="1:66" ht="15.75" customHeight="1">
      <c r="A239" s="161"/>
      <c r="B239" s="162"/>
      <c r="C239" s="161"/>
      <c r="D239" s="163" t="s">
        <v>167</v>
      </c>
      <c r="E239" s="164" t="s">
        <v>1</v>
      </c>
      <c r="F239" s="165" t="s">
        <v>308</v>
      </c>
      <c r="G239" s="165"/>
      <c r="H239" s="161"/>
      <c r="I239" s="166">
        <v>43.52</v>
      </c>
      <c r="J239" s="161"/>
      <c r="K239" s="161"/>
      <c r="L239" s="161"/>
      <c r="M239" s="161"/>
      <c r="N239" s="162"/>
      <c r="O239" s="167"/>
      <c r="P239" s="161"/>
      <c r="Q239" s="161"/>
      <c r="R239" s="161"/>
      <c r="S239" s="161"/>
      <c r="T239" s="161"/>
      <c r="U239" s="161"/>
      <c r="V239" s="161"/>
      <c r="W239" s="161"/>
      <c r="X239" s="161"/>
      <c r="Y239" s="168"/>
      <c r="Z239" s="161"/>
      <c r="AA239" s="161"/>
      <c r="AB239" s="161"/>
      <c r="AC239" s="161"/>
      <c r="AD239" s="161"/>
      <c r="AE239" s="161"/>
      <c r="AF239" s="161"/>
      <c r="AG239" s="161"/>
      <c r="AH239" s="161"/>
      <c r="AI239" s="161"/>
      <c r="AJ239" s="161"/>
      <c r="AK239" s="161"/>
      <c r="AL239" s="161"/>
      <c r="AM239" s="161"/>
      <c r="AN239" s="161"/>
      <c r="AO239" s="161"/>
      <c r="AP239" s="161"/>
      <c r="AQ239" s="161"/>
      <c r="AR239" s="161"/>
      <c r="AS239" s="161"/>
      <c r="AT239" s="161"/>
      <c r="AU239" s="164" t="s">
        <v>167</v>
      </c>
      <c r="AV239" s="164" t="s">
        <v>97</v>
      </c>
      <c r="AW239" s="161" t="s">
        <v>97</v>
      </c>
      <c r="AX239" s="161" t="s">
        <v>4</v>
      </c>
      <c r="AY239" s="161" t="s">
        <v>86</v>
      </c>
      <c r="AZ239" s="164" t="s">
        <v>159</v>
      </c>
      <c r="BA239" s="161"/>
      <c r="BB239" s="161"/>
      <c r="BC239" s="161"/>
      <c r="BD239" s="161"/>
      <c r="BE239" s="161"/>
      <c r="BF239" s="161"/>
      <c r="BG239" s="161"/>
      <c r="BH239" s="161"/>
      <c r="BI239" s="161"/>
      <c r="BJ239" s="161"/>
      <c r="BK239" s="161"/>
      <c r="BL239" s="161"/>
      <c r="BM239" s="161"/>
      <c r="BN239" s="161"/>
    </row>
    <row r="240" spans="1:66" ht="21.75" customHeight="1">
      <c r="A240" s="18"/>
      <c r="B240" s="19"/>
      <c r="C240" s="145" t="s">
        <v>396</v>
      </c>
      <c r="D240" s="145" t="s">
        <v>161</v>
      </c>
      <c r="E240" s="146" t="s">
        <v>397</v>
      </c>
      <c r="F240" s="147" t="s">
        <v>398</v>
      </c>
      <c r="G240" s="147"/>
      <c r="H240" s="148" t="s">
        <v>252</v>
      </c>
      <c r="I240" s="150"/>
      <c r="J240" s="150"/>
      <c r="K240" s="150"/>
      <c r="L240" s="151">
        <f>ROUND(Q240*I240,2)</f>
        <v>0</v>
      </c>
      <c r="M240" s="152"/>
      <c r="N240" s="19"/>
      <c r="O240" s="153" t="s">
        <v>1</v>
      </c>
      <c r="P240" s="154" t="s">
        <v>42</v>
      </c>
      <c r="Q240" s="155">
        <f>J240+K240</f>
        <v>0</v>
      </c>
      <c r="R240" s="156">
        <f>ROUND(J240*I240,2)</f>
        <v>0</v>
      </c>
      <c r="S240" s="156">
        <f>ROUND(K240*I240,2)</f>
        <v>0</v>
      </c>
      <c r="T240" s="18"/>
      <c r="U240" s="157">
        <f>T240*I240</f>
        <v>0</v>
      </c>
      <c r="V240" s="157">
        <v>0</v>
      </c>
      <c r="W240" s="157">
        <f>V240*I240</f>
        <v>0</v>
      </c>
      <c r="X240" s="157">
        <v>0</v>
      </c>
      <c r="Y240" s="158">
        <f>X240*I240</f>
        <v>0</v>
      </c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59" t="s">
        <v>232</v>
      </c>
      <c r="AT240" s="18"/>
      <c r="AU240" s="159" t="s">
        <v>161</v>
      </c>
      <c r="AV240" s="159" t="s">
        <v>97</v>
      </c>
      <c r="AW240" s="18"/>
      <c r="AX240" s="18"/>
      <c r="AY240" s="18"/>
      <c r="AZ240" s="3" t="s">
        <v>159</v>
      </c>
      <c r="BA240" s="18"/>
      <c r="BB240" s="18"/>
      <c r="BC240" s="18"/>
      <c r="BD240" s="18"/>
      <c r="BE240" s="18"/>
      <c r="BF240" s="160">
        <f>IF(P240="základná",L240,0)</f>
        <v>0</v>
      </c>
      <c r="BG240" s="160">
        <f>IF(P240="znížená",L240,0)</f>
        <v>0</v>
      </c>
      <c r="BH240" s="160">
        <f>IF(P240="zákl. prenesená",L240,0)</f>
        <v>0</v>
      </c>
      <c r="BI240" s="160">
        <f>IF(P240="zníž. prenesená",L240,0)</f>
        <v>0</v>
      </c>
      <c r="BJ240" s="160">
        <f>IF(P240="nulová",L240,0)</f>
        <v>0</v>
      </c>
      <c r="BK240" s="3" t="s">
        <v>97</v>
      </c>
      <c r="BL240" s="160">
        <f>ROUND(Q240*I240,2)</f>
        <v>0</v>
      </c>
      <c r="BM240" s="3" t="s">
        <v>232</v>
      </c>
      <c r="BN240" s="159" t="s">
        <v>399</v>
      </c>
    </row>
    <row r="241" spans="1:66" ht="22.5" customHeight="1">
      <c r="A241" s="132"/>
      <c r="B241" s="133"/>
      <c r="C241" s="132"/>
      <c r="D241" s="134" t="s">
        <v>77</v>
      </c>
      <c r="E241" s="143" t="s">
        <v>400</v>
      </c>
      <c r="F241" s="143" t="s">
        <v>401</v>
      </c>
      <c r="G241" s="143"/>
      <c r="H241" s="132"/>
      <c r="I241" s="132"/>
      <c r="J241" s="132"/>
      <c r="K241" s="132"/>
      <c r="L241" s="144">
        <f>BL241</f>
        <v>0</v>
      </c>
      <c r="M241" s="132"/>
      <c r="N241" s="133"/>
      <c r="O241" s="137"/>
      <c r="P241" s="132"/>
      <c r="Q241" s="132"/>
      <c r="R241" s="138">
        <f t="shared" ref="R241:S241" si="86">SUM(R242:R258)</f>
        <v>0</v>
      </c>
      <c r="S241" s="138">
        <f t="shared" si="86"/>
        <v>0</v>
      </c>
      <c r="T241" s="132"/>
      <c r="U241" s="139">
        <f>SUM(U242:U258)</f>
        <v>0</v>
      </c>
      <c r="V241" s="132"/>
      <c r="W241" s="139">
        <f>SUM(W242:W258)</f>
        <v>0.18743500000000002</v>
      </c>
      <c r="X241" s="132"/>
      <c r="Y241" s="140">
        <f>SUM(Y242:Y258)</f>
        <v>0</v>
      </c>
      <c r="Z241" s="132"/>
      <c r="AA241" s="132"/>
      <c r="AB241" s="132"/>
      <c r="AC241" s="132"/>
      <c r="AD241" s="132"/>
      <c r="AE241" s="132"/>
      <c r="AF241" s="132"/>
      <c r="AG241" s="132"/>
      <c r="AH241" s="132"/>
      <c r="AI241" s="132"/>
      <c r="AJ241" s="132"/>
      <c r="AK241" s="132"/>
      <c r="AL241" s="132"/>
      <c r="AM241" s="132"/>
      <c r="AN241" s="132"/>
      <c r="AO241" s="132"/>
      <c r="AP241" s="132"/>
      <c r="AQ241" s="132"/>
      <c r="AR241" s="132"/>
      <c r="AS241" s="134" t="s">
        <v>97</v>
      </c>
      <c r="AT241" s="132"/>
      <c r="AU241" s="141" t="s">
        <v>77</v>
      </c>
      <c r="AV241" s="141" t="s">
        <v>86</v>
      </c>
      <c r="AW241" s="132"/>
      <c r="AX241" s="132"/>
      <c r="AY241" s="132"/>
      <c r="AZ241" s="134" t="s">
        <v>159</v>
      </c>
      <c r="BA241" s="132"/>
      <c r="BB241" s="132"/>
      <c r="BC241" s="132"/>
      <c r="BD241" s="132"/>
      <c r="BE241" s="132"/>
      <c r="BF241" s="132"/>
      <c r="BG241" s="132"/>
      <c r="BH241" s="132"/>
      <c r="BI241" s="132"/>
      <c r="BJ241" s="132"/>
      <c r="BK241" s="132"/>
      <c r="BL241" s="142">
        <f>SUM(BL242:BL258)</f>
        <v>0</v>
      </c>
      <c r="BM241" s="132"/>
      <c r="BN241" s="132"/>
    </row>
    <row r="242" spans="1:66" ht="37.5" customHeight="1">
      <c r="A242" s="18"/>
      <c r="B242" s="19"/>
      <c r="C242" s="145" t="s">
        <v>402</v>
      </c>
      <c r="D242" s="145" t="s">
        <v>161</v>
      </c>
      <c r="E242" s="146" t="s">
        <v>403</v>
      </c>
      <c r="F242" s="147" t="s">
        <v>404</v>
      </c>
      <c r="G242" s="147"/>
      <c r="H242" s="148" t="s">
        <v>186</v>
      </c>
      <c r="I242" s="149">
        <v>50.5</v>
      </c>
      <c r="J242" s="150"/>
      <c r="K242" s="150"/>
      <c r="L242" s="151">
        <f>ROUND(Q242*I242,2)</f>
        <v>0</v>
      </c>
      <c r="M242" s="152"/>
      <c r="N242" s="19"/>
      <c r="O242" s="153" t="s">
        <v>1</v>
      </c>
      <c r="P242" s="154" t="s">
        <v>42</v>
      </c>
      <c r="Q242" s="155">
        <f>J242+K242</f>
        <v>0</v>
      </c>
      <c r="R242" s="156">
        <f>ROUND(J242*I242,2)</f>
        <v>0</v>
      </c>
      <c r="S242" s="156">
        <f>ROUND(K242*I242,2)</f>
        <v>0</v>
      </c>
      <c r="T242" s="18"/>
      <c r="U242" s="157">
        <f>T242*I242</f>
        <v>0</v>
      </c>
      <c r="V242" s="157">
        <v>3.0000000000000001E-5</v>
      </c>
      <c r="W242" s="157">
        <f>V242*I242</f>
        <v>1.5150000000000001E-3</v>
      </c>
      <c r="X242" s="157">
        <v>0</v>
      </c>
      <c r="Y242" s="158">
        <f>X242*I242</f>
        <v>0</v>
      </c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59" t="s">
        <v>232</v>
      </c>
      <c r="AT242" s="18"/>
      <c r="AU242" s="159" t="s">
        <v>161</v>
      </c>
      <c r="AV242" s="159" t="s">
        <v>97</v>
      </c>
      <c r="AW242" s="18"/>
      <c r="AX242" s="18"/>
      <c r="AY242" s="18"/>
      <c r="AZ242" s="3" t="s">
        <v>159</v>
      </c>
      <c r="BA242" s="18"/>
      <c r="BB242" s="18"/>
      <c r="BC242" s="18"/>
      <c r="BD242" s="18"/>
      <c r="BE242" s="18"/>
      <c r="BF242" s="160">
        <f>IF(P242="základná",L242,0)</f>
        <v>0</v>
      </c>
      <c r="BG242" s="160">
        <f>IF(P242="znížená",L242,0)</f>
        <v>0</v>
      </c>
      <c r="BH242" s="160">
        <f>IF(P242="zákl. prenesená",L242,0)</f>
        <v>0</v>
      </c>
      <c r="BI242" s="160">
        <f>IF(P242="zníž. prenesená",L242,0)</f>
        <v>0</v>
      </c>
      <c r="BJ242" s="160">
        <f>IF(P242="nulová",L242,0)</f>
        <v>0</v>
      </c>
      <c r="BK242" s="3" t="s">
        <v>97</v>
      </c>
      <c r="BL242" s="160">
        <f>ROUND(Q242*I242,2)</f>
        <v>0</v>
      </c>
      <c r="BM242" s="3" t="s">
        <v>232</v>
      </c>
      <c r="BN242" s="159" t="s">
        <v>405</v>
      </c>
    </row>
    <row r="243" spans="1:66" ht="15.75" customHeight="1">
      <c r="A243" s="161"/>
      <c r="B243" s="162"/>
      <c r="C243" s="161"/>
      <c r="D243" s="163" t="s">
        <v>167</v>
      </c>
      <c r="E243" s="164" t="s">
        <v>1</v>
      </c>
      <c r="F243" s="165" t="s">
        <v>406</v>
      </c>
      <c r="G243" s="165"/>
      <c r="H243" s="161"/>
      <c r="I243" s="166">
        <v>59.6</v>
      </c>
      <c r="J243" s="161"/>
      <c r="K243" s="161"/>
      <c r="L243" s="161"/>
      <c r="M243" s="161"/>
      <c r="N243" s="162"/>
      <c r="O243" s="167"/>
      <c r="P243" s="161"/>
      <c r="Q243" s="161"/>
      <c r="R243" s="161"/>
      <c r="S243" s="161"/>
      <c r="T243" s="161"/>
      <c r="U243" s="161"/>
      <c r="V243" s="161"/>
      <c r="W243" s="161"/>
      <c r="X243" s="161"/>
      <c r="Y243" s="168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4" t="s">
        <v>167</v>
      </c>
      <c r="AV243" s="164" t="s">
        <v>97</v>
      </c>
      <c r="AW243" s="161" t="s">
        <v>97</v>
      </c>
      <c r="AX243" s="161" t="s">
        <v>4</v>
      </c>
      <c r="AY243" s="161" t="s">
        <v>78</v>
      </c>
      <c r="AZ243" s="164" t="s">
        <v>159</v>
      </c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1"/>
      <c r="BN243" s="161"/>
    </row>
    <row r="244" spans="1:66" ht="15.75" customHeight="1">
      <c r="A244" s="179"/>
      <c r="B244" s="180"/>
      <c r="C244" s="179"/>
      <c r="D244" s="163" t="s">
        <v>167</v>
      </c>
      <c r="E244" s="181" t="s">
        <v>1</v>
      </c>
      <c r="F244" s="182" t="s">
        <v>235</v>
      </c>
      <c r="G244" s="182"/>
      <c r="H244" s="179"/>
      <c r="I244" s="181" t="s">
        <v>1</v>
      </c>
      <c r="J244" s="179"/>
      <c r="K244" s="179"/>
      <c r="L244" s="179"/>
      <c r="M244" s="179"/>
      <c r="N244" s="180"/>
      <c r="O244" s="183"/>
      <c r="P244" s="179"/>
      <c r="Q244" s="179"/>
      <c r="R244" s="179"/>
      <c r="S244" s="179"/>
      <c r="T244" s="179"/>
      <c r="U244" s="179"/>
      <c r="V244" s="179"/>
      <c r="W244" s="179"/>
      <c r="X244" s="179"/>
      <c r="Y244" s="184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79"/>
      <c r="AT244" s="179"/>
      <c r="AU244" s="181" t="s">
        <v>167</v>
      </c>
      <c r="AV244" s="181" t="s">
        <v>97</v>
      </c>
      <c r="AW244" s="179" t="s">
        <v>86</v>
      </c>
      <c r="AX244" s="179" t="s">
        <v>4</v>
      </c>
      <c r="AY244" s="179" t="s">
        <v>78</v>
      </c>
      <c r="AZ244" s="181" t="s">
        <v>159</v>
      </c>
      <c r="BA244" s="179"/>
      <c r="BB244" s="179"/>
      <c r="BC244" s="179"/>
      <c r="BD244" s="179"/>
      <c r="BE244" s="179"/>
      <c r="BF244" s="179"/>
      <c r="BG244" s="179"/>
      <c r="BH244" s="179"/>
      <c r="BI244" s="179"/>
      <c r="BJ244" s="179"/>
      <c r="BK244" s="179"/>
      <c r="BL244" s="179"/>
      <c r="BM244" s="179"/>
      <c r="BN244" s="179"/>
    </row>
    <row r="245" spans="1:66" ht="15.75" customHeight="1">
      <c r="A245" s="161"/>
      <c r="B245" s="162"/>
      <c r="C245" s="161"/>
      <c r="D245" s="163" t="s">
        <v>167</v>
      </c>
      <c r="E245" s="164" t="s">
        <v>1</v>
      </c>
      <c r="F245" s="165" t="s">
        <v>407</v>
      </c>
      <c r="G245" s="165"/>
      <c r="H245" s="161"/>
      <c r="I245" s="166">
        <v>-7.5</v>
      </c>
      <c r="J245" s="161"/>
      <c r="K245" s="161"/>
      <c r="L245" s="161"/>
      <c r="M245" s="161"/>
      <c r="N245" s="162"/>
      <c r="O245" s="167"/>
      <c r="P245" s="161"/>
      <c r="Q245" s="161"/>
      <c r="R245" s="161"/>
      <c r="S245" s="161"/>
      <c r="T245" s="161"/>
      <c r="U245" s="161"/>
      <c r="V245" s="161"/>
      <c r="W245" s="161"/>
      <c r="X245" s="161"/>
      <c r="Y245" s="168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4" t="s">
        <v>167</v>
      </c>
      <c r="AV245" s="164" t="s">
        <v>97</v>
      </c>
      <c r="AW245" s="161" t="s">
        <v>97</v>
      </c>
      <c r="AX245" s="161" t="s">
        <v>4</v>
      </c>
      <c r="AY245" s="161" t="s">
        <v>78</v>
      </c>
      <c r="AZ245" s="164" t="s">
        <v>159</v>
      </c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1"/>
      <c r="BN245" s="161"/>
    </row>
    <row r="246" spans="1:66" ht="15.75" customHeight="1">
      <c r="A246" s="161"/>
      <c r="B246" s="162"/>
      <c r="C246" s="161"/>
      <c r="D246" s="163" t="s">
        <v>167</v>
      </c>
      <c r="E246" s="164" t="s">
        <v>1</v>
      </c>
      <c r="F246" s="165" t="s">
        <v>248</v>
      </c>
      <c r="G246" s="165"/>
      <c r="H246" s="161"/>
      <c r="I246" s="166">
        <v>-1.6</v>
      </c>
      <c r="J246" s="161"/>
      <c r="K246" s="161"/>
      <c r="L246" s="161"/>
      <c r="M246" s="161"/>
      <c r="N246" s="162"/>
      <c r="O246" s="167"/>
      <c r="P246" s="161"/>
      <c r="Q246" s="161"/>
      <c r="R246" s="161"/>
      <c r="S246" s="161"/>
      <c r="T246" s="161"/>
      <c r="U246" s="161"/>
      <c r="V246" s="161"/>
      <c r="W246" s="161"/>
      <c r="X246" s="161"/>
      <c r="Y246" s="168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4" t="s">
        <v>167</v>
      </c>
      <c r="AV246" s="164" t="s">
        <v>97</v>
      </c>
      <c r="AW246" s="161" t="s">
        <v>97</v>
      </c>
      <c r="AX246" s="161" t="s">
        <v>4</v>
      </c>
      <c r="AY246" s="161" t="s">
        <v>78</v>
      </c>
      <c r="AZ246" s="164" t="s">
        <v>159</v>
      </c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1"/>
      <c r="BN246" s="161"/>
    </row>
    <row r="247" spans="1:66" ht="15.75" customHeight="1">
      <c r="A247" s="185"/>
      <c r="B247" s="186"/>
      <c r="C247" s="185"/>
      <c r="D247" s="163" t="s">
        <v>167</v>
      </c>
      <c r="E247" s="187" t="s">
        <v>1</v>
      </c>
      <c r="F247" s="188" t="s">
        <v>239</v>
      </c>
      <c r="G247" s="188"/>
      <c r="H247" s="185"/>
      <c r="I247" s="189">
        <v>50.5</v>
      </c>
      <c r="J247" s="185"/>
      <c r="K247" s="185"/>
      <c r="L247" s="185"/>
      <c r="M247" s="185"/>
      <c r="N247" s="186"/>
      <c r="O247" s="190"/>
      <c r="P247" s="185"/>
      <c r="Q247" s="185"/>
      <c r="R247" s="185"/>
      <c r="S247" s="185"/>
      <c r="T247" s="185"/>
      <c r="U247" s="185"/>
      <c r="V247" s="185"/>
      <c r="W247" s="185"/>
      <c r="X247" s="185"/>
      <c r="Y247" s="191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85"/>
      <c r="AT247" s="185"/>
      <c r="AU247" s="187" t="s">
        <v>167</v>
      </c>
      <c r="AV247" s="187" t="s">
        <v>97</v>
      </c>
      <c r="AW247" s="185" t="s">
        <v>174</v>
      </c>
      <c r="AX247" s="185" t="s">
        <v>4</v>
      </c>
      <c r="AY247" s="185" t="s">
        <v>86</v>
      </c>
      <c r="AZ247" s="187" t="s">
        <v>159</v>
      </c>
      <c r="BA247" s="185"/>
      <c r="BB247" s="185"/>
      <c r="BC247" s="185"/>
      <c r="BD247" s="185"/>
      <c r="BE247" s="185"/>
      <c r="BF247" s="185"/>
      <c r="BG247" s="185"/>
      <c r="BH247" s="185"/>
      <c r="BI247" s="185"/>
      <c r="BJ247" s="185"/>
      <c r="BK247" s="185"/>
      <c r="BL247" s="185"/>
      <c r="BM247" s="185"/>
      <c r="BN247" s="185"/>
    </row>
    <row r="248" spans="1:66" ht="16.5" customHeight="1">
      <c r="A248" s="18"/>
      <c r="B248" s="19"/>
      <c r="C248" s="169" t="s">
        <v>408</v>
      </c>
      <c r="D248" s="169" t="s">
        <v>175</v>
      </c>
      <c r="E248" s="170" t="s">
        <v>409</v>
      </c>
      <c r="F248" s="171" t="s">
        <v>410</v>
      </c>
      <c r="G248" s="171"/>
      <c r="H248" s="172" t="s">
        <v>186</v>
      </c>
      <c r="I248" s="173">
        <v>50.5</v>
      </c>
      <c r="J248" s="174"/>
      <c r="K248" s="175"/>
      <c r="L248" s="176">
        <f t="shared" ref="L248:L249" si="87">ROUND(Q248*I248,2)</f>
        <v>0</v>
      </c>
      <c r="M248" s="175"/>
      <c r="N248" s="177"/>
      <c r="O248" s="178" t="s">
        <v>1</v>
      </c>
      <c r="P248" s="154" t="s">
        <v>42</v>
      </c>
      <c r="Q248" s="155">
        <f t="shared" ref="Q248:Q249" si="88">J248+K248</f>
        <v>0</v>
      </c>
      <c r="R248" s="156">
        <f t="shared" ref="R248:R249" si="89">ROUND(J248*I248,2)</f>
        <v>0</v>
      </c>
      <c r="S248" s="156">
        <f t="shared" ref="S248:S249" si="90">ROUND(K248*I248,2)</f>
        <v>0</v>
      </c>
      <c r="T248" s="18"/>
      <c r="U248" s="157">
        <f t="shared" ref="U248:U249" si="91">T248*I248</f>
        <v>0</v>
      </c>
      <c r="V248" s="157">
        <v>0</v>
      </c>
      <c r="W248" s="157">
        <f t="shared" ref="W248:W249" si="92">V248*I248</f>
        <v>0</v>
      </c>
      <c r="X248" s="157">
        <v>0</v>
      </c>
      <c r="Y248" s="158">
        <f t="shared" ref="Y248:Y249" si="93">X248*I248</f>
        <v>0</v>
      </c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59" t="s">
        <v>243</v>
      </c>
      <c r="AT248" s="18"/>
      <c r="AU248" s="159" t="s">
        <v>175</v>
      </c>
      <c r="AV248" s="159" t="s">
        <v>97</v>
      </c>
      <c r="AW248" s="18"/>
      <c r="AX248" s="18"/>
      <c r="AY248" s="18"/>
      <c r="AZ248" s="3" t="s">
        <v>159</v>
      </c>
      <c r="BA248" s="18"/>
      <c r="BB248" s="18"/>
      <c r="BC248" s="18"/>
      <c r="BD248" s="18"/>
      <c r="BE248" s="18"/>
      <c r="BF248" s="160">
        <f t="shared" ref="BF248:BF249" si="94">IF(P248="základná",L248,0)</f>
        <v>0</v>
      </c>
      <c r="BG248" s="160">
        <f t="shared" ref="BG248:BG249" si="95">IF(P248="znížená",L248,0)</f>
        <v>0</v>
      </c>
      <c r="BH248" s="160">
        <f t="shared" ref="BH248:BH249" si="96">IF(P248="zákl. prenesená",L248,0)</f>
        <v>0</v>
      </c>
      <c r="BI248" s="160">
        <f t="shared" ref="BI248:BI249" si="97">IF(P248="zníž. prenesená",L248,0)</f>
        <v>0</v>
      </c>
      <c r="BJ248" s="160">
        <f t="shared" ref="BJ248:BJ249" si="98">IF(P248="nulová",L248,0)</f>
        <v>0</v>
      </c>
      <c r="BK248" s="3" t="s">
        <v>97</v>
      </c>
      <c r="BL248" s="160">
        <f t="shared" ref="BL248:BL249" si="99">ROUND(Q248*I248,2)</f>
        <v>0</v>
      </c>
      <c r="BM248" s="3" t="s">
        <v>232</v>
      </c>
      <c r="BN248" s="159" t="s">
        <v>411</v>
      </c>
    </row>
    <row r="249" spans="1:66" ht="21.75" customHeight="1">
      <c r="A249" s="18"/>
      <c r="B249" s="19"/>
      <c r="C249" s="145" t="s">
        <v>412</v>
      </c>
      <c r="D249" s="145" t="s">
        <v>161</v>
      </c>
      <c r="E249" s="146" t="s">
        <v>413</v>
      </c>
      <c r="F249" s="147" t="s">
        <v>414</v>
      </c>
      <c r="G249" s="147"/>
      <c r="H249" s="148" t="s">
        <v>263</v>
      </c>
      <c r="I249" s="149">
        <v>112</v>
      </c>
      <c r="J249" s="150"/>
      <c r="K249" s="150"/>
      <c r="L249" s="151">
        <f t="shared" si="87"/>
        <v>0</v>
      </c>
      <c r="M249" s="152"/>
      <c r="N249" s="19"/>
      <c r="O249" s="153" t="s">
        <v>1</v>
      </c>
      <c r="P249" s="154" t="s">
        <v>42</v>
      </c>
      <c r="Q249" s="155">
        <f t="shared" si="88"/>
        <v>0</v>
      </c>
      <c r="R249" s="156">
        <f t="shared" si="89"/>
        <v>0</v>
      </c>
      <c r="S249" s="156">
        <f t="shared" si="90"/>
        <v>0</v>
      </c>
      <c r="T249" s="18"/>
      <c r="U249" s="157">
        <f t="shared" si="91"/>
        <v>0</v>
      </c>
      <c r="V249" s="157">
        <v>6.0000000000000002E-5</v>
      </c>
      <c r="W249" s="157">
        <f t="shared" si="92"/>
        <v>6.7200000000000003E-3</v>
      </c>
      <c r="X249" s="157">
        <v>0</v>
      </c>
      <c r="Y249" s="158">
        <f t="shared" si="93"/>
        <v>0</v>
      </c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59" t="s">
        <v>232</v>
      </c>
      <c r="AT249" s="18"/>
      <c r="AU249" s="159" t="s">
        <v>161</v>
      </c>
      <c r="AV249" s="159" t="s">
        <v>97</v>
      </c>
      <c r="AW249" s="18"/>
      <c r="AX249" s="18"/>
      <c r="AY249" s="18"/>
      <c r="AZ249" s="3" t="s">
        <v>159</v>
      </c>
      <c r="BA249" s="18"/>
      <c r="BB249" s="18"/>
      <c r="BC249" s="18"/>
      <c r="BD249" s="18"/>
      <c r="BE249" s="18"/>
      <c r="BF249" s="160">
        <f t="shared" si="94"/>
        <v>0</v>
      </c>
      <c r="BG249" s="160">
        <f t="shared" si="95"/>
        <v>0</v>
      </c>
      <c r="BH249" s="160">
        <f t="shared" si="96"/>
        <v>0</v>
      </c>
      <c r="BI249" s="160">
        <f t="shared" si="97"/>
        <v>0</v>
      </c>
      <c r="BJ249" s="160">
        <f t="shared" si="98"/>
        <v>0</v>
      </c>
      <c r="BK249" s="3" t="s">
        <v>97</v>
      </c>
      <c r="BL249" s="160">
        <f t="shared" si="99"/>
        <v>0</v>
      </c>
      <c r="BM249" s="3" t="s">
        <v>232</v>
      </c>
      <c r="BN249" s="159" t="s">
        <v>415</v>
      </c>
    </row>
    <row r="250" spans="1:66" ht="15.75" customHeight="1">
      <c r="A250" s="161"/>
      <c r="B250" s="162"/>
      <c r="C250" s="161"/>
      <c r="D250" s="163" t="s">
        <v>167</v>
      </c>
      <c r="E250" s="164" t="s">
        <v>1</v>
      </c>
      <c r="F250" s="165" t="s">
        <v>416</v>
      </c>
      <c r="G250" s="165"/>
      <c r="H250" s="161"/>
      <c r="I250" s="166">
        <v>112</v>
      </c>
      <c r="J250" s="161"/>
      <c r="K250" s="161"/>
      <c r="L250" s="161"/>
      <c r="M250" s="161"/>
      <c r="N250" s="162"/>
      <c r="O250" s="167"/>
      <c r="P250" s="161"/>
      <c r="Q250" s="161"/>
      <c r="R250" s="161"/>
      <c r="S250" s="161"/>
      <c r="T250" s="161"/>
      <c r="U250" s="161"/>
      <c r="V250" s="161"/>
      <c r="W250" s="161"/>
      <c r="X250" s="161"/>
      <c r="Y250" s="168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1"/>
      <c r="AT250" s="161"/>
      <c r="AU250" s="164" t="s">
        <v>167</v>
      </c>
      <c r="AV250" s="164" t="s">
        <v>97</v>
      </c>
      <c r="AW250" s="161" t="s">
        <v>97</v>
      </c>
      <c r="AX250" s="161" t="s">
        <v>4</v>
      </c>
      <c r="AY250" s="161" t="s">
        <v>86</v>
      </c>
      <c r="AZ250" s="164" t="s">
        <v>159</v>
      </c>
      <c r="BA250" s="161"/>
      <c r="BB250" s="161"/>
      <c r="BC250" s="161"/>
      <c r="BD250" s="161"/>
      <c r="BE250" s="161"/>
      <c r="BF250" s="161"/>
      <c r="BG250" s="161"/>
      <c r="BH250" s="161"/>
      <c r="BI250" s="161"/>
      <c r="BJ250" s="161"/>
      <c r="BK250" s="161"/>
      <c r="BL250" s="161"/>
      <c r="BM250" s="161"/>
      <c r="BN250" s="161"/>
    </row>
    <row r="251" spans="1:66" ht="37.5" customHeight="1">
      <c r="A251" s="18"/>
      <c r="B251" s="19"/>
      <c r="C251" s="169" t="s">
        <v>417</v>
      </c>
      <c r="D251" s="169" t="s">
        <v>175</v>
      </c>
      <c r="E251" s="170" t="s">
        <v>293</v>
      </c>
      <c r="F251" s="171" t="s">
        <v>294</v>
      </c>
      <c r="G251" s="171"/>
      <c r="H251" s="172" t="s">
        <v>164</v>
      </c>
      <c r="I251" s="173">
        <v>0.28000000000000003</v>
      </c>
      <c r="J251" s="174"/>
      <c r="K251" s="175"/>
      <c r="L251" s="176">
        <f>ROUND(Q251*I251,2)</f>
        <v>0</v>
      </c>
      <c r="M251" s="175"/>
      <c r="N251" s="177"/>
      <c r="O251" s="178" t="s">
        <v>1</v>
      </c>
      <c r="P251" s="154" t="s">
        <v>42</v>
      </c>
      <c r="Q251" s="155">
        <f>J251+K251</f>
        <v>0</v>
      </c>
      <c r="R251" s="156">
        <f>ROUND(J251*I251,2)</f>
        <v>0</v>
      </c>
      <c r="S251" s="156">
        <f>ROUND(K251*I251,2)</f>
        <v>0</v>
      </c>
      <c r="T251" s="18"/>
      <c r="U251" s="157">
        <f>T251*I251</f>
        <v>0</v>
      </c>
      <c r="V251" s="157">
        <v>0.5</v>
      </c>
      <c r="W251" s="157">
        <f>V251*I251</f>
        <v>0.14000000000000001</v>
      </c>
      <c r="X251" s="157">
        <v>0</v>
      </c>
      <c r="Y251" s="158">
        <f>X251*I251</f>
        <v>0</v>
      </c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59" t="s">
        <v>243</v>
      </c>
      <c r="AT251" s="18"/>
      <c r="AU251" s="159" t="s">
        <v>175</v>
      </c>
      <c r="AV251" s="159" t="s">
        <v>97</v>
      </c>
      <c r="AW251" s="18"/>
      <c r="AX251" s="18"/>
      <c r="AY251" s="18"/>
      <c r="AZ251" s="3" t="s">
        <v>159</v>
      </c>
      <c r="BA251" s="18"/>
      <c r="BB251" s="18"/>
      <c r="BC251" s="18"/>
      <c r="BD251" s="18"/>
      <c r="BE251" s="18"/>
      <c r="BF251" s="160">
        <f>IF(P251="základná",L251,0)</f>
        <v>0</v>
      </c>
      <c r="BG251" s="160">
        <f>IF(P251="znížená",L251,0)</f>
        <v>0</v>
      </c>
      <c r="BH251" s="160">
        <f>IF(P251="zákl. prenesená",L251,0)</f>
        <v>0</v>
      </c>
      <c r="BI251" s="160">
        <f>IF(P251="zníž. prenesená",L251,0)</f>
        <v>0</v>
      </c>
      <c r="BJ251" s="160">
        <f>IF(P251="nulová",L251,0)</f>
        <v>0</v>
      </c>
      <c r="BK251" s="3" t="s">
        <v>97</v>
      </c>
      <c r="BL251" s="160">
        <f>ROUND(Q251*I251,2)</f>
        <v>0</v>
      </c>
      <c r="BM251" s="3" t="s">
        <v>232</v>
      </c>
      <c r="BN251" s="159" t="s">
        <v>418</v>
      </c>
    </row>
    <row r="252" spans="1:66" ht="15.75" customHeight="1">
      <c r="A252" s="161"/>
      <c r="B252" s="162"/>
      <c r="C252" s="161"/>
      <c r="D252" s="163" t="s">
        <v>167</v>
      </c>
      <c r="E252" s="164" t="s">
        <v>1</v>
      </c>
      <c r="F252" s="165" t="s">
        <v>419</v>
      </c>
      <c r="G252" s="165"/>
      <c r="H252" s="161"/>
      <c r="I252" s="166">
        <v>0.26900000000000002</v>
      </c>
      <c r="J252" s="161"/>
      <c r="K252" s="161"/>
      <c r="L252" s="161"/>
      <c r="M252" s="161"/>
      <c r="N252" s="162"/>
      <c r="O252" s="167"/>
      <c r="P252" s="161"/>
      <c r="Q252" s="161"/>
      <c r="R252" s="161"/>
      <c r="S252" s="161"/>
      <c r="T252" s="161"/>
      <c r="U252" s="161"/>
      <c r="V252" s="161"/>
      <c r="W252" s="161"/>
      <c r="X252" s="161"/>
      <c r="Y252" s="168"/>
      <c r="Z252" s="161"/>
      <c r="AA252" s="161"/>
      <c r="AB252" s="161"/>
      <c r="AC252" s="161"/>
      <c r="AD252" s="161"/>
      <c r="AE252" s="161"/>
      <c r="AF252" s="161"/>
      <c r="AG252" s="161"/>
      <c r="AH252" s="161"/>
      <c r="AI252" s="161"/>
      <c r="AJ252" s="161"/>
      <c r="AK252" s="161"/>
      <c r="AL252" s="161"/>
      <c r="AM252" s="161"/>
      <c r="AN252" s="161"/>
      <c r="AO252" s="161"/>
      <c r="AP252" s="161"/>
      <c r="AQ252" s="161"/>
      <c r="AR252" s="161"/>
      <c r="AS252" s="161"/>
      <c r="AT252" s="161"/>
      <c r="AU252" s="164" t="s">
        <v>167</v>
      </c>
      <c r="AV252" s="164" t="s">
        <v>97</v>
      </c>
      <c r="AW252" s="161" t="s">
        <v>97</v>
      </c>
      <c r="AX252" s="161" t="s">
        <v>4</v>
      </c>
      <c r="AY252" s="161" t="s">
        <v>86</v>
      </c>
      <c r="AZ252" s="164" t="s">
        <v>159</v>
      </c>
      <c r="BA252" s="161"/>
      <c r="BB252" s="161"/>
      <c r="BC252" s="161"/>
      <c r="BD252" s="161"/>
      <c r="BE252" s="161"/>
      <c r="BF252" s="161"/>
      <c r="BG252" s="161"/>
      <c r="BH252" s="161"/>
      <c r="BI252" s="161"/>
      <c r="BJ252" s="161"/>
      <c r="BK252" s="161"/>
      <c r="BL252" s="161"/>
      <c r="BM252" s="161"/>
      <c r="BN252" s="161"/>
    </row>
    <row r="253" spans="1:66" ht="15.75" customHeight="1">
      <c r="A253" s="161"/>
      <c r="B253" s="162"/>
      <c r="C253" s="161"/>
      <c r="D253" s="163" t="s">
        <v>167</v>
      </c>
      <c r="E253" s="161"/>
      <c r="F253" s="165" t="s">
        <v>420</v>
      </c>
      <c r="G253" s="165"/>
      <c r="H253" s="161"/>
      <c r="I253" s="166">
        <v>0.28000000000000003</v>
      </c>
      <c r="J253" s="161"/>
      <c r="K253" s="161"/>
      <c r="L253" s="161"/>
      <c r="M253" s="161"/>
      <c r="N253" s="162"/>
      <c r="O253" s="167"/>
      <c r="P253" s="161"/>
      <c r="Q253" s="161"/>
      <c r="R253" s="161"/>
      <c r="S253" s="161"/>
      <c r="T253" s="161"/>
      <c r="U253" s="161"/>
      <c r="V253" s="161"/>
      <c r="W253" s="161"/>
      <c r="X253" s="161"/>
      <c r="Y253" s="168"/>
      <c r="Z253" s="161"/>
      <c r="AA253" s="161"/>
      <c r="AB253" s="161"/>
      <c r="AC253" s="161"/>
      <c r="AD253" s="161"/>
      <c r="AE253" s="161"/>
      <c r="AF253" s="161"/>
      <c r="AG253" s="161"/>
      <c r="AH253" s="161"/>
      <c r="AI253" s="161"/>
      <c r="AJ253" s="161"/>
      <c r="AK253" s="161"/>
      <c r="AL253" s="161"/>
      <c r="AM253" s="161"/>
      <c r="AN253" s="161"/>
      <c r="AO253" s="161"/>
      <c r="AP253" s="161"/>
      <c r="AQ253" s="161"/>
      <c r="AR253" s="161"/>
      <c r="AS253" s="161"/>
      <c r="AT253" s="161"/>
      <c r="AU253" s="164" t="s">
        <v>167</v>
      </c>
      <c r="AV253" s="164" t="s">
        <v>97</v>
      </c>
      <c r="AW253" s="161" t="s">
        <v>97</v>
      </c>
      <c r="AX253" s="161" t="s">
        <v>3</v>
      </c>
      <c r="AY253" s="161" t="s">
        <v>86</v>
      </c>
      <c r="AZ253" s="164" t="s">
        <v>159</v>
      </c>
      <c r="BA253" s="161"/>
      <c r="BB253" s="161"/>
      <c r="BC253" s="161"/>
      <c r="BD253" s="161"/>
      <c r="BE253" s="161"/>
      <c r="BF253" s="161"/>
      <c r="BG253" s="161"/>
      <c r="BH253" s="161"/>
      <c r="BI253" s="161"/>
      <c r="BJ253" s="161"/>
      <c r="BK253" s="161"/>
      <c r="BL253" s="161"/>
      <c r="BM253" s="161"/>
      <c r="BN253" s="161"/>
    </row>
    <row r="254" spans="1:66" ht="33" customHeight="1">
      <c r="A254" s="18"/>
      <c r="B254" s="19"/>
      <c r="C254" s="145" t="s">
        <v>421</v>
      </c>
      <c r="D254" s="145" t="s">
        <v>161</v>
      </c>
      <c r="E254" s="146" t="s">
        <v>422</v>
      </c>
      <c r="F254" s="147" t="s">
        <v>423</v>
      </c>
      <c r="G254" s="147"/>
      <c r="H254" s="148" t="s">
        <v>178</v>
      </c>
      <c r="I254" s="149">
        <v>1</v>
      </c>
      <c r="J254" s="150"/>
      <c r="K254" s="150"/>
      <c r="L254" s="151">
        <f t="shared" ref="L254:L258" si="100">ROUND(Q254*I254,2)</f>
        <v>0</v>
      </c>
      <c r="M254" s="152"/>
      <c r="N254" s="19"/>
      <c r="O254" s="153" t="s">
        <v>1</v>
      </c>
      <c r="P254" s="154" t="s">
        <v>42</v>
      </c>
      <c r="Q254" s="155">
        <f t="shared" ref="Q254:Q258" si="101">J254+K254</f>
        <v>0</v>
      </c>
      <c r="R254" s="156">
        <f t="shared" ref="R254:R258" si="102">ROUND(J254*I254,2)</f>
        <v>0</v>
      </c>
      <c r="S254" s="156">
        <f t="shared" ref="S254:S258" si="103">ROUND(K254*I254,2)</f>
        <v>0</v>
      </c>
      <c r="T254" s="18"/>
      <c r="U254" s="157">
        <f t="shared" ref="U254:U258" si="104">T254*I254</f>
        <v>0</v>
      </c>
      <c r="V254" s="157">
        <v>1.1999999999999999E-3</v>
      </c>
      <c r="W254" s="157">
        <f t="shared" ref="W254:W258" si="105">V254*I254</f>
        <v>1.1999999999999999E-3</v>
      </c>
      <c r="X254" s="157">
        <v>0</v>
      </c>
      <c r="Y254" s="158">
        <f t="shared" ref="Y254:Y258" si="106">X254*I254</f>
        <v>0</v>
      </c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59" t="s">
        <v>232</v>
      </c>
      <c r="AT254" s="18"/>
      <c r="AU254" s="159" t="s">
        <v>161</v>
      </c>
      <c r="AV254" s="159" t="s">
        <v>97</v>
      </c>
      <c r="AW254" s="18"/>
      <c r="AX254" s="18"/>
      <c r="AY254" s="18"/>
      <c r="AZ254" s="3" t="s">
        <v>159</v>
      </c>
      <c r="BA254" s="18"/>
      <c r="BB254" s="18"/>
      <c r="BC254" s="18"/>
      <c r="BD254" s="18"/>
      <c r="BE254" s="18"/>
      <c r="BF254" s="160">
        <f t="shared" ref="BF254:BF258" si="107">IF(P254="základná",L254,0)</f>
        <v>0</v>
      </c>
      <c r="BG254" s="160">
        <f t="shared" ref="BG254:BG258" si="108">IF(P254="znížená",L254,0)</f>
        <v>0</v>
      </c>
      <c r="BH254" s="160">
        <f t="shared" ref="BH254:BH258" si="109">IF(P254="zákl. prenesená",L254,0)</f>
        <v>0</v>
      </c>
      <c r="BI254" s="160">
        <f t="shared" ref="BI254:BI258" si="110">IF(P254="zníž. prenesená",L254,0)</f>
        <v>0</v>
      </c>
      <c r="BJ254" s="160">
        <f t="shared" ref="BJ254:BJ258" si="111">IF(P254="nulová",L254,0)</f>
        <v>0</v>
      </c>
      <c r="BK254" s="3" t="s">
        <v>97</v>
      </c>
      <c r="BL254" s="160">
        <f t="shared" ref="BL254:BL258" si="112">ROUND(Q254*I254,2)</f>
        <v>0</v>
      </c>
      <c r="BM254" s="3" t="s">
        <v>232</v>
      </c>
      <c r="BN254" s="159" t="s">
        <v>424</v>
      </c>
    </row>
    <row r="255" spans="1:66" ht="24" customHeight="1">
      <c r="A255" s="18"/>
      <c r="B255" s="19"/>
      <c r="C255" s="169" t="s">
        <v>425</v>
      </c>
      <c r="D255" s="169" t="s">
        <v>175</v>
      </c>
      <c r="E255" s="170" t="s">
        <v>426</v>
      </c>
      <c r="F255" s="171" t="s">
        <v>427</v>
      </c>
      <c r="G255" s="171"/>
      <c r="H255" s="172" t="s">
        <v>178</v>
      </c>
      <c r="I255" s="173">
        <v>1</v>
      </c>
      <c r="J255" s="174"/>
      <c r="K255" s="175"/>
      <c r="L255" s="176">
        <f t="shared" si="100"/>
        <v>0</v>
      </c>
      <c r="M255" s="175"/>
      <c r="N255" s="177"/>
      <c r="O255" s="178" t="s">
        <v>1</v>
      </c>
      <c r="P255" s="154" t="s">
        <v>42</v>
      </c>
      <c r="Q255" s="155">
        <f t="shared" si="101"/>
        <v>0</v>
      </c>
      <c r="R255" s="156">
        <f t="shared" si="102"/>
        <v>0</v>
      </c>
      <c r="S255" s="156">
        <f t="shared" si="103"/>
        <v>0</v>
      </c>
      <c r="T255" s="18"/>
      <c r="U255" s="157">
        <f t="shared" si="104"/>
        <v>0</v>
      </c>
      <c r="V255" s="157">
        <v>3.7999999999999999E-2</v>
      </c>
      <c r="W255" s="157">
        <f t="shared" si="105"/>
        <v>3.7999999999999999E-2</v>
      </c>
      <c r="X255" s="157">
        <v>0</v>
      </c>
      <c r="Y255" s="158">
        <f t="shared" si="106"/>
        <v>0</v>
      </c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59" t="s">
        <v>243</v>
      </c>
      <c r="AT255" s="18"/>
      <c r="AU255" s="159" t="s">
        <v>175</v>
      </c>
      <c r="AV255" s="159" t="s">
        <v>97</v>
      </c>
      <c r="AW255" s="18"/>
      <c r="AX255" s="18"/>
      <c r="AY255" s="18"/>
      <c r="AZ255" s="3" t="s">
        <v>159</v>
      </c>
      <c r="BA255" s="18"/>
      <c r="BB255" s="18"/>
      <c r="BC255" s="18"/>
      <c r="BD255" s="18"/>
      <c r="BE255" s="18"/>
      <c r="BF255" s="160">
        <f t="shared" si="107"/>
        <v>0</v>
      </c>
      <c r="BG255" s="160">
        <f t="shared" si="108"/>
        <v>0</v>
      </c>
      <c r="BH255" s="160">
        <f t="shared" si="109"/>
        <v>0</v>
      </c>
      <c r="BI255" s="160">
        <f t="shared" si="110"/>
        <v>0</v>
      </c>
      <c r="BJ255" s="160">
        <f t="shared" si="111"/>
        <v>0</v>
      </c>
      <c r="BK255" s="3" t="s">
        <v>97</v>
      </c>
      <c r="BL255" s="160">
        <f t="shared" si="112"/>
        <v>0</v>
      </c>
      <c r="BM255" s="3" t="s">
        <v>232</v>
      </c>
      <c r="BN255" s="159" t="s">
        <v>428</v>
      </c>
    </row>
    <row r="256" spans="1:66" ht="24" customHeight="1">
      <c r="A256" s="18"/>
      <c r="B256" s="19"/>
      <c r="C256" s="145" t="s">
        <v>429</v>
      </c>
      <c r="D256" s="145" t="s">
        <v>161</v>
      </c>
      <c r="E256" s="146" t="s">
        <v>430</v>
      </c>
      <c r="F256" s="147" t="s">
        <v>431</v>
      </c>
      <c r="G256" s="147"/>
      <c r="H256" s="148" t="s">
        <v>178</v>
      </c>
      <c r="I256" s="149">
        <v>1</v>
      </c>
      <c r="J256" s="150"/>
      <c r="K256" s="150"/>
      <c r="L256" s="151">
        <f t="shared" si="100"/>
        <v>0</v>
      </c>
      <c r="M256" s="152"/>
      <c r="N256" s="19"/>
      <c r="O256" s="153" t="s">
        <v>1</v>
      </c>
      <c r="P256" s="154" t="s">
        <v>42</v>
      </c>
      <c r="Q256" s="155">
        <f t="shared" si="101"/>
        <v>0</v>
      </c>
      <c r="R256" s="156">
        <f t="shared" si="102"/>
        <v>0</v>
      </c>
      <c r="S256" s="156">
        <f t="shared" si="103"/>
        <v>0</v>
      </c>
      <c r="T256" s="18"/>
      <c r="U256" s="157">
        <f t="shared" si="104"/>
        <v>0</v>
      </c>
      <c r="V256" s="157">
        <v>0</v>
      </c>
      <c r="W256" s="157">
        <f t="shared" si="105"/>
        <v>0</v>
      </c>
      <c r="X256" s="157">
        <v>0</v>
      </c>
      <c r="Y256" s="158">
        <f t="shared" si="106"/>
        <v>0</v>
      </c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59" t="s">
        <v>232</v>
      </c>
      <c r="AT256" s="18"/>
      <c r="AU256" s="159" t="s">
        <v>161</v>
      </c>
      <c r="AV256" s="159" t="s">
        <v>97</v>
      </c>
      <c r="AW256" s="18"/>
      <c r="AX256" s="18"/>
      <c r="AY256" s="18"/>
      <c r="AZ256" s="3" t="s">
        <v>159</v>
      </c>
      <c r="BA256" s="18"/>
      <c r="BB256" s="18"/>
      <c r="BC256" s="18"/>
      <c r="BD256" s="18"/>
      <c r="BE256" s="18"/>
      <c r="BF256" s="160">
        <f t="shared" si="107"/>
        <v>0</v>
      </c>
      <c r="BG256" s="160">
        <f t="shared" si="108"/>
        <v>0</v>
      </c>
      <c r="BH256" s="160">
        <f t="shared" si="109"/>
        <v>0</v>
      </c>
      <c r="BI256" s="160">
        <f t="shared" si="110"/>
        <v>0</v>
      </c>
      <c r="BJ256" s="160">
        <f t="shared" si="111"/>
        <v>0</v>
      </c>
      <c r="BK256" s="3" t="s">
        <v>97</v>
      </c>
      <c r="BL256" s="160">
        <f t="shared" si="112"/>
        <v>0</v>
      </c>
      <c r="BM256" s="3" t="s">
        <v>232</v>
      </c>
      <c r="BN256" s="159" t="s">
        <v>432</v>
      </c>
    </row>
    <row r="257" spans="1:66" ht="24" customHeight="1">
      <c r="A257" s="18"/>
      <c r="B257" s="19"/>
      <c r="C257" s="169" t="s">
        <v>433</v>
      </c>
      <c r="D257" s="169" t="s">
        <v>175</v>
      </c>
      <c r="E257" s="170" t="s">
        <v>434</v>
      </c>
      <c r="F257" s="171" t="s">
        <v>435</v>
      </c>
      <c r="G257" s="171"/>
      <c r="H257" s="172" t="s">
        <v>178</v>
      </c>
      <c r="I257" s="173">
        <v>1</v>
      </c>
      <c r="J257" s="174"/>
      <c r="K257" s="175"/>
      <c r="L257" s="176">
        <f t="shared" si="100"/>
        <v>0</v>
      </c>
      <c r="M257" s="175"/>
      <c r="N257" s="177"/>
      <c r="O257" s="178" t="s">
        <v>1</v>
      </c>
      <c r="P257" s="154" t="s">
        <v>42</v>
      </c>
      <c r="Q257" s="155">
        <f t="shared" si="101"/>
        <v>0</v>
      </c>
      <c r="R257" s="156">
        <f t="shared" si="102"/>
        <v>0</v>
      </c>
      <c r="S257" s="156">
        <f t="shared" si="103"/>
        <v>0</v>
      </c>
      <c r="T257" s="18"/>
      <c r="U257" s="157">
        <f t="shared" si="104"/>
        <v>0</v>
      </c>
      <c r="V257" s="157">
        <v>0</v>
      </c>
      <c r="W257" s="157">
        <f t="shared" si="105"/>
        <v>0</v>
      </c>
      <c r="X257" s="157">
        <v>0</v>
      </c>
      <c r="Y257" s="158">
        <f t="shared" si="106"/>
        <v>0</v>
      </c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59" t="s">
        <v>243</v>
      </c>
      <c r="AT257" s="18"/>
      <c r="AU257" s="159" t="s">
        <v>175</v>
      </c>
      <c r="AV257" s="159" t="s">
        <v>97</v>
      </c>
      <c r="AW257" s="18"/>
      <c r="AX257" s="18"/>
      <c r="AY257" s="18"/>
      <c r="AZ257" s="3" t="s">
        <v>159</v>
      </c>
      <c r="BA257" s="18"/>
      <c r="BB257" s="18"/>
      <c r="BC257" s="18"/>
      <c r="BD257" s="18"/>
      <c r="BE257" s="18"/>
      <c r="BF257" s="160">
        <f t="shared" si="107"/>
        <v>0</v>
      </c>
      <c r="BG257" s="160">
        <f t="shared" si="108"/>
        <v>0</v>
      </c>
      <c r="BH257" s="160">
        <f t="shared" si="109"/>
        <v>0</v>
      </c>
      <c r="BI257" s="160">
        <f t="shared" si="110"/>
        <v>0</v>
      </c>
      <c r="BJ257" s="160">
        <f t="shared" si="111"/>
        <v>0</v>
      </c>
      <c r="BK257" s="3" t="s">
        <v>97</v>
      </c>
      <c r="BL257" s="160">
        <f t="shared" si="112"/>
        <v>0</v>
      </c>
      <c r="BM257" s="3" t="s">
        <v>232</v>
      </c>
      <c r="BN257" s="159" t="s">
        <v>436</v>
      </c>
    </row>
    <row r="258" spans="1:66" ht="24" customHeight="1">
      <c r="A258" s="18"/>
      <c r="B258" s="19"/>
      <c r="C258" s="145" t="s">
        <v>437</v>
      </c>
      <c r="D258" s="145" t="s">
        <v>161</v>
      </c>
      <c r="E258" s="146" t="s">
        <v>438</v>
      </c>
      <c r="F258" s="147" t="s">
        <v>439</v>
      </c>
      <c r="G258" s="147"/>
      <c r="H258" s="148" t="s">
        <v>252</v>
      </c>
      <c r="I258" s="150"/>
      <c r="J258" s="150"/>
      <c r="K258" s="150"/>
      <c r="L258" s="151">
        <f t="shared" si="100"/>
        <v>0</v>
      </c>
      <c r="M258" s="152"/>
      <c r="N258" s="19"/>
      <c r="O258" s="153" t="s">
        <v>1</v>
      </c>
      <c r="P258" s="154" t="s">
        <v>42</v>
      </c>
      <c r="Q258" s="155">
        <f t="shared" si="101"/>
        <v>0</v>
      </c>
      <c r="R258" s="156">
        <f t="shared" si="102"/>
        <v>0</v>
      </c>
      <c r="S258" s="156">
        <f t="shared" si="103"/>
        <v>0</v>
      </c>
      <c r="T258" s="18"/>
      <c r="U258" s="157">
        <f t="shared" si="104"/>
        <v>0</v>
      </c>
      <c r="V258" s="157">
        <v>0</v>
      </c>
      <c r="W258" s="157">
        <f t="shared" si="105"/>
        <v>0</v>
      </c>
      <c r="X258" s="157">
        <v>0</v>
      </c>
      <c r="Y258" s="158">
        <f t="shared" si="106"/>
        <v>0</v>
      </c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59" t="s">
        <v>232</v>
      </c>
      <c r="AT258" s="18"/>
      <c r="AU258" s="159" t="s">
        <v>161</v>
      </c>
      <c r="AV258" s="159" t="s">
        <v>97</v>
      </c>
      <c r="AW258" s="18"/>
      <c r="AX258" s="18"/>
      <c r="AY258" s="18"/>
      <c r="AZ258" s="3" t="s">
        <v>159</v>
      </c>
      <c r="BA258" s="18"/>
      <c r="BB258" s="18"/>
      <c r="BC258" s="18"/>
      <c r="BD258" s="18"/>
      <c r="BE258" s="18"/>
      <c r="BF258" s="160">
        <f t="shared" si="107"/>
        <v>0</v>
      </c>
      <c r="BG258" s="160">
        <f t="shared" si="108"/>
        <v>0</v>
      </c>
      <c r="BH258" s="160">
        <f t="shared" si="109"/>
        <v>0</v>
      </c>
      <c r="BI258" s="160">
        <f t="shared" si="110"/>
        <v>0</v>
      </c>
      <c r="BJ258" s="160">
        <f t="shared" si="111"/>
        <v>0</v>
      </c>
      <c r="BK258" s="3" t="s">
        <v>97</v>
      </c>
      <c r="BL258" s="160">
        <f t="shared" si="112"/>
        <v>0</v>
      </c>
      <c r="BM258" s="3" t="s">
        <v>232</v>
      </c>
      <c r="BN258" s="159" t="s">
        <v>440</v>
      </c>
    </row>
    <row r="259" spans="1:66" ht="22.5" customHeight="1">
      <c r="A259" s="132"/>
      <c r="B259" s="133"/>
      <c r="C259" s="132"/>
      <c r="D259" s="134" t="s">
        <v>77</v>
      </c>
      <c r="E259" s="143" t="s">
        <v>441</v>
      </c>
      <c r="F259" s="143" t="s">
        <v>442</v>
      </c>
      <c r="G259" s="143"/>
      <c r="H259" s="132"/>
      <c r="I259" s="132"/>
      <c r="J259" s="132"/>
      <c r="K259" s="132"/>
      <c r="L259" s="144">
        <f>BL259</f>
        <v>0</v>
      </c>
      <c r="M259" s="132"/>
      <c r="N259" s="133"/>
      <c r="O259" s="137"/>
      <c r="P259" s="132"/>
      <c r="Q259" s="132"/>
      <c r="R259" s="138">
        <f t="shared" ref="R259:S259" si="113">SUM(R260:R265)</f>
        <v>0</v>
      </c>
      <c r="S259" s="138">
        <f t="shared" si="113"/>
        <v>0</v>
      </c>
      <c r="T259" s="132"/>
      <c r="U259" s="139">
        <f>SUM(U260:U265)</f>
        <v>0</v>
      </c>
      <c r="V259" s="132"/>
      <c r="W259" s="139">
        <f>SUM(W260:W265)</f>
        <v>6.3617500000000002E-3</v>
      </c>
      <c r="X259" s="132"/>
      <c r="Y259" s="140">
        <f>SUM(Y260:Y265)</f>
        <v>0</v>
      </c>
      <c r="Z259" s="132"/>
      <c r="AA259" s="132"/>
      <c r="AB259" s="132"/>
      <c r="AC259" s="132"/>
      <c r="AD259" s="132"/>
      <c r="AE259" s="132"/>
      <c r="AF259" s="132"/>
      <c r="AG259" s="132"/>
      <c r="AH259" s="132"/>
      <c r="AI259" s="132"/>
      <c r="AJ259" s="132"/>
      <c r="AK259" s="132"/>
      <c r="AL259" s="132"/>
      <c r="AM259" s="132"/>
      <c r="AN259" s="132"/>
      <c r="AO259" s="132"/>
      <c r="AP259" s="132"/>
      <c r="AQ259" s="132"/>
      <c r="AR259" s="132"/>
      <c r="AS259" s="134" t="s">
        <v>97</v>
      </c>
      <c r="AT259" s="132"/>
      <c r="AU259" s="141" t="s">
        <v>77</v>
      </c>
      <c r="AV259" s="141" t="s">
        <v>86</v>
      </c>
      <c r="AW259" s="132"/>
      <c r="AX259" s="132"/>
      <c r="AY259" s="132"/>
      <c r="AZ259" s="134" t="s">
        <v>159</v>
      </c>
      <c r="BA259" s="132"/>
      <c r="BB259" s="132"/>
      <c r="BC259" s="132"/>
      <c r="BD259" s="132"/>
      <c r="BE259" s="132"/>
      <c r="BF259" s="132"/>
      <c r="BG259" s="132"/>
      <c r="BH259" s="132"/>
      <c r="BI259" s="132"/>
      <c r="BJ259" s="132"/>
      <c r="BK259" s="132"/>
      <c r="BL259" s="142">
        <f>SUM(BL260:BL265)</f>
        <v>0</v>
      </c>
      <c r="BM259" s="132"/>
      <c r="BN259" s="132"/>
    </row>
    <row r="260" spans="1:66" ht="24" customHeight="1">
      <c r="A260" s="18"/>
      <c r="B260" s="19"/>
      <c r="C260" s="145" t="s">
        <v>443</v>
      </c>
      <c r="D260" s="145" t="s">
        <v>161</v>
      </c>
      <c r="E260" s="146" t="s">
        <v>444</v>
      </c>
      <c r="F260" s="147" t="s">
        <v>445</v>
      </c>
      <c r="G260" s="147"/>
      <c r="H260" s="148" t="s">
        <v>446</v>
      </c>
      <c r="I260" s="149">
        <v>127.235</v>
      </c>
      <c r="J260" s="150"/>
      <c r="K260" s="150"/>
      <c r="L260" s="151">
        <f>ROUND(Q260*I260,2)</f>
        <v>0</v>
      </c>
      <c r="M260" s="152"/>
      <c r="N260" s="19"/>
      <c r="O260" s="153" t="s">
        <v>1</v>
      </c>
      <c r="P260" s="154" t="s">
        <v>42</v>
      </c>
      <c r="Q260" s="155">
        <f>J260+K260</f>
        <v>0</v>
      </c>
      <c r="R260" s="156">
        <f>ROUND(J260*I260,2)</f>
        <v>0</v>
      </c>
      <c r="S260" s="156">
        <f>ROUND(K260*I260,2)</f>
        <v>0</v>
      </c>
      <c r="T260" s="18"/>
      <c r="U260" s="157">
        <f>T260*I260</f>
        <v>0</v>
      </c>
      <c r="V260" s="157">
        <v>5.0000000000000002E-5</v>
      </c>
      <c r="W260" s="157">
        <f>V260*I260</f>
        <v>6.3617500000000002E-3</v>
      </c>
      <c r="X260" s="157">
        <v>0</v>
      </c>
      <c r="Y260" s="158">
        <f>X260*I260</f>
        <v>0</v>
      </c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59" t="s">
        <v>232</v>
      </c>
      <c r="AT260" s="18"/>
      <c r="AU260" s="159" t="s">
        <v>161</v>
      </c>
      <c r="AV260" s="159" t="s">
        <v>97</v>
      </c>
      <c r="AW260" s="18"/>
      <c r="AX260" s="18"/>
      <c r="AY260" s="18"/>
      <c r="AZ260" s="3" t="s">
        <v>159</v>
      </c>
      <c r="BA260" s="18"/>
      <c r="BB260" s="18"/>
      <c r="BC260" s="18"/>
      <c r="BD260" s="18"/>
      <c r="BE260" s="18"/>
      <c r="BF260" s="160">
        <f>IF(P260="základná",L260,0)</f>
        <v>0</v>
      </c>
      <c r="BG260" s="160">
        <f>IF(P260="znížená",L260,0)</f>
        <v>0</v>
      </c>
      <c r="BH260" s="160">
        <f>IF(P260="zákl. prenesená",L260,0)</f>
        <v>0</v>
      </c>
      <c r="BI260" s="160">
        <f>IF(P260="zníž. prenesená",L260,0)</f>
        <v>0</v>
      </c>
      <c r="BJ260" s="160">
        <f>IF(P260="nulová",L260,0)</f>
        <v>0</v>
      </c>
      <c r="BK260" s="3" t="s">
        <v>97</v>
      </c>
      <c r="BL260" s="160">
        <f>ROUND(Q260*I260,2)</f>
        <v>0</v>
      </c>
      <c r="BM260" s="3" t="s">
        <v>232</v>
      </c>
      <c r="BN260" s="159" t="s">
        <v>447</v>
      </c>
    </row>
    <row r="261" spans="1:66" ht="15.75" customHeight="1">
      <c r="A261" s="161"/>
      <c r="B261" s="162"/>
      <c r="C261" s="161"/>
      <c r="D261" s="163" t="s">
        <v>167</v>
      </c>
      <c r="E261" s="164" t="s">
        <v>1</v>
      </c>
      <c r="F261" s="165" t="s">
        <v>448</v>
      </c>
      <c r="G261" s="165"/>
      <c r="H261" s="161"/>
      <c r="I261" s="166">
        <v>127.235</v>
      </c>
      <c r="J261" s="161"/>
      <c r="K261" s="161"/>
      <c r="L261" s="161"/>
      <c r="M261" s="161"/>
      <c r="N261" s="162"/>
      <c r="O261" s="167"/>
      <c r="P261" s="161"/>
      <c r="Q261" s="161"/>
      <c r="R261" s="161"/>
      <c r="S261" s="161"/>
      <c r="T261" s="161"/>
      <c r="U261" s="161"/>
      <c r="V261" s="161"/>
      <c r="W261" s="161"/>
      <c r="X261" s="161"/>
      <c r="Y261" s="168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61"/>
      <c r="AT261" s="161"/>
      <c r="AU261" s="164" t="s">
        <v>167</v>
      </c>
      <c r="AV261" s="164" t="s">
        <v>97</v>
      </c>
      <c r="AW261" s="161" t="s">
        <v>97</v>
      </c>
      <c r="AX261" s="161" t="s">
        <v>4</v>
      </c>
      <c r="AY261" s="161" t="s">
        <v>86</v>
      </c>
      <c r="AZ261" s="164" t="s">
        <v>159</v>
      </c>
      <c r="BA261" s="161"/>
      <c r="BB261" s="161"/>
      <c r="BC261" s="161"/>
      <c r="BD261" s="161"/>
      <c r="BE261" s="161"/>
      <c r="BF261" s="161"/>
      <c r="BG261" s="161"/>
      <c r="BH261" s="161"/>
      <c r="BI261" s="161"/>
      <c r="BJ261" s="161"/>
      <c r="BK261" s="161"/>
      <c r="BL261" s="161"/>
      <c r="BM261" s="161"/>
      <c r="BN261" s="161"/>
    </row>
    <row r="262" spans="1:66" ht="33" customHeight="1">
      <c r="A262" s="18"/>
      <c r="B262" s="19"/>
      <c r="C262" s="145" t="s">
        <v>449</v>
      </c>
      <c r="D262" s="145" t="s">
        <v>161</v>
      </c>
      <c r="E262" s="146" t="s">
        <v>450</v>
      </c>
      <c r="F262" s="147" t="s">
        <v>451</v>
      </c>
      <c r="G262" s="147"/>
      <c r="H262" s="148" t="s">
        <v>446</v>
      </c>
      <c r="I262" s="149">
        <v>127.235</v>
      </c>
      <c r="J262" s="150"/>
      <c r="K262" s="150"/>
      <c r="L262" s="151">
        <f>ROUND(Q262*I262,2)</f>
        <v>0</v>
      </c>
      <c r="M262" s="152"/>
      <c r="N262" s="19"/>
      <c r="O262" s="153" t="s">
        <v>1</v>
      </c>
      <c r="P262" s="154" t="s">
        <v>42</v>
      </c>
      <c r="Q262" s="155">
        <f>J262+K262</f>
        <v>0</v>
      </c>
      <c r="R262" s="156">
        <f>ROUND(J262*I262,2)</f>
        <v>0</v>
      </c>
      <c r="S262" s="156">
        <f>ROUND(K262*I262,2)</f>
        <v>0</v>
      </c>
      <c r="T262" s="18"/>
      <c r="U262" s="157">
        <f>T262*I262</f>
        <v>0</v>
      </c>
      <c r="V262" s="157">
        <v>0</v>
      </c>
      <c r="W262" s="157">
        <f>V262*I262</f>
        <v>0</v>
      </c>
      <c r="X262" s="157">
        <v>0</v>
      </c>
      <c r="Y262" s="158">
        <f>X262*I262</f>
        <v>0</v>
      </c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59" t="s">
        <v>232</v>
      </c>
      <c r="AT262" s="18"/>
      <c r="AU262" s="159" t="s">
        <v>161</v>
      </c>
      <c r="AV262" s="159" t="s">
        <v>97</v>
      </c>
      <c r="AW262" s="18"/>
      <c r="AX262" s="18"/>
      <c r="AY262" s="18"/>
      <c r="AZ262" s="3" t="s">
        <v>159</v>
      </c>
      <c r="BA262" s="18"/>
      <c r="BB262" s="18"/>
      <c r="BC262" s="18"/>
      <c r="BD262" s="18"/>
      <c r="BE262" s="18"/>
      <c r="BF262" s="160">
        <f>IF(P262="základná",L262,0)</f>
        <v>0</v>
      </c>
      <c r="BG262" s="160">
        <f>IF(P262="znížená",L262,0)</f>
        <v>0</v>
      </c>
      <c r="BH262" s="160">
        <f>IF(P262="zákl. prenesená",L262,0)</f>
        <v>0</v>
      </c>
      <c r="BI262" s="160">
        <f>IF(P262="zníž. prenesená",L262,0)</f>
        <v>0</v>
      </c>
      <c r="BJ262" s="160">
        <f>IF(P262="nulová",L262,0)</f>
        <v>0</v>
      </c>
      <c r="BK262" s="3" t="s">
        <v>97</v>
      </c>
      <c r="BL262" s="160">
        <f>ROUND(Q262*I262,2)</f>
        <v>0</v>
      </c>
      <c r="BM262" s="3" t="s">
        <v>232</v>
      </c>
      <c r="BN262" s="159" t="s">
        <v>452</v>
      </c>
    </row>
    <row r="263" spans="1:66" ht="15.75" customHeight="1">
      <c r="A263" s="161"/>
      <c r="B263" s="162"/>
      <c r="C263" s="161"/>
      <c r="D263" s="163" t="s">
        <v>167</v>
      </c>
      <c r="E263" s="164" t="s">
        <v>1</v>
      </c>
      <c r="F263" s="165" t="s">
        <v>448</v>
      </c>
      <c r="G263" s="165"/>
      <c r="H263" s="161"/>
      <c r="I263" s="166">
        <v>127.235</v>
      </c>
      <c r="J263" s="161"/>
      <c r="K263" s="161"/>
      <c r="L263" s="161"/>
      <c r="M263" s="161"/>
      <c r="N263" s="162"/>
      <c r="O263" s="167"/>
      <c r="P263" s="161"/>
      <c r="Q263" s="161"/>
      <c r="R263" s="161"/>
      <c r="S263" s="161"/>
      <c r="T263" s="161"/>
      <c r="U263" s="161"/>
      <c r="V263" s="161"/>
      <c r="W263" s="161"/>
      <c r="X263" s="161"/>
      <c r="Y263" s="168"/>
      <c r="Z263" s="161"/>
      <c r="AA263" s="161"/>
      <c r="AB263" s="161"/>
      <c r="AC263" s="161"/>
      <c r="AD263" s="161"/>
      <c r="AE263" s="161"/>
      <c r="AF263" s="161"/>
      <c r="AG263" s="161"/>
      <c r="AH263" s="161"/>
      <c r="AI263" s="161"/>
      <c r="AJ263" s="161"/>
      <c r="AK263" s="161"/>
      <c r="AL263" s="161"/>
      <c r="AM263" s="161"/>
      <c r="AN263" s="161"/>
      <c r="AO263" s="161"/>
      <c r="AP263" s="161"/>
      <c r="AQ263" s="161"/>
      <c r="AR263" s="161"/>
      <c r="AS263" s="161"/>
      <c r="AT263" s="161"/>
      <c r="AU263" s="164" t="s">
        <v>167</v>
      </c>
      <c r="AV263" s="164" t="s">
        <v>97</v>
      </c>
      <c r="AW263" s="161" t="s">
        <v>97</v>
      </c>
      <c r="AX263" s="161" t="s">
        <v>4</v>
      </c>
      <c r="AY263" s="161" t="s">
        <v>86</v>
      </c>
      <c r="AZ263" s="164" t="s">
        <v>159</v>
      </c>
      <c r="BA263" s="161"/>
      <c r="BB263" s="161"/>
      <c r="BC263" s="161"/>
      <c r="BD263" s="161"/>
      <c r="BE263" s="161"/>
      <c r="BF263" s="161"/>
      <c r="BG263" s="161"/>
      <c r="BH263" s="161"/>
      <c r="BI263" s="161"/>
      <c r="BJ263" s="161"/>
      <c r="BK263" s="161"/>
      <c r="BL263" s="161"/>
      <c r="BM263" s="161"/>
      <c r="BN263" s="161"/>
    </row>
    <row r="264" spans="1:66" ht="16.5" customHeight="1">
      <c r="A264" s="18"/>
      <c r="B264" s="19"/>
      <c r="C264" s="169" t="s">
        <v>453</v>
      </c>
      <c r="D264" s="169" t="s">
        <v>175</v>
      </c>
      <c r="E264" s="170" t="s">
        <v>454</v>
      </c>
      <c r="F264" s="171" t="s">
        <v>455</v>
      </c>
      <c r="G264" s="171"/>
      <c r="H264" s="172" t="s">
        <v>446</v>
      </c>
      <c r="I264" s="173">
        <v>127.235</v>
      </c>
      <c r="J264" s="174"/>
      <c r="K264" s="175"/>
      <c r="L264" s="176">
        <f t="shared" ref="L264:L265" si="114">ROUND(Q264*I264,2)</f>
        <v>0</v>
      </c>
      <c r="M264" s="175"/>
      <c r="N264" s="177"/>
      <c r="O264" s="178" t="s">
        <v>1</v>
      </c>
      <c r="P264" s="154" t="s">
        <v>42</v>
      </c>
      <c r="Q264" s="155">
        <f t="shared" ref="Q264:Q265" si="115">J264+K264</f>
        <v>0</v>
      </c>
      <c r="R264" s="156">
        <f t="shared" ref="R264:R265" si="116">ROUND(J264*I264,2)</f>
        <v>0</v>
      </c>
      <c r="S264" s="156">
        <f t="shared" ref="S264:S265" si="117">ROUND(K264*I264,2)</f>
        <v>0</v>
      </c>
      <c r="T264" s="18"/>
      <c r="U264" s="157">
        <f t="shared" ref="U264:U265" si="118">T264*I264</f>
        <v>0</v>
      </c>
      <c r="V264" s="157">
        <v>0</v>
      </c>
      <c r="W264" s="157">
        <f t="shared" ref="W264:W265" si="119">V264*I264</f>
        <v>0</v>
      </c>
      <c r="X264" s="157">
        <v>0</v>
      </c>
      <c r="Y264" s="158">
        <f t="shared" ref="Y264:Y265" si="120">X264*I264</f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9" t="s">
        <v>243</v>
      </c>
      <c r="AT264" s="18"/>
      <c r="AU264" s="159" t="s">
        <v>175</v>
      </c>
      <c r="AV264" s="159" t="s">
        <v>97</v>
      </c>
      <c r="AW264" s="18"/>
      <c r="AX264" s="18"/>
      <c r="AY264" s="18"/>
      <c r="AZ264" s="3" t="s">
        <v>159</v>
      </c>
      <c r="BA264" s="18"/>
      <c r="BB264" s="18"/>
      <c r="BC264" s="18"/>
      <c r="BD264" s="18"/>
      <c r="BE264" s="18"/>
      <c r="BF264" s="160">
        <f t="shared" ref="BF264:BF265" si="121">IF(P264="základná",L264,0)</f>
        <v>0</v>
      </c>
      <c r="BG264" s="160">
        <f t="shared" ref="BG264:BG265" si="122">IF(P264="znížená",L264,0)</f>
        <v>0</v>
      </c>
      <c r="BH264" s="160">
        <f t="shared" ref="BH264:BH265" si="123">IF(P264="zákl. prenesená",L264,0)</f>
        <v>0</v>
      </c>
      <c r="BI264" s="160">
        <f t="shared" ref="BI264:BI265" si="124">IF(P264="zníž. prenesená",L264,0)</f>
        <v>0</v>
      </c>
      <c r="BJ264" s="160">
        <f t="shared" ref="BJ264:BJ265" si="125">IF(P264="nulová",L264,0)</f>
        <v>0</v>
      </c>
      <c r="BK264" s="3" t="s">
        <v>97</v>
      </c>
      <c r="BL264" s="160">
        <f t="shared" ref="BL264:BL265" si="126">ROUND(Q264*I264,2)</f>
        <v>0</v>
      </c>
      <c r="BM264" s="3" t="s">
        <v>232</v>
      </c>
      <c r="BN264" s="159" t="s">
        <v>456</v>
      </c>
    </row>
    <row r="265" spans="1:66" ht="24" customHeight="1">
      <c r="A265" s="18"/>
      <c r="B265" s="19"/>
      <c r="C265" s="145" t="s">
        <v>457</v>
      </c>
      <c r="D265" s="145" t="s">
        <v>161</v>
      </c>
      <c r="E265" s="146" t="s">
        <v>458</v>
      </c>
      <c r="F265" s="147" t="s">
        <v>459</v>
      </c>
      <c r="G265" s="147"/>
      <c r="H265" s="148" t="s">
        <v>252</v>
      </c>
      <c r="I265" s="150"/>
      <c r="J265" s="150"/>
      <c r="K265" s="150"/>
      <c r="L265" s="151">
        <f t="shared" si="114"/>
        <v>0</v>
      </c>
      <c r="M265" s="152"/>
      <c r="N265" s="19"/>
      <c r="O265" s="153" t="s">
        <v>1</v>
      </c>
      <c r="P265" s="154" t="s">
        <v>42</v>
      </c>
      <c r="Q265" s="155">
        <f t="shared" si="115"/>
        <v>0</v>
      </c>
      <c r="R265" s="156">
        <f t="shared" si="116"/>
        <v>0</v>
      </c>
      <c r="S265" s="156">
        <f t="shared" si="117"/>
        <v>0</v>
      </c>
      <c r="T265" s="18"/>
      <c r="U265" s="157">
        <f t="shared" si="118"/>
        <v>0</v>
      </c>
      <c r="V265" s="157">
        <v>0</v>
      </c>
      <c r="W265" s="157">
        <f t="shared" si="119"/>
        <v>0</v>
      </c>
      <c r="X265" s="157">
        <v>0</v>
      </c>
      <c r="Y265" s="158">
        <f t="shared" si="120"/>
        <v>0</v>
      </c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59" t="s">
        <v>232</v>
      </c>
      <c r="AT265" s="18"/>
      <c r="AU265" s="159" t="s">
        <v>161</v>
      </c>
      <c r="AV265" s="159" t="s">
        <v>97</v>
      </c>
      <c r="AW265" s="18"/>
      <c r="AX265" s="18"/>
      <c r="AY265" s="18"/>
      <c r="AZ265" s="3" t="s">
        <v>159</v>
      </c>
      <c r="BA265" s="18"/>
      <c r="BB265" s="18"/>
      <c r="BC265" s="18"/>
      <c r="BD265" s="18"/>
      <c r="BE265" s="18"/>
      <c r="BF265" s="160">
        <f t="shared" si="121"/>
        <v>0</v>
      </c>
      <c r="BG265" s="160">
        <f t="shared" si="122"/>
        <v>0</v>
      </c>
      <c r="BH265" s="160">
        <f t="shared" si="123"/>
        <v>0</v>
      </c>
      <c r="BI265" s="160">
        <f t="shared" si="124"/>
        <v>0</v>
      </c>
      <c r="BJ265" s="160">
        <f t="shared" si="125"/>
        <v>0</v>
      </c>
      <c r="BK265" s="3" t="s">
        <v>97</v>
      </c>
      <c r="BL265" s="160">
        <f t="shared" si="126"/>
        <v>0</v>
      </c>
      <c r="BM265" s="3" t="s">
        <v>232</v>
      </c>
      <c r="BN265" s="159" t="s">
        <v>460</v>
      </c>
    </row>
    <row r="266" spans="1:66" ht="22.5" customHeight="1">
      <c r="A266" s="132"/>
      <c r="B266" s="133"/>
      <c r="C266" s="132"/>
      <c r="D266" s="134" t="s">
        <v>77</v>
      </c>
      <c r="E266" s="143" t="s">
        <v>461</v>
      </c>
      <c r="F266" s="143" t="s">
        <v>462</v>
      </c>
      <c r="G266" s="143"/>
      <c r="H266" s="132"/>
      <c r="I266" s="132"/>
      <c r="J266" s="132"/>
      <c r="K266" s="132"/>
      <c r="L266" s="144">
        <f>BL266</f>
        <v>0</v>
      </c>
      <c r="M266" s="132"/>
      <c r="N266" s="133"/>
      <c r="O266" s="137"/>
      <c r="P266" s="132"/>
      <c r="Q266" s="132"/>
      <c r="R266" s="138">
        <f t="shared" ref="R266:S266" si="127">SUM(R267:R280)</f>
        <v>0</v>
      </c>
      <c r="S266" s="138">
        <f t="shared" si="127"/>
        <v>0</v>
      </c>
      <c r="T266" s="132"/>
      <c r="U266" s="139">
        <f>SUM(U267:U280)</f>
        <v>0</v>
      </c>
      <c r="V266" s="132"/>
      <c r="W266" s="139">
        <f>SUM(W267:W280)</f>
        <v>2.0245720000000002E-2</v>
      </c>
      <c r="X266" s="132"/>
      <c r="Y266" s="140">
        <f>SUM(Y267:Y280)</f>
        <v>0</v>
      </c>
      <c r="Z266" s="132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  <c r="AL266" s="132"/>
      <c r="AM266" s="132"/>
      <c r="AN266" s="132"/>
      <c r="AO266" s="132"/>
      <c r="AP266" s="132"/>
      <c r="AQ266" s="132"/>
      <c r="AR266" s="132"/>
      <c r="AS266" s="134" t="s">
        <v>97</v>
      </c>
      <c r="AT266" s="132"/>
      <c r="AU266" s="141" t="s">
        <v>77</v>
      </c>
      <c r="AV266" s="141" t="s">
        <v>86</v>
      </c>
      <c r="AW266" s="132"/>
      <c r="AX266" s="132"/>
      <c r="AY266" s="132"/>
      <c r="AZ266" s="134" t="s">
        <v>159</v>
      </c>
      <c r="BA266" s="132"/>
      <c r="BB266" s="132"/>
      <c r="BC266" s="132"/>
      <c r="BD266" s="132"/>
      <c r="BE266" s="132"/>
      <c r="BF266" s="132"/>
      <c r="BG266" s="132"/>
      <c r="BH266" s="132"/>
      <c r="BI266" s="132"/>
      <c r="BJ266" s="132"/>
      <c r="BK266" s="132"/>
      <c r="BL266" s="142">
        <f>SUM(BL267:BL280)</f>
        <v>0</v>
      </c>
      <c r="BM266" s="132"/>
      <c r="BN266" s="132"/>
    </row>
    <row r="267" spans="1:66" ht="24" customHeight="1">
      <c r="A267" s="18"/>
      <c r="B267" s="19"/>
      <c r="C267" s="145" t="s">
        <v>463</v>
      </c>
      <c r="D267" s="145" t="s">
        <v>161</v>
      </c>
      <c r="E267" s="146" t="s">
        <v>464</v>
      </c>
      <c r="F267" s="147" t="s">
        <v>465</v>
      </c>
      <c r="G267" s="147"/>
      <c r="H267" s="148" t="s">
        <v>186</v>
      </c>
      <c r="I267" s="149">
        <v>6.16</v>
      </c>
      <c r="J267" s="150"/>
      <c r="K267" s="150"/>
      <c r="L267" s="151">
        <f>ROUND(Q267*I267,2)</f>
        <v>0</v>
      </c>
      <c r="M267" s="152"/>
      <c r="N267" s="19"/>
      <c r="O267" s="153" t="s">
        <v>1</v>
      </c>
      <c r="P267" s="154" t="s">
        <v>42</v>
      </c>
      <c r="Q267" s="155">
        <f>J267+K267</f>
        <v>0</v>
      </c>
      <c r="R267" s="156">
        <f>ROUND(J267*I267,2)</f>
        <v>0</v>
      </c>
      <c r="S267" s="156">
        <f>ROUND(K267*I267,2)</f>
        <v>0</v>
      </c>
      <c r="T267" s="18"/>
      <c r="U267" s="157">
        <f>T267*I267</f>
        <v>0</v>
      </c>
      <c r="V267" s="157">
        <v>4.2000000000000002E-4</v>
      </c>
      <c r="W267" s="157">
        <f>V267*I267</f>
        <v>2.5872E-3</v>
      </c>
      <c r="X267" s="157">
        <v>0</v>
      </c>
      <c r="Y267" s="158">
        <f>X267*I267</f>
        <v>0</v>
      </c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59" t="s">
        <v>232</v>
      </c>
      <c r="AT267" s="18"/>
      <c r="AU267" s="159" t="s">
        <v>161</v>
      </c>
      <c r="AV267" s="159" t="s">
        <v>97</v>
      </c>
      <c r="AW267" s="18"/>
      <c r="AX267" s="18"/>
      <c r="AY267" s="18"/>
      <c r="AZ267" s="3" t="s">
        <v>159</v>
      </c>
      <c r="BA267" s="18"/>
      <c r="BB267" s="18"/>
      <c r="BC267" s="18"/>
      <c r="BD267" s="18"/>
      <c r="BE267" s="18"/>
      <c r="BF267" s="160">
        <f>IF(P267="základná",L267,0)</f>
        <v>0</v>
      </c>
      <c r="BG267" s="160">
        <f>IF(P267="znížená",L267,0)</f>
        <v>0</v>
      </c>
      <c r="BH267" s="160">
        <f>IF(P267="zákl. prenesená",L267,0)</f>
        <v>0</v>
      </c>
      <c r="BI267" s="160">
        <f>IF(P267="zníž. prenesená",L267,0)</f>
        <v>0</v>
      </c>
      <c r="BJ267" s="160">
        <f>IF(P267="nulová",L267,0)</f>
        <v>0</v>
      </c>
      <c r="BK267" s="3" t="s">
        <v>97</v>
      </c>
      <c r="BL267" s="160">
        <f>ROUND(Q267*I267,2)</f>
        <v>0</v>
      </c>
      <c r="BM267" s="3" t="s">
        <v>232</v>
      </c>
      <c r="BN267" s="159" t="s">
        <v>466</v>
      </c>
    </row>
    <row r="268" spans="1:66" ht="15.75" customHeight="1">
      <c r="A268" s="161"/>
      <c r="B268" s="162"/>
      <c r="C268" s="161"/>
      <c r="D268" s="163" t="s">
        <v>167</v>
      </c>
      <c r="E268" s="164" t="s">
        <v>1</v>
      </c>
      <c r="F268" s="165" t="s">
        <v>467</v>
      </c>
      <c r="G268" s="165"/>
      <c r="H268" s="161"/>
      <c r="I268" s="166">
        <v>6.16</v>
      </c>
      <c r="J268" s="161"/>
      <c r="K268" s="161"/>
      <c r="L268" s="161"/>
      <c r="M268" s="161"/>
      <c r="N268" s="162"/>
      <c r="O268" s="167"/>
      <c r="P268" s="161"/>
      <c r="Q268" s="161"/>
      <c r="R268" s="161"/>
      <c r="S268" s="161"/>
      <c r="T268" s="161"/>
      <c r="U268" s="161"/>
      <c r="V268" s="161"/>
      <c r="W268" s="161"/>
      <c r="X268" s="161"/>
      <c r="Y268" s="168"/>
      <c r="Z268" s="161"/>
      <c r="AA268" s="161"/>
      <c r="AB268" s="161"/>
      <c r="AC268" s="161"/>
      <c r="AD268" s="161"/>
      <c r="AE268" s="161"/>
      <c r="AF268" s="161"/>
      <c r="AG268" s="161"/>
      <c r="AH268" s="161"/>
      <c r="AI268" s="161"/>
      <c r="AJ268" s="161"/>
      <c r="AK268" s="161"/>
      <c r="AL268" s="161"/>
      <c r="AM268" s="161"/>
      <c r="AN268" s="161"/>
      <c r="AO268" s="161"/>
      <c r="AP268" s="161"/>
      <c r="AQ268" s="161"/>
      <c r="AR268" s="161"/>
      <c r="AS268" s="161"/>
      <c r="AT268" s="161"/>
      <c r="AU268" s="164" t="s">
        <v>167</v>
      </c>
      <c r="AV268" s="164" t="s">
        <v>97</v>
      </c>
      <c r="AW268" s="161" t="s">
        <v>97</v>
      </c>
      <c r="AX268" s="161" t="s">
        <v>4</v>
      </c>
      <c r="AY268" s="161" t="s">
        <v>86</v>
      </c>
      <c r="AZ268" s="164" t="s">
        <v>159</v>
      </c>
      <c r="BA268" s="161"/>
      <c r="BB268" s="161"/>
      <c r="BC268" s="161"/>
      <c r="BD268" s="161"/>
      <c r="BE268" s="161"/>
      <c r="BF268" s="161"/>
      <c r="BG268" s="161"/>
      <c r="BH268" s="161"/>
      <c r="BI268" s="161"/>
      <c r="BJ268" s="161"/>
      <c r="BK268" s="161"/>
      <c r="BL268" s="161"/>
      <c r="BM268" s="161"/>
      <c r="BN268" s="161"/>
    </row>
    <row r="269" spans="1:66" ht="24" customHeight="1">
      <c r="A269" s="18"/>
      <c r="B269" s="19"/>
      <c r="C269" s="145" t="s">
        <v>468</v>
      </c>
      <c r="D269" s="145" t="s">
        <v>161</v>
      </c>
      <c r="E269" s="146" t="s">
        <v>469</v>
      </c>
      <c r="F269" s="147" t="s">
        <v>470</v>
      </c>
      <c r="G269" s="147"/>
      <c r="H269" s="148" t="s">
        <v>186</v>
      </c>
      <c r="I269" s="149">
        <v>59.6</v>
      </c>
      <c r="J269" s="150"/>
      <c r="K269" s="150"/>
      <c r="L269" s="151">
        <f>ROUND(Q269*I269,2)</f>
        <v>0</v>
      </c>
      <c r="M269" s="152"/>
      <c r="N269" s="19"/>
      <c r="O269" s="153" t="s">
        <v>1</v>
      </c>
      <c r="P269" s="154" t="s">
        <v>42</v>
      </c>
      <c r="Q269" s="155">
        <f>J269+K269</f>
        <v>0</v>
      </c>
      <c r="R269" s="156">
        <f>ROUND(J269*I269,2)</f>
        <v>0</v>
      </c>
      <c r="S269" s="156">
        <f>ROUND(K269*I269,2)</f>
        <v>0</v>
      </c>
      <c r="T269" s="18"/>
      <c r="U269" s="157">
        <f>T269*I269</f>
        <v>0</v>
      </c>
      <c r="V269" s="157">
        <v>2.2000000000000001E-4</v>
      </c>
      <c r="W269" s="157">
        <f>V269*I269</f>
        <v>1.3112E-2</v>
      </c>
      <c r="X269" s="157">
        <v>0</v>
      </c>
      <c r="Y269" s="158">
        <f>X269*I269</f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9" t="s">
        <v>232</v>
      </c>
      <c r="AT269" s="18"/>
      <c r="AU269" s="159" t="s">
        <v>161</v>
      </c>
      <c r="AV269" s="159" t="s">
        <v>97</v>
      </c>
      <c r="AW269" s="18"/>
      <c r="AX269" s="18"/>
      <c r="AY269" s="18"/>
      <c r="AZ269" s="3" t="s">
        <v>159</v>
      </c>
      <c r="BA269" s="18"/>
      <c r="BB269" s="18"/>
      <c r="BC269" s="18"/>
      <c r="BD269" s="18"/>
      <c r="BE269" s="18"/>
      <c r="BF269" s="160">
        <f>IF(P269="základná",L269,0)</f>
        <v>0</v>
      </c>
      <c r="BG269" s="160">
        <f>IF(P269="znížená",L269,0)</f>
        <v>0</v>
      </c>
      <c r="BH269" s="160">
        <f>IF(P269="zákl. prenesená",L269,0)</f>
        <v>0</v>
      </c>
      <c r="BI269" s="160">
        <f>IF(P269="zníž. prenesená",L269,0)</f>
        <v>0</v>
      </c>
      <c r="BJ269" s="160">
        <f>IF(P269="nulová",L269,0)</f>
        <v>0</v>
      </c>
      <c r="BK269" s="3" t="s">
        <v>97</v>
      </c>
      <c r="BL269" s="160">
        <f>ROUND(Q269*I269,2)</f>
        <v>0</v>
      </c>
      <c r="BM269" s="3" t="s">
        <v>232</v>
      </c>
      <c r="BN269" s="159" t="s">
        <v>471</v>
      </c>
    </row>
    <row r="270" spans="1:66" ht="15.75" customHeight="1">
      <c r="A270" s="161"/>
      <c r="B270" s="162"/>
      <c r="C270" s="161"/>
      <c r="D270" s="163" t="s">
        <v>167</v>
      </c>
      <c r="E270" s="164" t="s">
        <v>1</v>
      </c>
      <c r="F270" s="165" t="s">
        <v>406</v>
      </c>
      <c r="G270" s="165"/>
      <c r="H270" s="161"/>
      <c r="I270" s="166">
        <v>59.6</v>
      </c>
      <c r="J270" s="161"/>
      <c r="K270" s="161"/>
      <c r="L270" s="161"/>
      <c r="M270" s="161"/>
      <c r="N270" s="162"/>
      <c r="O270" s="167"/>
      <c r="P270" s="161"/>
      <c r="Q270" s="161"/>
      <c r="R270" s="161"/>
      <c r="S270" s="161"/>
      <c r="T270" s="161"/>
      <c r="U270" s="161"/>
      <c r="V270" s="161"/>
      <c r="W270" s="161"/>
      <c r="X270" s="161"/>
      <c r="Y270" s="168"/>
      <c r="Z270" s="161"/>
      <c r="AA270" s="161"/>
      <c r="AB270" s="161"/>
      <c r="AC270" s="161"/>
      <c r="AD270" s="161"/>
      <c r="AE270" s="161"/>
      <c r="AF270" s="161"/>
      <c r="AG270" s="161"/>
      <c r="AH270" s="161"/>
      <c r="AI270" s="161"/>
      <c r="AJ270" s="161"/>
      <c r="AK270" s="161"/>
      <c r="AL270" s="161"/>
      <c r="AM270" s="161"/>
      <c r="AN270" s="161"/>
      <c r="AO270" s="161"/>
      <c r="AP270" s="161"/>
      <c r="AQ270" s="161"/>
      <c r="AR270" s="161"/>
      <c r="AS270" s="161"/>
      <c r="AT270" s="161"/>
      <c r="AU270" s="164" t="s">
        <v>167</v>
      </c>
      <c r="AV270" s="164" t="s">
        <v>97</v>
      </c>
      <c r="AW270" s="161" t="s">
        <v>97</v>
      </c>
      <c r="AX270" s="161" t="s">
        <v>4</v>
      </c>
      <c r="AY270" s="161" t="s">
        <v>86</v>
      </c>
      <c r="AZ270" s="164" t="s">
        <v>159</v>
      </c>
      <c r="BA270" s="161"/>
      <c r="BB270" s="161"/>
      <c r="BC270" s="161"/>
      <c r="BD270" s="161"/>
      <c r="BE270" s="161"/>
      <c r="BF270" s="161"/>
      <c r="BG270" s="161"/>
      <c r="BH270" s="161"/>
      <c r="BI270" s="161"/>
      <c r="BJ270" s="161"/>
      <c r="BK270" s="161"/>
      <c r="BL270" s="161"/>
      <c r="BM270" s="161"/>
      <c r="BN270" s="161"/>
    </row>
    <row r="271" spans="1:66" ht="37.5" customHeight="1">
      <c r="A271" s="18"/>
      <c r="B271" s="19"/>
      <c r="C271" s="145" t="s">
        <v>472</v>
      </c>
      <c r="D271" s="145" t="s">
        <v>161</v>
      </c>
      <c r="E271" s="146" t="s">
        <v>473</v>
      </c>
      <c r="F271" s="147" t="s">
        <v>474</v>
      </c>
      <c r="G271" s="147"/>
      <c r="H271" s="148" t="s">
        <v>186</v>
      </c>
      <c r="I271" s="149">
        <v>227.32599999999999</v>
      </c>
      <c r="J271" s="150"/>
      <c r="K271" s="150"/>
      <c r="L271" s="151">
        <f>ROUND(Q271*I271,2)</f>
        <v>0</v>
      </c>
      <c r="M271" s="152"/>
      <c r="N271" s="19"/>
      <c r="O271" s="153" t="s">
        <v>1</v>
      </c>
      <c r="P271" s="154" t="s">
        <v>42</v>
      </c>
      <c r="Q271" s="155">
        <f>J271+K271</f>
        <v>0</v>
      </c>
      <c r="R271" s="156">
        <f>ROUND(J271*I271,2)</f>
        <v>0</v>
      </c>
      <c r="S271" s="156">
        <f>ROUND(K271*I271,2)</f>
        <v>0</v>
      </c>
      <c r="T271" s="18"/>
      <c r="U271" s="157">
        <f>T271*I271</f>
        <v>0</v>
      </c>
      <c r="V271" s="157">
        <v>2.0000000000000002E-5</v>
      </c>
      <c r="W271" s="157">
        <f>V271*I271</f>
        <v>4.5465200000000001E-3</v>
      </c>
      <c r="X271" s="157">
        <v>0</v>
      </c>
      <c r="Y271" s="158">
        <f>X271*I271</f>
        <v>0</v>
      </c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59" t="s">
        <v>232</v>
      </c>
      <c r="AT271" s="18"/>
      <c r="AU271" s="159" t="s">
        <v>161</v>
      </c>
      <c r="AV271" s="159" t="s">
        <v>97</v>
      </c>
      <c r="AW271" s="18"/>
      <c r="AX271" s="18"/>
      <c r="AY271" s="18"/>
      <c r="AZ271" s="3" t="s">
        <v>159</v>
      </c>
      <c r="BA271" s="18"/>
      <c r="BB271" s="18"/>
      <c r="BC271" s="18"/>
      <c r="BD271" s="18"/>
      <c r="BE271" s="18"/>
      <c r="BF271" s="160">
        <f>IF(P271="základná",L271,0)</f>
        <v>0</v>
      </c>
      <c r="BG271" s="160">
        <f>IF(P271="znížená",L271,0)</f>
        <v>0</v>
      </c>
      <c r="BH271" s="160">
        <f>IF(P271="zákl. prenesená",L271,0)</f>
        <v>0</v>
      </c>
      <c r="BI271" s="160">
        <f>IF(P271="zníž. prenesená",L271,0)</f>
        <v>0</v>
      </c>
      <c r="BJ271" s="160">
        <f>IF(P271="nulová",L271,0)</f>
        <v>0</v>
      </c>
      <c r="BK271" s="3" t="s">
        <v>97</v>
      </c>
      <c r="BL271" s="160">
        <f>ROUND(Q271*I271,2)</f>
        <v>0</v>
      </c>
      <c r="BM271" s="3" t="s">
        <v>232</v>
      </c>
      <c r="BN271" s="159" t="s">
        <v>475</v>
      </c>
    </row>
    <row r="272" spans="1:66" ht="15.75" customHeight="1">
      <c r="A272" s="161"/>
      <c r="B272" s="162"/>
      <c r="C272" s="161"/>
      <c r="D272" s="163" t="s">
        <v>167</v>
      </c>
      <c r="E272" s="164" t="s">
        <v>1</v>
      </c>
      <c r="F272" s="165" t="s">
        <v>476</v>
      </c>
      <c r="G272" s="165"/>
      <c r="H272" s="161"/>
      <c r="I272" s="166">
        <v>3.08</v>
      </c>
      <c r="J272" s="161"/>
      <c r="K272" s="161"/>
      <c r="L272" s="161"/>
      <c r="M272" s="161"/>
      <c r="N272" s="162"/>
      <c r="O272" s="167"/>
      <c r="P272" s="161"/>
      <c r="Q272" s="161"/>
      <c r="R272" s="161"/>
      <c r="S272" s="161"/>
      <c r="T272" s="161"/>
      <c r="U272" s="161"/>
      <c r="V272" s="161"/>
      <c r="W272" s="161"/>
      <c r="X272" s="161"/>
      <c r="Y272" s="168"/>
      <c r="Z272" s="161"/>
      <c r="AA272" s="161"/>
      <c r="AB272" s="161"/>
      <c r="AC272" s="161"/>
      <c r="AD272" s="161"/>
      <c r="AE272" s="161"/>
      <c r="AF272" s="161"/>
      <c r="AG272" s="161"/>
      <c r="AH272" s="161"/>
      <c r="AI272" s="161"/>
      <c r="AJ272" s="161"/>
      <c r="AK272" s="161"/>
      <c r="AL272" s="161"/>
      <c r="AM272" s="161"/>
      <c r="AN272" s="161"/>
      <c r="AO272" s="161"/>
      <c r="AP272" s="161"/>
      <c r="AQ272" s="161"/>
      <c r="AR272" s="161"/>
      <c r="AS272" s="161"/>
      <c r="AT272" s="161"/>
      <c r="AU272" s="164" t="s">
        <v>167</v>
      </c>
      <c r="AV272" s="164" t="s">
        <v>97</v>
      </c>
      <c r="AW272" s="161" t="s">
        <v>97</v>
      </c>
      <c r="AX272" s="161" t="s">
        <v>4</v>
      </c>
      <c r="AY272" s="161" t="s">
        <v>78</v>
      </c>
      <c r="AZ272" s="164" t="s">
        <v>159</v>
      </c>
      <c r="BA272" s="161"/>
      <c r="BB272" s="161"/>
      <c r="BC272" s="161"/>
      <c r="BD272" s="161"/>
      <c r="BE272" s="161"/>
      <c r="BF272" s="161"/>
      <c r="BG272" s="161"/>
      <c r="BH272" s="161"/>
      <c r="BI272" s="161"/>
      <c r="BJ272" s="161"/>
      <c r="BK272" s="161"/>
      <c r="BL272" s="161"/>
      <c r="BM272" s="161"/>
      <c r="BN272" s="161"/>
    </row>
    <row r="273" spans="1:66" ht="15.75" customHeight="1">
      <c r="A273" s="161"/>
      <c r="B273" s="162"/>
      <c r="C273" s="161"/>
      <c r="D273" s="163" t="s">
        <v>167</v>
      </c>
      <c r="E273" s="164" t="s">
        <v>1</v>
      </c>
      <c r="F273" s="165" t="s">
        <v>477</v>
      </c>
      <c r="G273" s="165"/>
      <c r="H273" s="161"/>
      <c r="I273" s="166">
        <v>87.04</v>
      </c>
      <c r="J273" s="161"/>
      <c r="K273" s="161"/>
      <c r="L273" s="161"/>
      <c r="M273" s="161"/>
      <c r="N273" s="162"/>
      <c r="O273" s="167"/>
      <c r="P273" s="161"/>
      <c r="Q273" s="161"/>
      <c r="R273" s="161"/>
      <c r="S273" s="161"/>
      <c r="T273" s="161"/>
      <c r="U273" s="161"/>
      <c r="V273" s="161"/>
      <c r="W273" s="161"/>
      <c r="X273" s="161"/>
      <c r="Y273" s="168"/>
      <c r="Z273" s="161"/>
      <c r="AA273" s="161"/>
      <c r="AB273" s="161"/>
      <c r="AC273" s="161"/>
      <c r="AD273" s="161"/>
      <c r="AE273" s="161"/>
      <c r="AF273" s="161"/>
      <c r="AG273" s="161"/>
      <c r="AH273" s="161"/>
      <c r="AI273" s="161"/>
      <c r="AJ273" s="161"/>
      <c r="AK273" s="161"/>
      <c r="AL273" s="161"/>
      <c r="AM273" s="161"/>
      <c r="AN273" s="161"/>
      <c r="AO273" s="161"/>
      <c r="AP273" s="161"/>
      <c r="AQ273" s="161"/>
      <c r="AR273" s="161"/>
      <c r="AS273" s="161"/>
      <c r="AT273" s="161"/>
      <c r="AU273" s="164" t="s">
        <v>167</v>
      </c>
      <c r="AV273" s="164" t="s">
        <v>97</v>
      </c>
      <c r="AW273" s="161" t="s">
        <v>97</v>
      </c>
      <c r="AX273" s="161" t="s">
        <v>4</v>
      </c>
      <c r="AY273" s="161" t="s">
        <v>78</v>
      </c>
      <c r="AZ273" s="164" t="s">
        <v>159</v>
      </c>
      <c r="BA273" s="161"/>
      <c r="BB273" s="161"/>
      <c r="BC273" s="161"/>
      <c r="BD273" s="161"/>
      <c r="BE273" s="161"/>
      <c r="BF273" s="161"/>
      <c r="BG273" s="161"/>
      <c r="BH273" s="161"/>
      <c r="BI273" s="161"/>
      <c r="BJ273" s="161"/>
      <c r="BK273" s="161"/>
      <c r="BL273" s="161"/>
      <c r="BM273" s="161"/>
      <c r="BN273" s="161"/>
    </row>
    <row r="274" spans="1:66" ht="15.75" customHeight="1">
      <c r="A274" s="161"/>
      <c r="B274" s="162"/>
      <c r="C274" s="161"/>
      <c r="D274" s="163" t="s">
        <v>167</v>
      </c>
      <c r="E274" s="164" t="s">
        <v>1</v>
      </c>
      <c r="F274" s="165" t="s">
        <v>478</v>
      </c>
      <c r="G274" s="165"/>
      <c r="H274" s="161"/>
      <c r="I274" s="166">
        <v>8.9600000000000009</v>
      </c>
      <c r="J274" s="161"/>
      <c r="K274" s="161"/>
      <c r="L274" s="161"/>
      <c r="M274" s="161"/>
      <c r="N274" s="162"/>
      <c r="O274" s="167"/>
      <c r="P274" s="161"/>
      <c r="Q274" s="161"/>
      <c r="R274" s="161"/>
      <c r="S274" s="161"/>
      <c r="T274" s="161"/>
      <c r="U274" s="161"/>
      <c r="V274" s="161"/>
      <c r="W274" s="161"/>
      <c r="X274" s="161"/>
      <c r="Y274" s="168"/>
      <c r="Z274" s="161"/>
      <c r="AA274" s="161"/>
      <c r="AB274" s="161"/>
      <c r="AC274" s="161"/>
      <c r="AD274" s="161"/>
      <c r="AE274" s="161"/>
      <c r="AF274" s="161"/>
      <c r="AG274" s="161"/>
      <c r="AH274" s="161"/>
      <c r="AI274" s="161"/>
      <c r="AJ274" s="161"/>
      <c r="AK274" s="161"/>
      <c r="AL274" s="161"/>
      <c r="AM274" s="161"/>
      <c r="AN274" s="161"/>
      <c r="AO274" s="161"/>
      <c r="AP274" s="161"/>
      <c r="AQ274" s="161"/>
      <c r="AR274" s="161"/>
      <c r="AS274" s="161"/>
      <c r="AT274" s="161"/>
      <c r="AU274" s="164" t="s">
        <v>167</v>
      </c>
      <c r="AV274" s="164" t="s">
        <v>97</v>
      </c>
      <c r="AW274" s="161" t="s">
        <v>97</v>
      </c>
      <c r="AX274" s="161" t="s">
        <v>4</v>
      </c>
      <c r="AY274" s="161" t="s">
        <v>78</v>
      </c>
      <c r="AZ274" s="164" t="s">
        <v>159</v>
      </c>
      <c r="BA274" s="161"/>
      <c r="BB274" s="161"/>
      <c r="BC274" s="161"/>
      <c r="BD274" s="161"/>
      <c r="BE274" s="161"/>
      <c r="BF274" s="161"/>
      <c r="BG274" s="161"/>
      <c r="BH274" s="161"/>
      <c r="BI274" s="161"/>
      <c r="BJ274" s="161"/>
      <c r="BK274" s="161"/>
      <c r="BL274" s="161"/>
      <c r="BM274" s="161"/>
      <c r="BN274" s="161"/>
    </row>
    <row r="275" spans="1:66" ht="15.75" customHeight="1">
      <c r="A275" s="161"/>
      <c r="B275" s="162"/>
      <c r="C275" s="161"/>
      <c r="D275" s="163" t="s">
        <v>167</v>
      </c>
      <c r="E275" s="164" t="s">
        <v>1</v>
      </c>
      <c r="F275" s="165" t="s">
        <v>479</v>
      </c>
      <c r="G275" s="165"/>
      <c r="H275" s="161"/>
      <c r="I275" s="166">
        <v>14.507</v>
      </c>
      <c r="J275" s="161"/>
      <c r="K275" s="161"/>
      <c r="L275" s="161"/>
      <c r="M275" s="161"/>
      <c r="N275" s="162"/>
      <c r="O275" s="167"/>
      <c r="P275" s="161"/>
      <c r="Q275" s="161"/>
      <c r="R275" s="161"/>
      <c r="S275" s="161"/>
      <c r="T275" s="161"/>
      <c r="U275" s="161"/>
      <c r="V275" s="161"/>
      <c r="W275" s="161"/>
      <c r="X275" s="161"/>
      <c r="Y275" s="168"/>
      <c r="Z275" s="161"/>
      <c r="AA275" s="161"/>
      <c r="AB275" s="161"/>
      <c r="AC275" s="161"/>
      <c r="AD275" s="161"/>
      <c r="AE275" s="161"/>
      <c r="AF275" s="161"/>
      <c r="AG275" s="161"/>
      <c r="AH275" s="161"/>
      <c r="AI275" s="161"/>
      <c r="AJ275" s="161"/>
      <c r="AK275" s="161"/>
      <c r="AL275" s="161"/>
      <c r="AM275" s="161"/>
      <c r="AN275" s="161"/>
      <c r="AO275" s="161"/>
      <c r="AP275" s="161"/>
      <c r="AQ275" s="161"/>
      <c r="AR275" s="161"/>
      <c r="AS275" s="161"/>
      <c r="AT275" s="161"/>
      <c r="AU275" s="164" t="s">
        <v>167</v>
      </c>
      <c r="AV275" s="164" t="s">
        <v>97</v>
      </c>
      <c r="AW275" s="161" t="s">
        <v>97</v>
      </c>
      <c r="AX275" s="161" t="s">
        <v>4</v>
      </c>
      <c r="AY275" s="161" t="s">
        <v>78</v>
      </c>
      <c r="AZ275" s="164" t="s">
        <v>159</v>
      </c>
      <c r="BA275" s="161"/>
      <c r="BB275" s="161"/>
      <c r="BC275" s="161"/>
      <c r="BD275" s="161"/>
      <c r="BE275" s="161"/>
      <c r="BF275" s="161"/>
      <c r="BG275" s="161"/>
      <c r="BH275" s="161"/>
      <c r="BI275" s="161"/>
      <c r="BJ275" s="161"/>
      <c r="BK275" s="161"/>
      <c r="BL275" s="161"/>
      <c r="BM275" s="161"/>
      <c r="BN275" s="161"/>
    </row>
    <row r="276" spans="1:66" ht="15.75" customHeight="1">
      <c r="A276" s="161"/>
      <c r="B276" s="162"/>
      <c r="C276" s="161"/>
      <c r="D276" s="163" t="s">
        <v>167</v>
      </c>
      <c r="E276" s="164" t="s">
        <v>1</v>
      </c>
      <c r="F276" s="165" t="s">
        <v>480</v>
      </c>
      <c r="G276" s="165"/>
      <c r="H276" s="161"/>
      <c r="I276" s="166">
        <v>28.672000000000001</v>
      </c>
      <c r="J276" s="161"/>
      <c r="K276" s="161"/>
      <c r="L276" s="161"/>
      <c r="M276" s="161"/>
      <c r="N276" s="162"/>
      <c r="O276" s="167"/>
      <c r="P276" s="161"/>
      <c r="Q276" s="161"/>
      <c r="R276" s="161"/>
      <c r="S276" s="161"/>
      <c r="T276" s="161"/>
      <c r="U276" s="161"/>
      <c r="V276" s="161"/>
      <c r="W276" s="161"/>
      <c r="X276" s="161"/>
      <c r="Y276" s="168"/>
      <c r="Z276" s="161"/>
      <c r="AA276" s="161"/>
      <c r="AB276" s="161"/>
      <c r="AC276" s="161"/>
      <c r="AD276" s="161"/>
      <c r="AE276" s="161"/>
      <c r="AF276" s="161"/>
      <c r="AG276" s="161"/>
      <c r="AH276" s="161"/>
      <c r="AI276" s="161"/>
      <c r="AJ276" s="161"/>
      <c r="AK276" s="161"/>
      <c r="AL276" s="161"/>
      <c r="AM276" s="161"/>
      <c r="AN276" s="161"/>
      <c r="AO276" s="161"/>
      <c r="AP276" s="161"/>
      <c r="AQ276" s="161"/>
      <c r="AR276" s="161"/>
      <c r="AS276" s="161"/>
      <c r="AT276" s="161"/>
      <c r="AU276" s="164" t="s">
        <v>167</v>
      </c>
      <c r="AV276" s="164" t="s">
        <v>97</v>
      </c>
      <c r="AW276" s="161" t="s">
        <v>97</v>
      </c>
      <c r="AX276" s="161" t="s">
        <v>4</v>
      </c>
      <c r="AY276" s="161" t="s">
        <v>78</v>
      </c>
      <c r="AZ276" s="164" t="s">
        <v>159</v>
      </c>
      <c r="BA276" s="161"/>
      <c r="BB276" s="161"/>
      <c r="BC276" s="161"/>
      <c r="BD276" s="161"/>
      <c r="BE276" s="161"/>
      <c r="BF276" s="161"/>
      <c r="BG276" s="161"/>
      <c r="BH276" s="161"/>
      <c r="BI276" s="161"/>
      <c r="BJ276" s="161"/>
      <c r="BK276" s="161"/>
      <c r="BL276" s="161"/>
      <c r="BM276" s="161"/>
      <c r="BN276" s="161"/>
    </row>
    <row r="277" spans="1:66" ht="15.75" customHeight="1">
      <c r="A277" s="161"/>
      <c r="B277" s="162"/>
      <c r="C277" s="161"/>
      <c r="D277" s="163" t="s">
        <v>167</v>
      </c>
      <c r="E277" s="164" t="s">
        <v>1</v>
      </c>
      <c r="F277" s="165" t="s">
        <v>481</v>
      </c>
      <c r="G277" s="165"/>
      <c r="H277" s="161"/>
      <c r="I277" s="166">
        <v>22.4</v>
      </c>
      <c r="J277" s="161"/>
      <c r="K277" s="161"/>
      <c r="L277" s="161"/>
      <c r="M277" s="161"/>
      <c r="N277" s="162"/>
      <c r="O277" s="167"/>
      <c r="P277" s="161"/>
      <c r="Q277" s="161"/>
      <c r="R277" s="161"/>
      <c r="S277" s="161"/>
      <c r="T277" s="161"/>
      <c r="U277" s="161"/>
      <c r="V277" s="161"/>
      <c r="W277" s="161"/>
      <c r="X277" s="161"/>
      <c r="Y277" s="168"/>
      <c r="Z277" s="161"/>
      <c r="AA277" s="161"/>
      <c r="AB277" s="161"/>
      <c r="AC277" s="161"/>
      <c r="AD277" s="161"/>
      <c r="AE277" s="161"/>
      <c r="AF277" s="161"/>
      <c r="AG277" s="161"/>
      <c r="AH277" s="161"/>
      <c r="AI277" s="161"/>
      <c r="AJ277" s="161"/>
      <c r="AK277" s="161"/>
      <c r="AL277" s="161"/>
      <c r="AM277" s="161"/>
      <c r="AN277" s="161"/>
      <c r="AO277" s="161"/>
      <c r="AP277" s="161"/>
      <c r="AQ277" s="161"/>
      <c r="AR277" s="161"/>
      <c r="AS277" s="161"/>
      <c r="AT277" s="161"/>
      <c r="AU277" s="164" t="s">
        <v>167</v>
      </c>
      <c r="AV277" s="164" t="s">
        <v>97</v>
      </c>
      <c r="AW277" s="161" t="s">
        <v>97</v>
      </c>
      <c r="AX277" s="161" t="s">
        <v>4</v>
      </c>
      <c r="AY277" s="161" t="s">
        <v>78</v>
      </c>
      <c r="AZ277" s="164" t="s">
        <v>159</v>
      </c>
      <c r="BA277" s="161"/>
      <c r="BB277" s="161"/>
      <c r="BC277" s="161"/>
      <c r="BD277" s="161"/>
      <c r="BE277" s="161"/>
      <c r="BF277" s="161"/>
      <c r="BG277" s="161"/>
      <c r="BH277" s="161"/>
      <c r="BI277" s="161"/>
      <c r="BJ277" s="161"/>
      <c r="BK277" s="161"/>
      <c r="BL277" s="161"/>
      <c r="BM277" s="161"/>
      <c r="BN277" s="161"/>
    </row>
    <row r="278" spans="1:66" ht="15.75" customHeight="1">
      <c r="A278" s="161"/>
      <c r="B278" s="162"/>
      <c r="C278" s="161"/>
      <c r="D278" s="163" t="s">
        <v>167</v>
      </c>
      <c r="E278" s="164" t="s">
        <v>1</v>
      </c>
      <c r="F278" s="165" t="s">
        <v>482</v>
      </c>
      <c r="G278" s="165"/>
      <c r="H278" s="161"/>
      <c r="I278" s="166">
        <v>38.667000000000002</v>
      </c>
      <c r="J278" s="161"/>
      <c r="K278" s="161"/>
      <c r="L278" s="161"/>
      <c r="M278" s="161"/>
      <c r="N278" s="162"/>
      <c r="O278" s="167"/>
      <c r="P278" s="161"/>
      <c r="Q278" s="161"/>
      <c r="R278" s="161"/>
      <c r="S278" s="161"/>
      <c r="T278" s="161"/>
      <c r="U278" s="161"/>
      <c r="V278" s="161"/>
      <c r="W278" s="161"/>
      <c r="X278" s="161"/>
      <c r="Y278" s="168"/>
      <c r="Z278" s="161"/>
      <c r="AA278" s="161"/>
      <c r="AB278" s="161"/>
      <c r="AC278" s="161"/>
      <c r="AD278" s="161"/>
      <c r="AE278" s="161"/>
      <c r="AF278" s="161"/>
      <c r="AG278" s="161"/>
      <c r="AH278" s="161"/>
      <c r="AI278" s="161"/>
      <c r="AJ278" s="161"/>
      <c r="AK278" s="161"/>
      <c r="AL278" s="161"/>
      <c r="AM278" s="161"/>
      <c r="AN278" s="161"/>
      <c r="AO278" s="161"/>
      <c r="AP278" s="161"/>
      <c r="AQ278" s="161"/>
      <c r="AR278" s="161"/>
      <c r="AS278" s="161"/>
      <c r="AT278" s="161"/>
      <c r="AU278" s="164" t="s">
        <v>167</v>
      </c>
      <c r="AV278" s="164" t="s">
        <v>97</v>
      </c>
      <c r="AW278" s="161" t="s">
        <v>97</v>
      </c>
      <c r="AX278" s="161" t="s">
        <v>4</v>
      </c>
      <c r="AY278" s="161" t="s">
        <v>78</v>
      </c>
      <c r="AZ278" s="164" t="s">
        <v>159</v>
      </c>
      <c r="BA278" s="161"/>
      <c r="BB278" s="161"/>
      <c r="BC278" s="161"/>
      <c r="BD278" s="161"/>
      <c r="BE278" s="161"/>
      <c r="BF278" s="161"/>
      <c r="BG278" s="161"/>
      <c r="BH278" s="161"/>
      <c r="BI278" s="161"/>
      <c r="BJ278" s="161"/>
      <c r="BK278" s="161"/>
      <c r="BL278" s="161"/>
      <c r="BM278" s="161"/>
      <c r="BN278" s="161"/>
    </row>
    <row r="279" spans="1:66" ht="15.75" customHeight="1">
      <c r="A279" s="161"/>
      <c r="B279" s="162"/>
      <c r="C279" s="161"/>
      <c r="D279" s="163" t="s">
        <v>167</v>
      </c>
      <c r="E279" s="164" t="s">
        <v>1</v>
      </c>
      <c r="F279" s="165" t="s">
        <v>483</v>
      </c>
      <c r="G279" s="165"/>
      <c r="H279" s="161"/>
      <c r="I279" s="166">
        <v>24</v>
      </c>
      <c r="J279" s="161"/>
      <c r="K279" s="161"/>
      <c r="L279" s="161"/>
      <c r="M279" s="161"/>
      <c r="N279" s="162"/>
      <c r="O279" s="167"/>
      <c r="P279" s="161"/>
      <c r="Q279" s="161"/>
      <c r="R279" s="161"/>
      <c r="S279" s="161"/>
      <c r="T279" s="161"/>
      <c r="U279" s="161"/>
      <c r="V279" s="161"/>
      <c r="W279" s="161"/>
      <c r="X279" s="161"/>
      <c r="Y279" s="168"/>
      <c r="Z279" s="161"/>
      <c r="AA279" s="161"/>
      <c r="AB279" s="161"/>
      <c r="AC279" s="161"/>
      <c r="AD279" s="161"/>
      <c r="AE279" s="161"/>
      <c r="AF279" s="161"/>
      <c r="AG279" s="161"/>
      <c r="AH279" s="161"/>
      <c r="AI279" s="161"/>
      <c r="AJ279" s="161"/>
      <c r="AK279" s="161"/>
      <c r="AL279" s="161"/>
      <c r="AM279" s="161"/>
      <c r="AN279" s="161"/>
      <c r="AO279" s="161"/>
      <c r="AP279" s="161"/>
      <c r="AQ279" s="161"/>
      <c r="AR279" s="161"/>
      <c r="AS279" s="161"/>
      <c r="AT279" s="161"/>
      <c r="AU279" s="164" t="s">
        <v>167</v>
      </c>
      <c r="AV279" s="164" t="s">
        <v>97</v>
      </c>
      <c r="AW279" s="161" t="s">
        <v>97</v>
      </c>
      <c r="AX279" s="161" t="s">
        <v>4</v>
      </c>
      <c r="AY279" s="161" t="s">
        <v>78</v>
      </c>
      <c r="AZ279" s="164" t="s">
        <v>159</v>
      </c>
      <c r="BA279" s="161"/>
      <c r="BB279" s="161"/>
      <c r="BC279" s="161"/>
      <c r="BD279" s="161"/>
      <c r="BE279" s="161"/>
      <c r="BF279" s="161"/>
      <c r="BG279" s="161"/>
      <c r="BH279" s="161"/>
      <c r="BI279" s="161"/>
      <c r="BJ279" s="161"/>
      <c r="BK279" s="161"/>
      <c r="BL279" s="161"/>
      <c r="BM279" s="161"/>
      <c r="BN279" s="161"/>
    </row>
    <row r="280" spans="1:66" ht="15.75" customHeight="1">
      <c r="A280" s="185"/>
      <c r="B280" s="186"/>
      <c r="C280" s="185"/>
      <c r="D280" s="163" t="s">
        <v>167</v>
      </c>
      <c r="E280" s="187" t="s">
        <v>1</v>
      </c>
      <c r="F280" s="188" t="s">
        <v>239</v>
      </c>
      <c r="G280" s="188"/>
      <c r="H280" s="185"/>
      <c r="I280" s="189">
        <v>227.32600000000002</v>
      </c>
      <c r="J280" s="185"/>
      <c r="K280" s="185"/>
      <c r="L280" s="185"/>
      <c r="M280" s="185"/>
      <c r="N280" s="186"/>
      <c r="O280" s="192"/>
      <c r="P280" s="193"/>
      <c r="Q280" s="193"/>
      <c r="R280" s="193"/>
      <c r="S280" s="193"/>
      <c r="T280" s="193"/>
      <c r="U280" s="193"/>
      <c r="V280" s="193"/>
      <c r="W280" s="193"/>
      <c r="X280" s="193"/>
      <c r="Y280" s="194"/>
      <c r="Z280" s="185"/>
      <c r="AA280" s="185"/>
      <c r="AB280" s="185"/>
      <c r="AC280" s="185"/>
      <c r="AD280" s="185"/>
      <c r="AE280" s="185"/>
      <c r="AF280" s="185"/>
      <c r="AG280" s="185"/>
      <c r="AH280" s="185"/>
      <c r="AI280" s="185"/>
      <c r="AJ280" s="185"/>
      <c r="AK280" s="185"/>
      <c r="AL280" s="185"/>
      <c r="AM280" s="185"/>
      <c r="AN280" s="185"/>
      <c r="AO280" s="185"/>
      <c r="AP280" s="185"/>
      <c r="AQ280" s="185"/>
      <c r="AR280" s="185"/>
      <c r="AS280" s="185"/>
      <c r="AT280" s="185"/>
      <c r="AU280" s="187" t="s">
        <v>167</v>
      </c>
      <c r="AV280" s="187" t="s">
        <v>97</v>
      </c>
      <c r="AW280" s="185" t="s">
        <v>174</v>
      </c>
      <c r="AX280" s="185" t="s">
        <v>4</v>
      </c>
      <c r="AY280" s="185" t="s">
        <v>86</v>
      </c>
      <c r="AZ280" s="187" t="s">
        <v>159</v>
      </c>
      <c r="BA280" s="185"/>
      <c r="BB280" s="185"/>
      <c r="BC280" s="185"/>
      <c r="BD280" s="185"/>
      <c r="BE280" s="185"/>
      <c r="BF280" s="185"/>
      <c r="BG280" s="185"/>
      <c r="BH280" s="185"/>
      <c r="BI280" s="185"/>
      <c r="BJ280" s="185"/>
      <c r="BK280" s="185"/>
      <c r="BL280" s="185"/>
      <c r="BM280" s="185"/>
      <c r="BN280" s="185"/>
    </row>
    <row r="281" spans="1:66" ht="6.75" customHeight="1">
      <c r="A281" s="18"/>
      <c r="B281" s="35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19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</row>
  </sheetData>
  <autoFilter ref="C130:M280" xr:uid="{00000000-0009-0000-0000-000001000000}"/>
  <mergeCells count="9">
    <mergeCell ref="E87:I87"/>
    <mergeCell ref="E121:I121"/>
    <mergeCell ref="E123:I123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307"/>
  <sheetViews>
    <sheetView showGridLines="0" workbookViewId="0">
      <selection activeCell="G134" sqref="G134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9" t="s">
        <v>6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90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114</v>
      </c>
      <c r="E4" s="2"/>
      <c r="F4" s="2"/>
      <c r="G4" s="2"/>
      <c r="H4" s="2"/>
      <c r="I4" s="2"/>
      <c r="J4" s="2"/>
      <c r="K4" s="2"/>
      <c r="L4" s="2"/>
      <c r="M4" s="2"/>
      <c r="N4" s="6"/>
      <c r="O4" s="91" t="s">
        <v>11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37" t="str">
        <f>'Rekapitulácia stavby'!K6</f>
        <v>Drevené objekty pre voľný chov dobytka</v>
      </c>
      <c r="F7" s="206"/>
      <c r="G7" s="206"/>
      <c r="H7" s="206"/>
      <c r="I7" s="206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115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484</v>
      </c>
      <c r="F9" s="206"/>
      <c r="G9" s="206"/>
      <c r="H9" s="206"/>
      <c r="I9" s="206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232" t="str">
        <f>'Rekapitulácia stavby'!E14</f>
        <v>Vyplň údaj</v>
      </c>
      <c r="F18" s="206"/>
      <c r="G18" s="206"/>
      <c r="H18" s="206"/>
      <c r="I18" s="206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92"/>
      <c r="B27" s="93"/>
      <c r="C27" s="92"/>
      <c r="D27" s="92"/>
      <c r="E27" s="233" t="s">
        <v>1</v>
      </c>
      <c r="F27" s="206"/>
      <c r="G27" s="206"/>
      <c r="H27" s="206"/>
      <c r="I27" s="206"/>
      <c r="J27" s="92"/>
      <c r="K27" s="92"/>
      <c r="L27" s="92"/>
      <c r="M27" s="92"/>
      <c r="N27" s="93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117</v>
      </c>
      <c r="F30" s="18"/>
      <c r="G30" s="18"/>
      <c r="H30" s="18"/>
      <c r="I30" s="18"/>
      <c r="J30" s="18"/>
      <c r="K30" s="18"/>
      <c r="L30" s="84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118</v>
      </c>
      <c r="F31" s="18"/>
      <c r="G31" s="18"/>
      <c r="H31" s="18"/>
      <c r="I31" s="18"/>
      <c r="J31" s="18"/>
      <c r="K31" s="18"/>
      <c r="L31" s="84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94" t="s">
        <v>36</v>
      </c>
      <c r="E32" s="18"/>
      <c r="F32" s="18"/>
      <c r="G32" s="18"/>
      <c r="H32" s="18"/>
      <c r="I32" s="18"/>
      <c r="J32" s="18"/>
      <c r="K32" s="18"/>
      <c r="L32" s="59">
        <f>ROUND(L130,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95" t="s">
        <v>40</v>
      </c>
      <c r="E35" s="25" t="s">
        <v>41</v>
      </c>
      <c r="F35" s="96">
        <f>ROUND((SUM(BF130:BF306)),  2)</f>
        <v>0</v>
      </c>
      <c r="G35" s="96"/>
      <c r="H35" s="97"/>
      <c r="I35" s="97"/>
      <c r="J35" s="98">
        <v>0.2</v>
      </c>
      <c r="K35" s="97"/>
      <c r="L35" s="96">
        <f>ROUND(((SUM(BF130:BF306))*J35),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96">
        <f>ROUND((SUM(BG130:BG306)),  2)</f>
        <v>0</v>
      </c>
      <c r="G36" s="96"/>
      <c r="H36" s="97"/>
      <c r="I36" s="97"/>
      <c r="J36" s="98">
        <v>0.2</v>
      </c>
      <c r="K36" s="97"/>
      <c r="L36" s="96">
        <f>ROUND(((SUM(BG130:BG306))*J36),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4">
        <f>ROUND((SUM(BH130:BH306)),  2)</f>
        <v>0</v>
      </c>
      <c r="G37" s="84"/>
      <c r="H37" s="18"/>
      <c r="I37" s="18"/>
      <c r="J37" s="99">
        <v>0.2</v>
      </c>
      <c r="K37" s="18"/>
      <c r="L37" s="84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4">
        <f>ROUND((SUM(BI130:BI306)),  2)</f>
        <v>0</v>
      </c>
      <c r="G38" s="84"/>
      <c r="H38" s="18"/>
      <c r="I38" s="18"/>
      <c r="J38" s="99">
        <v>0.2</v>
      </c>
      <c r="K38" s="18"/>
      <c r="L38" s="84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96">
        <f>ROUND((SUM(BJ130:BJ306)),  2)</f>
        <v>0</v>
      </c>
      <c r="G39" s="96"/>
      <c r="H39" s="97"/>
      <c r="I39" s="97"/>
      <c r="J39" s="98">
        <v>0</v>
      </c>
      <c r="K39" s="97"/>
      <c r="L39" s="96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100"/>
      <c r="D41" s="101" t="s">
        <v>46</v>
      </c>
      <c r="E41" s="49"/>
      <c r="F41" s="49"/>
      <c r="G41" s="49"/>
      <c r="H41" s="102" t="s">
        <v>47</v>
      </c>
      <c r="I41" s="103" t="s">
        <v>48</v>
      </c>
      <c r="J41" s="49"/>
      <c r="K41" s="49"/>
      <c r="L41" s="104">
        <f>SUM(L32:L39)</f>
        <v>0</v>
      </c>
      <c r="M41" s="105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106" t="s">
        <v>52</v>
      </c>
      <c r="G61" s="106"/>
      <c r="H61" s="34" t="s">
        <v>51</v>
      </c>
      <c r="I61" s="21"/>
      <c r="J61" s="21"/>
      <c r="K61" s="107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106" t="s">
        <v>52</v>
      </c>
      <c r="G76" s="106"/>
      <c r="H76" s="34" t="s">
        <v>51</v>
      </c>
      <c r="I76" s="21"/>
      <c r="J76" s="21"/>
      <c r="K76" s="107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119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37" t="str">
        <f>E7</f>
        <v>Drevené objekty pre voľný chov dobytka</v>
      </c>
      <c r="F85" s="206"/>
      <c r="G85" s="206"/>
      <c r="H85" s="206"/>
      <c r="I85" s="206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115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23-D1-01-02 - Sklad jadrového krmiva</v>
      </c>
      <c r="F87" s="206"/>
      <c r="G87" s="206"/>
      <c r="H87" s="206"/>
      <c r="I87" s="206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Boris Samuelčík, Národná 1011/9 B.Bystrica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8" t="str">
        <f>IF(E18="","",E18)</f>
        <v>Vyplň údaj</v>
      </c>
      <c r="G92" s="108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9" t="s">
        <v>120</v>
      </c>
      <c r="D94" s="100"/>
      <c r="E94" s="100"/>
      <c r="F94" s="100"/>
      <c r="G94" s="100"/>
      <c r="H94" s="100"/>
      <c r="I94" s="100"/>
      <c r="J94" s="110" t="s">
        <v>121</v>
      </c>
      <c r="K94" s="110" t="s">
        <v>122</v>
      </c>
      <c r="L94" s="110" t="s">
        <v>123</v>
      </c>
      <c r="M94" s="100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11" t="s">
        <v>124</v>
      </c>
      <c r="D96" s="18"/>
      <c r="E96" s="18"/>
      <c r="F96" s="18"/>
      <c r="G96" s="18"/>
      <c r="H96" s="18"/>
      <c r="I96" s="18"/>
      <c r="J96" s="59">
        <f t="shared" ref="J96:K96" si="1">R130</f>
        <v>0</v>
      </c>
      <c r="K96" s="59">
        <f t="shared" si="1"/>
        <v>0</v>
      </c>
      <c r="L96" s="59">
        <f t="shared" ref="L96:L98" si="2">L130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125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12"/>
      <c r="B97" s="113"/>
      <c r="C97" s="112"/>
      <c r="D97" s="114" t="s">
        <v>126</v>
      </c>
      <c r="E97" s="115"/>
      <c r="F97" s="115"/>
      <c r="G97" s="115"/>
      <c r="H97" s="115"/>
      <c r="I97" s="115"/>
      <c r="J97" s="116">
        <f t="shared" ref="J97:K97" si="3">R131</f>
        <v>0</v>
      </c>
      <c r="K97" s="116">
        <f t="shared" si="3"/>
        <v>0</v>
      </c>
      <c r="L97" s="116">
        <f t="shared" si="2"/>
        <v>0</v>
      </c>
      <c r="M97" s="112"/>
      <c r="N97" s="113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</row>
    <row r="98" spans="1:66" ht="19.5" customHeight="1">
      <c r="A98" s="81"/>
      <c r="B98" s="117"/>
      <c r="C98" s="81"/>
      <c r="D98" s="118" t="s">
        <v>127</v>
      </c>
      <c r="E98" s="119"/>
      <c r="F98" s="119"/>
      <c r="G98" s="119"/>
      <c r="H98" s="119"/>
      <c r="I98" s="119"/>
      <c r="J98" s="120">
        <f t="shared" ref="J98:K98" si="4">R132</f>
        <v>0</v>
      </c>
      <c r="K98" s="120">
        <f t="shared" si="4"/>
        <v>0</v>
      </c>
      <c r="L98" s="120">
        <f t="shared" si="2"/>
        <v>0</v>
      </c>
      <c r="M98" s="81"/>
      <c r="N98" s="117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</row>
    <row r="99" spans="1:66" ht="19.5" customHeight="1">
      <c r="A99" s="81"/>
      <c r="B99" s="117"/>
      <c r="C99" s="81"/>
      <c r="D99" s="118" t="s">
        <v>128</v>
      </c>
      <c r="E99" s="119"/>
      <c r="F99" s="119"/>
      <c r="G99" s="119"/>
      <c r="H99" s="119"/>
      <c r="I99" s="119"/>
      <c r="J99" s="120">
        <f t="shared" ref="J99:K99" si="5">R135</f>
        <v>0</v>
      </c>
      <c r="K99" s="120">
        <f t="shared" si="5"/>
        <v>0</v>
      </c>
      <c r="L99" s="120">
        <f>L135</f>
        <v>0</v>
      </c>
      <c r="M99" s="81"/>
      <c r="N99" s="117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</row>
    <row r="100" spans="1:66" ht="19.5" customHeight="1">
      <c r="A100" s="81"/>
      <c r="B100" s="117"/>
      <c r="C100" s="81"/>
      <c r="D100" s="118" t="s">
        <v>130</v>
      </c>
      <c r="E100" s="119"/>
      <c r="F100" s="119"/>
      <c r="G100" s="119"/>
      <c r="H100" s="119"/>
      <c r="I100" s="119"/>
      <c r="J100" s="120">
        <f t="shared" ref="J100:K100" si="6">R140</f>
        <v>0</v>
      </c>
      <c r="K100" s="120">
        <f t="shared" si="6"/>
        <v>0</v>
      </c>
      <c r="L100" s="120">
        <f>L140</f>
        <v>0</v>
      </c>
      <c r="M100" s="81"/>
      <c r="N100" s="117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</row>
    <row r="101" spans="1:66" ht="19.5" customHeight="1">
      <c r="A101" s="81"/>
      <c r="B101" s="117"/>
      <c r="C101" s="81"/>
      <c r="D101" s="118" t="s">
        <v>131</v>
      </c>
      <c r="E101" s="119"/>
      <c r="F101" s="119"/>
      <c r="G101" s="119"/>
      <c r="H101" s="119"/>
      <c r="I101" s="119"/>
      <c r="J101" s="120">
        <f t="shared" ref="J101:K101" si="7">R146</f>
        <v>0</v>
      </c>
      <c r="K101" s="120">
        <f t="shared" si="7"/>
        <v>0</v>
      </c>
      <c r="L101" s="120">
        <f>L146</f>
        <v>0</v>
      </c>
      <c r="M101" s="81"/>
      <c r="N101" s="117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</row>
    <row r="102" spans="1:66" ht="24.75" customHeight="1">
      <c r="A102" s="112"/>
      <c r="B102" s="113"/>
      <c r="C102" s="112"/>
      <c r="D102" s="114" t="s">
        <v>132</v>
      </c>
      <c r="E102" s="115"/>
      <c r="F102" s="115"/>
      <c r="G102" s="115"/>
      <c r="H102" s="115"/>
      <c r="I102" s="115"/>
      <c r="J102" s="116">
        <f t="shared" ref="J102:K102" si="8">R148</f>
        <v>0</v>
      </c>
      <c r="K102" s="116">
        <f t="shared" si="8"/>
        <v>0</v>
      </c>
      <c r="L102" s="116">
        <f t="shared" ref="L102:L103" si="9">L148</f>
        <v>0</v>
      </c>
      <c r="M102" s="112"/>
      <c r="N102" s="113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I102" s="112"/>
      <c r="BJ102" s="112"/>
      <c r="BK102" s="112"/>
      <c r="BL102" s="112"/>
      <c r="BM102" s="112"/>
      <c r="BN102" s="112"/>
    </row>
    <row r="103" spans="1:66" ht="19.5" customHeight="1">
      <c r="A103" s="81"/>
      <c r="B103" s="117"/>
      <c r="C103" s="81"/>
      <c r="D103" s="118" t="s">
        <v>133</v>
      </c>
      <c r="E103" s="119"/>
      <c r="F103" s="119"/>
      <c r="G103" s="119"/>
      <c r="H103" s="119"/>
      <c r="I103" s="119"/>
      <c r="J103" s="120">
        <f t="shared" ref="J103:K103" si="10">R149</f>
        <v>0</v>
      </c>
      <c r="K103" s="120">
        <f t="shared" si="10"/>
        <v>0</v>
      </c>
      <c r="L103" s="120">
        <f t="shared" si="9"/>
        <v>0</v>
      </c>
      <c r="M103" s="81"/>
      <c r="N103" s="117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</row>
    <row r="104" spans="1:66" ht="19.5" customHeight="1">
      <c r="A104" s="81"/>
      <c r="B104" s="117"/>
      <c r="C104" s="81"/>
      <c r="D104" s="118" t="s">
        <v>134</v>
      </c>
      <c r="E104" s="119"/>
      <c r="F104" s="119"/>
      <c r="G104" s="119"/>
      <c r="H104" s="119"/>
      <c r="I104" s="119"/>
      <c r="J104" s="120">
        <f t="shared" ref="J104:K104" si="11">R177</f>
        <v>0</v>
      </c>
      <c r="K104" s="120">
        <f t="shared" si="11"/>
        <v>0</v>
      </c>
      <c r="L104" s="120">
        <f>L177</f>
        <v>0</v>
      </c>
      <c r="M104" s="81"/>
      <c r="N104" s="117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</row>
    <row r="105" spans="1:66" ht="19.5" customHeight="1">
      <c r="A105" s="81"/>
      <c r="B105" s="117"/>
      <c r="C105" s="81"/>
      <c r="D105" s="118" t="s">
        <v>135</v>
      </c>
      <c r="E105" s="119"/>
      <c r="F105" s="119"/>
      <c r="G105" s="119"/>
      <c r="H105" s="119"/>
      <c r="I105" s="119"/>
      <c r="J105" s="120">
        <f t="shared" ref="J105:K105" si="12">R224</f>
        <v>0</v>
      </c>
      <c r="K105" s="120">
        <f t="shared" si="12"/>
        <v>0</v>
      </c>
      <c r="L105" s="120">
        <f>L224</f>
        <v>0</v>
      </c>
      <c r="M105" s="81"/>
      <c r="N105" s="117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</row>
    <row r="106" spans="1:66" ht="19.5" customHeight="1">
      <c r="A106" s="81"/>
      <c r="B106" s="117"/>
      <c r="C106" s="81"/>
      <c r="D106" s="118" t="s">
        <v>136</v>
      </c>
      <c r="E106" s="119"/>
      <c r="F106" s="119"/>
      <c r="G106" s="119"/>
      <c r="H106" s="119"/>
      <c r="I106" s="119"/>
      <c r="J106" s="120">
        <f t="shared" ref="J106:K106" si="13">R233</f>
        <v>0</v>
      </c>
      <c r="K106" s="120">
        <f t="shared" si="13"/>
        <v>0</v>
      </c>
      <c r="L106" s="120">
        <f>L233</f>
        <v>0</v>
      </c>
      <c r="M106" s="81"/>
      <c r="N106" s="117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</row>
    <row r="107" spans="1:66" ht="19.5" customHeight="1">
      <c r="A107" s="81"/>
      <c r="B107" s="117"/>
      <c r="C107" s="81"/>
      <c r="D107" s="118" t="s">
        <v>137</v>
      </c>
      <c r="E107" s="119"/>
      <c r="F107" s="119"/>
      <c r="G107" s="119"/>
      <c r="H107" s="119"/>
      <c r="I107" s="119"/>
      <c r="J107" s="120">
        <f t="shared" ref="J107:K107" si="14">R251</f>
        <v>0</v>
      </c>
      <c r="K107" s="120">
        <f t="shared" si="14"/>
        <v>0</v>
      </c>
      <c r="L107" s="120">
        <f>L251</f>
        <v>0</v>
      </c>
      <c r="M107" s="81"/>
      <c r="N107" s="117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</row>
    <row r="108" spans="1:66" ht="19.5" customHeight="1">
      <c r="A108" s="81"/>
      <c r="B108" s="117"/>
      <c r="C108" s="81"/>
      <c r="D108" s="118" t="s">
        <v>138</v>
      </c>
      <c r="E108" s="119"/>
      <c r="F108" s="119"/>
      <c r="G108" s="119"/>
      <c r="H108" s="119"/>
      <c r="I108" s="119"/>
      <c r="J108" s="120">
        <f t="shared" ref="J108:K108" si="15">R255</f>
        <v>0</v>
      </c>
      <c r="K108" s="120">
        <f t="shared" si="15"/>
        <v>0</v>
      </c>
      <c r="L108" s="120">
        <f>L255</f>
        <v>0</v>
      </c>
      <c r="M108" s="81"/>
      <c r="N108" s="117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</row>
    <row r="109" spans="1:66" ht="19.5" customHeight="1">
      <c r="A109" s="81"/>
      <c r="B109" s="117"/>
      <c r="C109" s="81"/>
      <c r="D109" s="118" t="s">
        <v>139</v>
      </c>
      <c r="E109" s="119"/>
      <c r="F109" s="119"/>
      <c r="G109" s="119"/>
      <c r="H109" s="119"/>
      <c r="I109" s="119"/>
      <c r="J109" s="120">
        <f t="shared" ref="J109:K109" si="16">R279</f>
        <v>0</v>
      </c>
      <c r="K109" s="120">
        <f t="shared" si="16"/>
        <v>0</v>
      </c>
      <c r="L109" s="120">
        <f>L279</f>
        <v>0</v>
      </c>
      <c r="M109" s="81"/>
      <c r="N109" s="117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</row>
    <row r="110" spans="1:66" ht="19.5" customHeight="1">
      <c r="A110" s="81"/>
      <c r="B110" s="117"/>
      <c r="C110" s="81"/>
      <c r="D110" s="118" t="s">
        <v>140</v>
      </c>
      <c r="E110" s="119"/>
      <c r="F110" s="119"/>
      <c r="G110" s="119"/>
      <c r="H110" s="119"/>
      <c r="I110" s="119"/>
      <c r="J110" s="120">
        <f t="shared" ref="J110:K110" si="17">R286</f>
        <v>0</v>
      </c>
      <c r="K110" s="120">
        <f t="shared" si="17"/>
        <v>0</v>
      </c>
      <c r="L110" s="120">
        <f>L286</f>
        <v>0</v>
      </c>
      <c r="M110" s="81"/>
      <c r="N110" s="117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</row>
    <row r="111" spans="1:66" ht="21.75" customHeight="1">
      <c r="A111" s="18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6.75" customHeight="1">
      <c r="A112" s="18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6.75" customHeight="1">
      <c r="A116" s="18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24.75" customHeight="1">
      <c r="A117" s="18"/>
      <c r="B117" s="19"/>
      <c r="C117" s="7" t="s">
        <v>141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6.75" customHeight="1">
      <c r="A118" s="18"/>
      <c r="B118" s="19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12" customHeight="1">
      <c r="A119" s="18"/>
      <c r="B119" s="19"/>
      <c r="C119" s="13" t="s">
        <v>16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16.5" customHeight="1">
      <c r="A120" s="18"/>
      <c r="B120" s="19"/>
      <c r="C120" s="18"/>
      <c r="D120" s="18"/>
      <c r="E120" s="237" t="str">
        <f>E7</f>
        <v>Drevené objekty pre voľný chov dobytka</v>
      </c>
      <c r="F120" s="206"/>
      <c r="G120" s="206"/>
      <c r="H120" s="206"/>
      <c r="I120" s="206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12" customHeight="1">
      <c r="A121" s="18"/>
      <c r="B121" s="19"/>
      <c r="C121" s="13" t="s">
        <v>115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6.5" customHeight="1">
      <c r="A122" s="18"/>
      <c r="B122" s="19"/>
      <c r="C122" s="18"/>
      <c r="D122" s="18"/>
      <c r="E122" s="209" t="str">
        <f>E9</f>
        <v>23-D1-01-02 - Sklad jadrového krmiva</v>
      </c>
      <c r="F122" s="206"/>
      <c r="G122" s="206"/>
      <c r="H122" s="206"/>
      <c r="I122" s="206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6.75" customHeight="1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12" customHeight="1">
      <c r="A124" s="18"/>
      <c r="B124" s="19"/>
      <c r="C124" s="13" t="s">
        <v>20</v>
      </c>
      <c r="D124" s="18"/>
      <c r="E124" s="18"/>
      <c r="F124" s="11" t="str">
        <f>F12</f>
        <v xml:space="preserve"> </v>
      </c>
      <c r="G124" s="11"/>
      <c r="H124" s="18"/>
      <c r="I124" s="18"/>
      <c r="J124" s="13" t="s">
        <v>22</v>
      </c>
      <c r="K124" s="45" t="str">
        <f>IF(K12="","",K12)</f>
        <v>16. 12. 2024</v>
      </c>
      <c r="L124" s="18"/>
      <c r="M124" s="18"/>
      <c r="N124" s="19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</row>
    <row r="125" spans="1:66" ht="6.75" customHeight="1">
      <c r="A125" s="18"/>
      <c r="B125" s="19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15" customHeight="1">
      <c r="A126" s="18"/>
      <c r="B126" s="19"/>
      <c r="C126" s="13" t="s">
        <v>24</v>
      </c>
      <c r="D126" s="18"/>
      <c r="E126" s="18"/>
      <c r="F126" s="11" t="str">
        <f>E15</f>
        <v>Boris Samuelčík, Národná 1011/9 B.Bystrica</v>
      </c>
      <c r="G126" s="11"/>
      <c r="H126" s="18"/>
      <c r="I126" s="18"/>
      <c r="J126" s="13" t="s">
        <v>32</v>
      </c>
      <c r="K126" s="16" t="str">
        <f>E21</f>
        <v xml:space="preserve"> </v>
      </c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5" customHeight="1">
      <c r="A127" s="18"/>
      <c r="B127" s="19"/>
      <c r="C127" s="13" t="s">
        <v>30</v>
      </c>
      <c r="D127" s="18"/>
      <c r="E127" s="18"/>
      <c r="F127" s="108" t="str">
        <f>IF(E18="","",E18)</f>
        <v>Vyplň údaj</v>
      </c>
      <c r="G127" s="108"/>
      <c r="H127" s="18"/>
      <c r="I127" s="18"/>
      <c r="J127" s="13" t="s">
        <v>33</v>
      </c>
      <c r="K127" s="16" t="str">
        <f>E24</f>
        <v>Ing.Miroslav Plevka</v>
      </c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9.75" customHeight="1">
      <c r="A128" s="18"/>
      <c r="B128" s="19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29.25" customHeight="1">
      <c r="A129" s="121"/>
      <c r="B129" s="122"/>
      <c r="C129" s="123" t="s">
        <v>142</v>
      </c>
      <c r="D129" s="124" t="s">
        <v>61</v>
      </c>
      <c r="E129" s="124" t="s">
        <v>57</v>
      </c>
      <c r="F129" s="202" t="s">
        <v>905</v>
      </c>
      <c r="G129" s="202" t="s">
        <v>906</v>
      </c>
      <c r="H129" s="124" t="s">
        <v>143</v>
      </c>
      <c r="I129" s="124" t="s">
        <v>144</v>
      </c>
      <c r="J129" s="124" t="s">
        <v>145</v>
      </c>
      <c r="K129" s="124" t="s">
        <v>146</v>
      </c>
      <c r="L129" s="125" t="s">
        <v>123</v>
      </c>
      <c r="M129" s="126" t="s">
        <v>147</v>
      </c>
      <c r="N129" s="122"/>
      <c r="O129" s="51" t="s">
        <v>1</v>
      </c>
      <c r="P129" s="52" t="s">
        <v>40</v>
      </c>
      <c r="Q129" s="52" t="s">
        <v>148</v>
      </c>
      <c r="R129" s="52" t="s">
        <v>149</v>
      </c>
      <c r="S129" s="52" t="s">
        <v>150</v>
      </c>
      <c r="T129" s="52" t="s">
        <v>151</v>
      </c>
      <c r="U129" s="52" t="s">
        <v>152</v>
      </c>
      <c r="V129" s="52" t="s">
        <v>153</v>
      </c>
      <c r="W129" s="52" t="s">
        <v>154</v>
      </c>
      <c r="X129" s="52" t="s">
        <v>155</v>
      </c>
      <c r="Y129" s="53" t="s">
        <v>156</v>
      </c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  <c r="BA129" s="121"/>
      <c r="BB129" s="121"/>
      <c r="BC129" s="121"/>
      <c r="BD129" s="121"/>
      <c r="BE129" s="121"/>
      <c r="BF129" s="121"/>
      <c r="BG129" s="121"/>
      <c r="BH129" s="121"/>
      <c r="BI129" s="121"/>
      <c r="BJ129" s="121"/>
      <c r="BK129" s="121"/>
      <c r="BL129" s="121"/>
      <c r="BM129" s="121"/>
      <c r="BN129" s="121"/>
    </row>
    <row r="130" spans="1:66" ht="22.5" customHeight="1">
      <c r="A130" s="18"/>
      <c r="B130" s="19"/>
      <c r="C130" s="57" t="s">
        <v>124</v>
      </c>
      <c r="D130" s="18"/>
      <c r="E130" s="18"/>
      <c r="F130" s="18"/>
      <c r="G130" s="18"/>
      <c r="H130" s="18"/>
      <c r="I130" s="18"/>
      <c r="J130" s="18"/>
      <c r="K130" s="18"/>
      <c r="L130" s="127">
        <f t="shared" ref="L130:L132" si="18">BL130</f>
        <v>0</v>
      </c>
      <c r="M130" s="18"/>
      <c r="N130" s="19"/>
      <c r="O130" s="54"/>
      <c r="P130" s="46"/>
      <c r="Q130" s="46"/>
      <c r="R130" s="128">
        <f t="shared" ref="R130:S130" si="19">R131+R148</f>
        <v>0</v>
      </c>
      <c r="S130" s="128">
        <f t="shared" si="19"/>
        <v>0</v>
      </c>
      <c r="T130" s="46"/>
      <c r="U130" s="129">
        <f>U131+U148</f>
        <v>0</v>
      </c>
      <c r="V130" s="46"/>
      <c r="W130" s="129">
        <f>W131+W148</f>
        <v>12.458794399999999</v>
      </c>
      <c r="X130" s="46"/>
      <c r="Y130" s="130">
        <f>Y131+Y148</f>
        <v>0</v>
      </c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3" t="s">
        <v>77</v>
      </c>
      <c r="AV130" s="3" t="s">
        <v>125</v>
      </c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31">
        <f>BL131+BL148</f>
        <v>0</v>
      </c>
      <c r="BM130" s="18"/>
      <c r="BN130" s="18"/>
    </row>
    <row r="131" spans="1:66" ht="25.5" customHeight="1">
      <c r="A131" s="132"/>
      <c r="B131" s="133"/>
      <c r="C131" s="132"/>
      <c r="D131" s="134" t="s">
        <v>77</v>
      </c>
      <c r="E131" s="135" t="s">
        <v>157</v>
      </c>
      <c r="F131" s="135" t="s">
        <v>158</v>
      </c>
      <c r="G131" s="135"/>
      <c r="H131" s="132"/>
      <c r="I131" s="132"/>
      <c r="J131" s="132"/>
      <c r="K131" s="132"/>
      <c r="L131" s="136">
        <f t="shared" si="18"/>
        <v>0</v>
      </c>
      <c r="M131" s="132"/>
      <c r="N131" s="133"/>
      <c r="O131" s="137"/>
      <c r="P131" s="132"/>
      <c r="Q131" s="132"/>
      <c r="R131" s="138">
        <f t="shared" ref="R131:S131" si="20">R132+R135+R140+R146</f>
        <v>0</v>
      </c>
      <c r="S131" s="138">
        <f t="shared" si="20"/>
        <v>0</v>
      </c>
      <c r="T131" s="132"/>
      <c r="U131" s="139">
        <f>U132+U135+U140+U146</f>
        <v>0</v>
      </c>
      <c r="V131" s="132"/>
      <c r="W131" s="139">
        <f>W132+W135+W140+W146</f>
        <v>7.6537439999999997</v>
      </c>
      <c r="X131" s="132"/>
      <c r="Y131" s="140">
        <f>Y132+Y135+Y140+Y146</f>
        <v>0</v>
      </c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4" t="s">
        <v>86</v>
      </c>
      <c r="AT131" s="132"/>
      <c r="AU131" s="141" t="s">
        <v>77</v>
      </c>
      <c r="AV131" s="141" t="s">
        <v>78</v>
      </c>
      <c r="AW131" s="132"/>
      <c r="AX131" s="132"/>
      <c r="AY131" s="132"/>
      <c r="AZ131" s="134" t="s">
        <v>159</v>
      </c>
      <c r="BA131" s="132"/>
      <c r="BB131" s="132"/>
      <c r="BC131" s="132"/>
      <c r="BD131" s="132"/>
      <c r="BE131" s="132"/>
      <c r="BF131" s="132"/>
      <c r="BG131" s="132"/>
      <c r="BH131" s="132"/>
      <c r="BI131" s="132"/>
      <c r="BJ131" s="132"/>
      <c r="BK131" s="132"/>
      <c r="BL131" s="142">
        <f>BL132+BL135+BL140+BL146</f>
        <v>0</v>
      </c>
      <c r="BM131" s="132"/>
      <c r="BN131" s="132"/>
    </row>
    <row r="132" spans="1:66" ht="22.5" customHeight="1">
      <c r="A132" s="132"/>
      <c r="B132" s="133"/>
      <c r="C132" s="132"/>
      <c r="D132" s="134" t="s">
        <v>77</v>
      </c>
      <c r="E132" s="143" t="s">
        <v>86</v>
      </c>
      <c r="F132" s="143" t="s">
        <v>160</v>
      </c>
      <c r="G132" s="143"/>
      <c r="H132" s="132"/>
      <c r="I132" s="132"/>
      <c r="J132" s="132"/>
      <c r="K132" s="132"/>
      <c r="L132" s="144">
        <f t="shared" si="18"/>
        <v>0</v>
      </c>
      <c r="M132" s="132"/>
      <c r="N132" s="133"/>
      <c r="O132" s="137"/>
      <c r="P132" s="132"/>
      <c r="Q132" s="132"/>
      <c r="R132" s="138">
        <f t="shared" ref="R132:S132" si="21">SUM(R133:R134)</f>
        <v>0</v>
      </c>
      <c r="S132" s="138">
        <f t="shared" si="21"/>
        <v>0</v>
      </c>
      <c r="T132" s="132"/>
      <c r="U132" s="139">
        <f>SUM(U133:U134)</f>
        <v>0</v>
      </c>
      <c r="V132" s="132"/>
      <c r="W132" s="139">
        <f>SUM(W133:W134)</f>
        <v>0</v>
      </c>
      <c r="X132" s="132"/>
      <c r="Y132" s="140">
        <f>SUM(Y133:Y134)</f>
        <v>0</v>
      </c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4" t="s">
        <v>86</v>
      </c>
      <c r="AT132" s="132"/>
      <c r="AU132" s="141" t="s">
        <v>77</v>
      </c>
      <c r="AV132" s="141" t="s">
        <v>86</v>
      </c>
      <c r="AW132" s="132"/>
      <c r="AX132" s="132"/>
      <c r="AY132" s="132"/>
      <c r="AZ132" s="134" t="s">
        <v>159</v>
      </c>
      <c r="BA132" s="132"/>
      <c r="BB132" s="132"/>
      <c r="BC132" s="132"/>
      <c r="BD132" s="132"/>
      <c r="BE132" s="132"/>
      <c r="BF132" s="132"/>
      <c r="BG132" s="132"/>
      <c r="BH132" s="132"/>
      <c r="BI132" s="132"/>
      <c r="BJ132" s="132"/>
      <c r="BK132" s="132"/>
      <c r="BL132" s="142">
        <f>SUM(BL133:BL134)</f>
        <v>0</v>
      </c>
      <c r="BM132" s="132"/>
      <c r="BN132" s="132"/>
    </row>
    <row r="133" spans="1:66" ht="24" customHeight="1">
      <c r="A133" s="18"/>
      <c r="B133" s="19"/>
      <c r="C133" s="145" t="s">
        <v>86</v>
      </c>
      <c r="D133" s="145" t="s">
        <v>161</v>
      </c>
      <c r="E133" s="146" t="s">
        <v>162</v>
      </c>
      <c r="F133" s="147" t="s">
        <v>163</v>
      </c>
      <c r="G133" s="147"/>
      <c r="H133" s="148" t="s">
        <v>164</v>
      </c>
      <c r="I133" s="149">
        <v>1.28</v>
      </c>
      <c r="J133" s="150"/>
      <c r="K133" s="150"/>
      <c r="L133" s="151">
        <f>ROUND(Q133*I133,2)</f>
        <v>0</v>
      </c>
      <c r="M133" s="152"/>
      <c r="N133" s="19"/>
      <c r="O133" s="153" t="s">
        <v>1</v>
      </c>
      <c r="P133" s="154" t="s">
        <v>42</v>
      </c>
      <c r="Q133" s="155">
        <f>J133+K133</f>
        <v>0</v>
      </c>
      <c r="R133" s="156">
        <f>ROUND(J133*I133,2)</f>
        <v>0</v>
      </c>
      <c r="S133" s="156">
        <f>ROUND(K133*I133,2)</f>
        <v>0</v>
      </c>
      <c r="T133" s="18"/>
      <c r="U133" s="157">
        <f>T133*I133</f>
        <v>0</v>
      </c>
      <c r="V133" s="157">
        <v>0</v>
      </c>
      <c r="W133" s="157">
        <f>V133*I133</f>
        <v>0</v>
      </c>
      <c r="X133" s="157">
        <v>0</v>
      </c>
      <c r="Y133" s="158">
        <f>X133*I133</f>
        <v>0</v>
      </c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59" t="s">
        <v>165</v>
      </c>
      <c r="AT133" s="18"/>
      <c r="AU133" s="159" t="s">
        <v>161</v>
      </c>
      <c r="AV133" s="159" t="s">
        <v>97</v>
      </c>
      <c r="AW133" s="18"/>
      <c r="AX133" s="18"/>
      <c r="AY133" s="18"/>
      <c r="AZ133" s="3" t="s">
        <v>159</v>
      </c>
      <c r="BA133" s="18"/>
      <c r="BB133" s="18"/>
      <c r="BC133" s="18"/>
      <c r="BD133" s="18"/>
      <c r="BE133" s="18"/>
      <c r="BF133" s="160">
        <f>IF(P133="základná",L133,0)</f>
        <v>0</v>
      </c>
      <c r="BG133" s="160">
        <f>IF(P133="znížená",L133,0)</f>
        <v>0</v>
      </c>
      <c r="BH133" s="160">
        <f>IF(P133="zákl. prenesená",L133,0)</f>
        <v>0</v>
      </c>
      <c r="BI133" s="160">
        <f>IF(P133="zníž. prenesená",L133,0)</f>
        <v>0</v>
      </c>
      <c r="BJ133" s="160">
        <f>IF(P133="nulová",L133,0)</f>
        <v>0</v>
      </c>
      <c r="BK133" s="3" t="s">
        <v>97</v>
      </c>
      <c r="BL133" s="160">
        <f>ROUND(Q133*I133,2)</f>
        <v>0</v>
      </c>
      <c r="BM133" s="3" t="s">
        <v>165</v>
      </c>
      <c r="BN133" s="159" t="s">
        <v>485</v>
      </c>
    </row>
    <row r="134" spans="1:66" ht="15.75" customHeight="1">
      <c r="A134" s="161"/>
      <c r="B134" s="162"/>
      <c r="C134" s="161"/>
      <c r="D134" s="163" t="s">
        <v>167</v>
      </c>
      <c r="E134" s="164" t="s">
        <v>1</v>
      </c>
      <c r="F134" s="165" t="s">
        <v>168</v>
      </c>
      <c r="G134" s="165"/>
      <c r="H134" s="161"/>
      <c r="I134" s="166">
        <v>1.28</v>
      </c>
      <c r="J134" s="161"/>
      <c r="K134" s="161"/>
      <c r="L134" s="161"/>
      <c r="M134" s="161"/>
      <c r="N134" s="162"/>
      <c r="O134" s="167"/>
      <c r="P134" s="161"/>
      <c r="Q134" s="161"/>
      <c r="R134" s="161"/>
      <c r="S134" s="161"/>
      <c r="T134" s="161"/>
      <c r="U134" s="161"/>
      <c r="V134" s="161"/>
      <c r="W134" s="161"/>
      <c r="X134" s="161"/>
      <c r="Y134" s="168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4" t="s">
        <v>167</v>
      </c>
      <c r="AV134" s="164" t="s">
        <v>97</v>
      </c>
      <c r="AW134" s="161" t="s">
        <v>97</v>
      </c>
      <c r="AX134" s="161" t="s">
        <v>4</v>
      </c>
      <c r="AY134" s="161" t="s">
        <v>86</v>
      </c>
      <c r="AZ134" s="164" t="s">
        <v>159</v>
      </c>
      <c r="BA134" s="161"/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61"/>
      <c r="BN134" s="161"/>
    </row>
    <row r="135" spans="1:66" ht="22.5" customHeight="1">
      <c r="A135" s="132"/>
      <c r="B135" s="133"/>
      <c r="C135" s="132"/>
      <c r="D135" s="134" t="s">
        <v>77</v>
      </c>
      <c r="E135" s="143" t="s">
        <v>97</v>
      </c>
      <c r="F135" s="143" t="s">
        <v>169</v>
      </c>
      <c r="G135" s="143"/>
      <c r="H135" s="132"/>
      <c r="I135" s="132"/>
      <c r="J135" s="132"/>
      <c r="K135" s="132"/>
      <c r="L135" s="144">
        <f>BL135</f>
        <v>0</v>
      </c>
      <c r="M135" s="132"/>
      <c r="N135" s="133"/>
      <c r="O135" s="137"/>
      <c r="P135" s="132"/>
      <c r="Q135" s="132"/>
      <c r="R135" s="138">
        <f t="shared" ref="R135:S135" si="22">SUM(R136:R139)</f>
        <v>0</v>
      </c>
      <c r="S135" s="138">
        <f t="shared" si="22"/>
        <v>0</v>
      </c>
      <c r="T135" s="132"/>
      <c r="U135" s="139">
        <f>SUM(U136:U139)</f>
        <v>0</v>
      </c>
      <c r="V135" s="132"/>
      <c r="W135" s="139">
        <f>SUM(W136:W139)</f>
        <v>4.257504</v>
      </c>
      <c r="X135" s="132"/>
      <c r="Y135" s="140">
        <f>SUM(Y136:Y139)</f>
        <v>0</v>
      </c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132"/>
      <c r="AN135" s="132"/>
      <c r="AO135" s="132"/>
      <c r="AP135" s="132"/>
      <c r="AQ135" s="132"/>
      <c r="AR135" s="132"/>
      <c r="AS135" s="134" t="s">
        <v>86</v>
      </c>
      <c r="AT135" s="132"/>
      <c r="AU135" s="141" t="s">
        <v>77</v>
      </c>
      <c r="AV135" s="141" t="s">
        <v>86</v>
      </c>
      <c r="AW135" s="132"/>
      <c r="AX135" s="132"/>
      <c r="AY135" s="132"/>
      <c r="AZ135" s="134" t="s">
        <v>159</v>
      </c>
      <c r="BA135" s="132"/>
      <c r="BB135" s="132"/>
      <c r="BC135" s="132"/>
      <c r="BD135" s="132"/>
      <c r="BE135" s="132"/>
      <c r="BF135" s="132"/>
      <c r="BG135" s="132"/>
      <c r="BH135" s="132"/>
      <c r="BI135" s="132"/>
      <c r="BJ135" s="132"/>
      <c r="BK135" s="132"/>
      <c r="BL135" s="142">
        <f>SUM(BL136:BL139)</f>
        <v>0</v>
      </c>
      <c r="BM135" s="132"/>
      <c r="BN135" s="132"/>
    </row>
    <row r="136" spans="1:66" ht="37.5" customHeight="1">
      <c r="A136" s="18"/>
      <c r="B136" s="19"/>
      <c r="C136" s="145" t="s">
        <v>97</v>
      </c>
      <c r="D136" s="145" t="s">
        <v>161</v>
      </c>
      <c r="E136" s="146" t="s">
        <v>170</v>
      </c>
      <c r="F136" s="147" t="s">
        <v>171</v>
      </c>
      <c r="G136" s="147"/>
      <c r="H136" s="148" t="s">
        <v>164</v>
      </c>
      <c r="I136" s="149">
        <v>1.92</v>
      </c>
      <c r="J136" s="150"/>
      <c r="K136" s="150"/>
      <c r="L136" s="151">
        <f>ROUND(Q136*I136,2)</f>
        <v>0</v>
      </c>
      <c r="M136" s="152"/>
      <c r="N136" s="19"/>
      <c r="O136" s="153" t="s">
        <v>1</v>
      </c>
      <c r="P136" s="154" t="s">
        <v>42</v>
      </c>
      <c r="Q136" s="155">
        <f>J136+K136</f>
        <v>0</v>
      </c>
      <c r="R136" s="156">
        <f>ROUND(J136*I136,2)</f>
        <v>0</v>
      </c>
      <c r="S136" s="156">
        <f>ROUND(K136*I136,2)</f>
        <v>0</v>
      </c>
      <c r="T136" s="18"/>
      <c r="U136" s="157">
        <f>T136*I136</f>
        <v>0</v>
      </c>
      <c r="V136" s="157">
        <v>1.5424500000000001</v>
      </c>
      <c r="W136" s="157">
        <f>V136*I136</f>
        <v>2.9615040000000001</v>
      </c>
      <c r="X136" s="157">
        <v>0</v>
      </c>
      <c r="Y136" s="158">
        <f>X136*I136</f>
        <v>0</v>
      </c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59" t="s">
        <v>165</v>
      </c>
      <c r="AT136" s="18"/>
      <c r="AU136" s="159" t="s">
        <v>161</v>
      </c>
      <c r="AV136" s="159" t="s">
        <v>97</v>
      </c>
      <c r="AW136" s="18"/>
      <c r="AX136" s="18"/>
      <c r="AY136" s="18"/>
      <c r="AZ136" s="3" t="s">
        <v>159</v>
      </c>
      <c r="BA136" s="18"/>
      <c r="BB136" s="18"/>
      <c r="BC136" s="18"/>
      <c r="BD136" s="18"/>
      <c r="BE136" s="18"/>
      <c r="BF136" s="160">
        <f>IF(P136="základná",L136,0)</f>
        <v>0</v>
      </c>
      <c r="BG136" s="160">
        <f>IF(P136="znížená",L136,0)</f>
        <v>0</v>
      </c>
      <c r="BH136" s="160">
        <f>IF(P136="zákl. prenesená",L136,0)</f>
        <v>0</v>
      </c>
      <c r="BI136" s="160">
        <f>IF(P136="zníž. prenesená",L136,0)</f>
        <v>0</v>
      </c>
      <c r="BJ136" s="160">
        <f>IF(P136="nulová",L136,0)</f>
        <v>0</v>
      </c>
      <c r="BK136" s="3" t="s">
        <v>97</v>
      </c>
      <c r="BL136" s="160">
        <f>ROUND(Q136*I136,2)</f>
        <v>0</v>
      </c>
      <c r="BM136" s="3" t="s">
        <v>165</v>
      </c>
      <c r="BN136" s="159" t="s">
        <v>486</v>
      </c>
    </row>
    <row r="137" spans="1:66" ht="15.75" customHeight="1">
      <c r="A137" s="161"/>
      <c r="B137" s="162"/>
      <c r="C137" s="161"/>
      <c r="D137" s="163" t="s">
        <v>167</v>
      </c>
      <c r="E137" s="164" t="s">
        <v>1</v>
      </c>
      <c r="F137" s="165" t="s">
        <v>173</v>
      </c>
      <c r="G137" s="165"/>
      <c r="H137" s="161"/>
      <c r="I137" s="166">
        <v>1.92</v>
      </c>
      <c r="J137" s="161"/>
      <c r="K137" s="161"/>
      <c r="L137" s="161"/>
      <c r="M137" s="161"/>
      <c r="N137" s="162"/>
      <c r="O137" s="167"/>
      <c r="P137" s="161"/>
      <c r="Q137" s="161"/>
      <c r="R137" s="161"/>
      <c r="S137" s="161"/>
      <c r="T137" s="161"/>
      <c r="U137" s="161"/>
      <c r="V137" s="161"/>
      <c r="W137" s="161"/>
      <c r="X137" s="161"/>
      <c r="Y137" s="168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4" t="s">
        <v>167</v>
      </c>
      <c r="AV137" s="164" t="s">
        <v>97</v>
      </c>
      <c r="AW137" s="161" t="s">
        <v>97</v>
      </c>
      <c r="AX137" s="161" t="s">
        <v>4</v>
      </c>
      <c r="AY137" s="161" t="s">
        <v>86</v>
      </c>
      <c r="AZ137" s="164" t="s">
        <v>159</v>
      </c>
      <c r="BA137" s="161"/>
      <c r="BB137" s="161"/>
      <c r="BC137" s="161"/>
      <c r="BD137" s="161"/>
      <c r="BE137" s="161"/>
      <c r="BF137" s="161"/>
      <c r="BG137" s="161"/>
      <c r="BH137" s="161"/>
      <c r="BI137" s="161"/>
      <c r="BJ137" s="161"/>
      <c r="BK137" s="161"/>
      <c r="BL137" s="161"/>
      <c r="BM137" s="161"/>
      <c r="BN137" s="161"/>
    </row>
    <row r="138" spans="1:66" ht="16.5" customHeight="1">
      <c r="A138" s="18"/>
      <c r="B138" s="19"/>
      <c r="C138" s="169" t="s">
        <v>174</v>
      </c>
      <c r="D138" s="169" t="s">
        <v>175</v>
      </c>
      <c r="E138" s="170" t="s">
        <v>176</v>
      </c>
      <c r="F138" s="171" t="s">
        <v>177</v>
      </c>
      <c r="G138" s="171"/>
      <c r="H138" s="172" t="s">
        <v>178</v>
      </c>
      <c r="I138" s="173">
        <v>48</v>
      </c>
      <c r="J138" s="174"/>
      <c r="K138" s="175"/>
      <c r="L138" s="176">
        <f>ROUND(Q138*I138,2)</f>
        <v>0</v>
      </c>
      <c r="M138" s="175"/>
      <c r="N138" s="177"/>
      <c r="O138" s="178" t="s">
        <v>1</v>
      </c>
      <c r="P138" s="154" t="s">
        <v>42</v>
      </c>
      <c r="Q138" s="155">
        <f>J138+K138</f>
        <v>0</v>
      </c>
      <c r="R138" s="156">
        <f>ROUND(J138*I138,2)</f>
        <v>0</v>
      </c>
      <c r="S138" s="156">
        <f>ROUND(K138*I138,2)</f>
        <v>0</v>
      </c>
      <c r="T138" s="18"/>
      <c r="U138" s="157">
        <f>T138*I138</f>
        <v>0</v>
      </c>
      <c r="V138" s="157">
        <v>2.7E-2</v>
      </c>
      <c r="W138" s="157">
        <f>V138*I138</f>
        <v>1.296</v>
      </c>
      <c r="X138" s="157">
        <v>0</v>
      </c>
      <c r="Y138" s="158">
        <f>X138*I138</f>
        <v>0</v>
      </c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59" t="s">
        <v>179</v>
      </c>
      <c r="AT138" s="18"/>
      <c r="AU138" s="159" t="s">
        <v>175</v>
      </c>
      <c r="AV138" s="159" t="s">
        <v>97</v>
      </c>
      <c r="AW138" s="18"/>
      <c r="AX138" s="18"/>
      <c r="AY138" s="18"/>
      <c r="AZ138" s="3" t="s">
        <v>159</v>
      </c>
      <c r="BA138" s="18"/>
      <c r="BB138" s="18"/>
      <c r="BC138" s="18"/>
      <c r="BD138" s="18"/>
      <c r="BE138" s="18"/>
      <c r="BF138" s="160">
        <f>IF(P138="základná",L138,0)</f>
        <v>0</v>
      </c>
      <c r="BG138" s="160">
        <f>IF(P138="znížená",L138,0)</f>
        <v>0</v>
      </c>
      <c r="BH138" s="160">
        <f>IF(P138="zákl. prenesená",L138,0)</f>
        <v>0</v>
      </c>
      <c r="BI138" s="160">
        <f>IF(P138="zníž. prenesená",L138,0)</f>
        <v>0</v>
      </c>
      <c r="BJ138" s="160">
        <f>IF(P138="nulová",L138,0)</f>
        <v>0</v>
      </c>
      <c r="BK138" s="3" t="s">
        <v>97</v>
      </c>
      <c r="BL138" s="160">
        <f>ROUND(Q138*I138,2)</f>
        <v>0</v>
      </c>
      <c r="BM138" s="3" t="s">
        <v>165</v>
      </c>
      <c r="BN138" s="159" t="s">
        <v>487</v>
      </c>
    </row>
    <row r="139" spans="1:66" ht="15.75" customHeight="1">
      <c r="A139" s="161"/>
      <c r="B139" s="162"/>
      <c r="C139" s="161"/>
      <c r="D139" s="163" t="s">
        <v>167</v>
      </c>
      <c r="E139" s="164" t="s">
        <v>1</v>
      </c>
      <c r="F139" s="165" t="s">
        <v>181</v>
      </c>
      <c r="G139" s="165"/>
      <c r="H139" s="161"/>
      <c r="I139" s="166">
        <v>48</v>
      </c>
      <c r="J139" s="161"/>
      <c r="K139" s="161"/>
      <c r="L139" s="161"/>
      <c r="M139" s="161"/>
      <c r="N139" s="162"/>
      <c r="O139" s="167"/>
      <c r="P139" s="161"/>
      <c r="Q139" s="161"/>
      <c r="R139" s="161"/>
      <c r="S139" s="161"/>
      <c r="T139" s="161"/>
      <c r="U139" s="161"/>
      <c r="V139" s="161"/>
      <c r="W139" s="161"/>
      <c r="X139" s="161"/>
      <c r="Y139" s="168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4" t="s">
        <v>167</v>
      </c>
      <c r="AV139" s="164" t="s">
        <v>97</v>
      </c>
      <c r="AW139" s="161" t="s">
        <v>97</v>
      </c>
      <c r="AX139" s="161" t="s">
        <v>4</v>
      </c>
      <c r="AY139" s="161" t="s">
        <v>86</v>
      </c>
      <c r="AZ139" s="164" t="s">
        <v>159</v>
      </c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161"/>
      <c r="BN139" s="161"/>
    </row>
    <row r="140" spans="1:66" ht="22.5" customHeight="1">
      <c r="A140" s="132"/>
      <c r="B140" s="133"/>
      <c r="C140" s="132"/>
      <c r="D140" s="134" t="s">
        <v>77</v>
      </c>
      <c r="E140" s="143" t="s">
        <v>201</v>
      </c>
      <c r="F140" s="143" t="s">
        <v>202</v>
      </c>
      <c r="G140" s="143"/>
      <c r="H140" s="132"/>
      <c r="I140" s="132"/>
      <c r="J140" s="132"/>
      <c r="K140" s="132"/>
      <c r="L140" s="144">
        <f>BL140</f>
        <v>0</v>
      </c>
      <c r="M140" s="132"/>
      <c r="N140" s="133"/>
      <c r="O140" s="137"/>
      <c r="P140" s="132"/>
      <c r="Q140" s="132"/>
      <c r="R140" s="138">
        <f t="shared" ref="R140:S140" si="23">SUM(R141:R145)</f>
        <v>0</v>
      </c>
      <c r="S140" s="138">
        <f t="shared" si="23"/>
        <v>0</v>
      </c>
      <c r="T140" s="132"/>
      <c r="U140" s="139">
        <f>SUM(U141:U145)</f>
        <v>0</v>
      </c>
      <c r="V140" s="132"/>
      <c r="W140" s="139">
        <f>SUM(W141:W145)</f>
        <v>3.3962399999999997</v>
      </c>
      <c r="X140" s="132"/>
      <c r="Y140" s="140">
        <f>SUM(Y141:Y145)</f>
        <v>0</v>
      </c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  <c r="AL140" s="132"/>
      <c r="AM140" s="132"/>
      <c r="AN140" s="132"/>
      <c r="AO140" s="132"/>
      <c r="AP140" s="132"/>
      <c r="AQ140" s="132"/>
      <c r="AR140" s="132"/>
      <c r="AS140" s="134" t="s">
        <v>86</v>
      </c>
      <c r="AT140" s="132"/>
      <c r="AU140" s="141" t="s">
        <v>77</v>
      </c>
      <c r="AV140" s="141" t="s">
        <v>86</v>
      </c>
      <c r="AW140" s="132"/>
      <c r="AX140" s="132"/>
      <c r="AY140" s="132"/>
      <c r="AZ140" s="134" t="s">
        <v>159</v>
      </c>
      <c r="BA140" s="132"/>
      <c r="BB140" s="132"/>
      <c r="BC140" s="132"/>
      <c r="BD140" s="132"/>
      <c r="BE140" s="132"/>
      <c r="BF140" s="132"/>
      <c r="BG140" s="132"/>
      <c r="BH140" s="132"/>
      <c r="BI140" s="132"/>
      <c r="BJ140" s="132"/>
      <c r="BK140" s="132"/>
      <c r="BL140" s="142">
        <f>SUM(BL141:BL145)</f>
        <v>0</v>
      </c>
      <c r="BM140" s="132"/>
      <c r="BN140" s="132"/>
    </row>
    <row r="141" spans="1:66" ht="33" customHeight="1">
      <c r="A141" s="18"/>
      <c r="B141" s="19"/>
      <c r="C141" s="145" t="s">
        <v>165</v>
      </c>
      <c r="D141" s="145" t="s">
        <v>161</v>
      </c>
      <c r="E141" s="146" t="s">
        <v>203</v>
      </c>
      <c r="F141" s="147" t="s">
        <v>204</v>
      </c>
      <c r="G141" s="147"/>
      <c r="H141" s="148" t="s">
        <v>186</v>
      </c>
      <c r="I141" s="149">
        <v>66</v>
      </c>
      <c r="J141" s="150"/>
      <c r="K141" s="150"/>
      <c r="L141" s="151">
        <f>ROUND(Q141*I141,2)</f>
        <v>0</v>
      </c>
      <c r="M141" s="152"/>
      <c r="N141" s="19"/>
      <c r="O141" s="153" t="s">
        <v>1</v>
      </c>
      <c r="P141" s="154" t="s">
        <v>42</v>
      </c>
      <c r="Q141" s="155">
        <f>J141+K141</f>
        <v>0</v>
      </c>
      <c r="R141" s="156">
        <f>ROUND(J141*I141,2)</f>
        <v>0</v>
      </c>
      <c r="S141" s="156">
        <f>ROUND(K141*I141,2)</f>
        <v>0</v>
      </c>
      <c r="T141" s="18"/>
      <c r="U141" s="157">
        <f>T141*I141</f>
        <v>0</v>
      </c>
      <c r="V141" s="157">
        <v>2.572E-2</v>
      </c>
      <c r="W141" s="157">
        <f>V141*I141</f>
        <v>1.6975199999999999</v>
      </c>
      <c r="X141" s="157">
        <v>0</v>
      </c>
      <c r="Y141" s="158">
        <f>X141*I141</f>
        <v>0</v>
      </c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59" t="s">
        <v>165</v>
      </c>
      <c r="AT141" s="18"/>
      <c r="AU141" s="159" t="s">
        <v>161</v>
      </c>
      <c r="AV141" s="159" t="s">
        <v>97</v>
      </c>
      <c r="AW141" s="18"/>
      <c r="AX141" s="18"/>
      <c r="AY141" s="18"/>
      <c r="AZ141" s="3" t="s">
        <v>159</v>
      </c>
      <c r="BA141" s="18"/>
      <c r="BB141" s="18"/>
      <c r="BC141" s="18"/>
      <c r="BD141" s="18"/>
      <c r="BE141" s="18"/>
      <c r="BF141" s="160">
        <f>IF(P141="základná",L141,0)</f>
        <v>0</v>
      </c>
      <c r="BG141" s="160">
        <f>IF(P141="znížená",L141,0)</f>
        <v>0</v>
      </c>
      <c r="BH141" s="160">
        <f>IF(P141="zákl. prenesená",L141,0)</f>
        <v>0</v>
      </c>
      <c r="BI141" s="160">
        <f>IF(P141="zníž. prenesená",L141,0)</f>
        <v>0</v>
      </c>
      <c r="BJ141" s="160">
        <f>IF(P141="nulová",L141,0)</f>
        <v>0</v>
      </c>
      <c r="BK141" s="3" t="s">
        <v>97</v>
      </c>
      <c r="BL141" s="160">
        <f>ROUND(Q141*I141,2)</f>
        <v>0</v>
      </c>
      <c r="BM141" s="3" t="s">
        <v>165</v>
      </c>
      <c r="BN141" s="159" t="s">
        <v>488</v>
      </c>
    </row>
    <row r="142" spans="1:66" ht="15.75" customHeight="1">
      <c r="A142" s="161"/>
      <c r="B142" s="162"/>
      <c r="C142" s="161"/>
      <c r="D142" s="163" t="s">
        <v>167</v>
      </c>
      <c r="E142" s="164" t="s">
        <v>1</v>
      </c>
      <c r="F142" s="165" t="s">
        <v>206</v>
      </c>
      <c r="G142" s="165"/>
      <c r="H142" s="161"/>
      <c r="I142" s="166">
        <v>66</v>
      </c>
      <c r="J142" s="161"/>
      <c r="K142" s="161"/>
      <c r="L142" s="161"/>
      <c r="M142" s="161"/>
      <c r="N142" s="162"/>
      <c r="O142" s="167"/>
      <c r="P142" s="161"/>
      <c r="Q142" s="161"/>
      <c r="R142" s="161"/>
      <c r="S142" s="161"/>
      <c r="T142" s="161"/>
      <c r="U142" s="161"/>
      <c r="V142" s="161"/>
      <c r="W142" s="161"/>
      <c r="X142" s="161"/>
      <c r="Y142" s="168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4" t="s">
        <v>167</v>
      </c>
      <c r="AV142" s="164" t="s">
        <v>97</v>
      </c>
      <c r="AW142" s="161" t="s">
        <v>97</v>
      </c>
      <c r="AX142" s="161" t="s">
        <v>4</v>
      </c>
      <c r="AY142" s="161" t="s">
        <v>86</v>
      </c>
      <c r="AZ142" s="164" t="s">
        <v>159</v>
      </c>
      <c r="BA142" s="161"/>
      <c r="BB142" s="161"/>
      <c r="BC142" s="161"/>
      <c r="BD142" s="161"/>
      <c r="BE142" s="161"/>
      <c r="BF142" s="161"/>
      <c r="BG142" s="161"/>
      <c r="BH142" s="161"/>
      <c r="BI142" s="161"/>
      <c r="BJ142" s="161"/>
      <c r="BK142" s="161"/>
      <c r="BL142" s="161"/>
      <c r="BM142" s="161"/>
      <c r="BN142" s="161"/>
    </row>
    <row r="143" spans="1:66" ht="44.25" customHeight="1">
      <c r="A143" s="18"/>
      <c r="B143" s="19"/>
      <c r="C143" s="145" t="s">
        <v>182</v>
      </c>
      <c r="D143" s="145" t="s">
        <v>161</v>
      </c>
      <c r="E143" s="146" t="s">
        <v>207</v>
      </c>
      <c r="F143" s="147" t="s">
        <v>208</v>
      </c>
      <c r="G143" s="147"/>
      <c r="H143" s="148" t="s">
        <v>186</v>
      </c>
      <c r="I143" s="149">
        <v>66</v>
      </c>
      <c r="J143" s="150"/>
      <c r="K143" s="150"/>
      <c r="L143" s="151">
        <f t="shared" ref="L143:L145" si="24">ROUND(Q143*I143,2)</f>
        <v>0</v>
      </c>
      <c r="M143" s="152"/>
      <c r="N143" s="19"/>
      <c r="O143" s="153" t="s">
        <v>1</v>
      </c>
      <c r="P143" s="154" t="s">
        <v>42</v>
      </c>
      <c r="Q143" s="155">
        <f t="shared" ref="Q143:Q145" si="25">J143+K143</f>
        <v>0</v>
      </c>
      <c r="R143" s="156">
        <f t="shared" ref="R143:R145" si="26">ROUND(J143*I143,2)</f>
        <v>0</v>
      </c>
      <c r="S143" s="156">
        <f t="shared" ref="S143:S145" si="27">ROUND(K143*I143,2)</f>
        <v>0</v>
      </c>
      <c r="T143" s="18"/>
      <c r="U143" s="157">
        <f t="shared" ref="U143:U145" si="28">T143*I143</f>
        <v>0</v>
      </c>
      <c r="V143" s="157">
        <v>0</v>
      </c>
      <c r="W143" s="157">
        <f t="shared" ref="W143:W145" si="29">V143*I143</f>
        <v>0</v>
      </c>
      <c r="X143" s="157">
        <v>0</v>
      </c>
      <c r="Y143" s="158">
        <f t="shared" ref="Y143:Y145" si="30">X143*I143</f>
        <v>0</v>
      </c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59" t="s">
        <v>165</v>
      </c>
      <c r="AT143" s="18"/>
      <c r="AU143" s="159" t="s">
        <v>161</v>
      </c>
      <c r="AV143" s="159" t="s">
        <v>97</v>
      </c>
      <c r="AW143" s="18"/>
      <c r="AX143" s="18"/>
      <c r="AY143" s="18"/>
      <c r="AZ143" s="3" t="s">
        <v>159</v>
      </c>
      <c r="BA143" s="18"/>
      <c r="BB143" s="18"/>
      <c r="BC143" s="18"/>
      <c r="BD143" s="18"/>
      <c r="BE143" s="18"/>
      <c r="BF143" s="160">
        <f t="shared" ref="BF143:BF145" si="31">IF(P143="základná",L143,0)</f>
        <v>0</v>
      </c>
      <c r="BG143" s="160">
        <f t="shared" ref="BG143:BG145" si="32">IF(P143="znížená",L143,0)</f>
        <v>0</v>
      </c>
      <c r="BH143" s="160">
        <f t="shared" ref="BH143:BH145" si="33">IF(P143="zákl. prenesená",L143,0)</f>
        <v>0</v>
      </c>
      <c r="BI143" s="160">
        <f t="shared" ref="BI143:BI145" si="34">IF(P143="zníž. prenesená",L143,0)</f>
        <v>0</v>
      </c>
      <c r="BJ143" s="160">
        <f t="shared" ref="BJ143:BJ145" si="35">IF(P143="nulová",L143,0)</f>
        <v>0</v>
      </c>
      <c r="BK143" s="3" t="s">
        <v>97</v>
      </c>
      <c r="BL143" s="160">
        <f t="shared" ref="BL143:BL145" si="36">ROUND(Q143*I143,2)</f>
        <v>0</v>
      </c>
      <c r="BM143" s="3" t="s">
        <v>165</v>
      </c>
      <c r="BN143" s="159" t="s">
        <v>489</v>
      </c>
    </row>
    <row r="144" spans="1:66" ht="33" customHeight="1">
      <c r="A144" s="18"/>
      <c r="B144" s="19"/>
      <c r="C144" s="145" t="s">
        <v>192</v>
      </c>
      <c r="D144" s="145" t="s">
        <v>161</v>
      </c>
      <c r="E144" s="146" t="s">
        <v>211</v>
      </c>
      <c r="F144" s="147" t="s">
        <v>212</v>
      </c>
      <c r="G144" s="147"/>
      <c r="H144" s="148" t="s">
        <v>186</v>
      </c>
      <c r="I144" s="149">
        <v>66</v>
      </c>
      <c r="J144" s="150"/>
      <c r="K144" s="150"/>
      <c r="L144" s="151">
        <f t="shared" si="24"/>
        <v>0</v>
      </c>
      <c r="M144" s="152"/>
      <c r="N144" s="19"/>
      <c r="O144" s="153" t="s">
        <v>1</v>
      </c>
      <c r="P144" s="154" t="s">
        <v>42</v>
      </c>
      <c r="Q144" s="155">
        <f t="shared" si="25"/>
        <v>0</v>
      </c>
      <c r="R144" s="156">
        <f t="shared" si="26"/>
        <v>0</v>
      </c>
      <c r="S144" s="156">
        <f t="shared" si="27"/>
        <v>0</v>
      </c>
      <c r="T144" s="18"/>
      <c r="U144" s="157">
        <f t="shared" si="28"/>
        <v>0</v>
      </c>
      <c r="V144" s="157">
        <v>2.572E-2</v>
      </c>
      <c r="W144" s="157">
        <f t="shared" si="29"/>
        <v>1.6975199999999999</v>
      </c>
      <c r="X144" s="157">
        <v>0</v>
      </c>
      <c r="Y144" s="158">
        <f t="shared" si="30"/>
        <v>0</v>
      </c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59" t="s">
        <v>165</v>
      </c>
      <c r="AT144" s="18"/>
      <c r="AU144" s="159" t="s">
        <v>161</v>
      </c>
      <c r="AV144" s="159" t="s">
        <v>97</v>
      </c>
      <c r="AW144" s="18"/>
      <c r="AX144" s="18"/>
      <c r="AY144" s="18"/>
      <c r="AZ144" s="3" t="s">
        <v>159</v>
      </c>
      <c r="BA144" s="18"/>
      <c r="BB144" s="18"/>
      <c r="BC144" s="18"/>
      <c r="BD144" s="18"/>
      <c r="BE144" s="18"/>
      <c r="BF144" s="160">
        <f t="shared" si="31"/>
        <v>0</v>
      </c>
      <c r="BG144" s="160">
        <f t="shared" si="32"/>
        <v>0</v>
      </c>
      <c r="BH144" s="160">
        <f t="shared" si="33"/>
        <v>0</v>
      </c>
      <c r="BI144" s="160">
        <f t="shared" si="34"/>
        <v>0</v>
      </c>
      <c r="BJ144" s="160">
        <f t="shared" si="35"/>
        <v>0</v>
      </c>
      <c r="BK144" s="3" t="s">
        <v>97</v>
      </c>
      <c r="BL144" s="160">
        <f t="shared" si="36"/>
        <v>0</v>
      </c>
      <c r="BM144" s="3" t="s">
        <v>165</v>
      </c>
      <c r="BN144" s="159" t="s">
        <v>490</v>
      </c>
    </row>
    <row r="145" spans="1:66" ht="37.5" customHeight="1">
      <c r="A145" s="18"/>
      <c r="B145" s="19"/>
      <c r="C145" s="145" t="s">
        <v>196</v>
      </c>
      <c r="D145" s="145" t="s">
        <v>161</v>
      </c>
      <c r="E145" s="146" t="s">
        <v>215</v>
      </c>
      <c r="F145" s="147" t="s">
        <v>216</v>
      </c>
      <c r="G145" s="147"/>
      <c r="H145" s="148" t="s">
        <v>178</v>
      </c>
      <c r="I145" s="149">
        <v>6</v>
      </c>
      <c r="J145" s="150"/>
      <c r="K145" s="150"/>
      <c r="L145" s="151">
        <f t="shared" si="24"/>
        <v>0</v>
      </c>
      <c r="M145" s="152"/>
      <c r="N145" s="19"/>
      <c r="O145" s="153" t="s">
        <v>1</v>
      </c>
      <c r="P145" s="154" t="s">
        <v>42</v>
      </c>
      <c r="Q145" s="155">
        <f t="shared" si="25"/>
        <v>0</v>
      </c>
      <c r="R145" s="156">
        <f t="shared" si="26"/>
        <v>0</v>
      </c>
      <c r="S145" s="156">
        <f t="shared" si="27"/>
        <v>0</v>
      </c>
      <c r="T145" s="18"/>
      <c r="U145" s="157">
        <f t="shared" si="28"/>
        <v>0</v>
      </c>
      <c r="V145" s="157">
        <v>2.0000000000000001E-4</v>
      </c>
      <c r="W145" s="157">
        <f t="shared" si="29"/>
        <v>1.2000000000000001E-3</v>
      </c>
      <c r="X145" s="157">
        <v>0</v>
      </c>
      <c r="Y145" s="158">
        <f t="shared" si="30"/>
        <v>0</v>
      </c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59" t="s">
        <v>165</v>
      </c>
      <c r="AT145" s="18"/>
      <c r="AU145" s="159" t="s">
        <v>161</v>
      </c>
      <c r="AV145" s="159" t="s">
        <v>97</v>
      </c>
      <c r="AW145" s="18"/>
      <c r="AX145" s="18"/>
      <c r="AY145" s="18"/>
      <c r="AZ145" s="3" t="s">
        <v>159</v>
      </c>
      <c r="BA145" s="18"/>
      <c r="BB145" s="18"/>
      <c r="BC145" s="18"/>
      <c r="BD145" s="18"/>
      <c r="BE145" s="18"/>
      <c r="BF145" s="160">
        <f t="shared" si="31"/>
        <v>0</v>
      </c>
      <c r="BG145" s="160">
        <f t="shared" si="32"/>
        <v>0</v>
      </c>
      <c r="BH145" s="160">
        <f t="shared" si="33"/>
        <v>0</v>
      </c>
      <c r="BI145" s="160">
        <f t="shared" si="34"/>
        <v>0</v>
      </c>
      <c r="BJ145" s="160">
        <f t="shared" si="35"/>
        <v>0</v>
      </c>
      <c r="BK145" s="3" t="s">
        <v>97</v>
      </c>
      <c r="BL145" s="160">
        <f t="shared" si="36"/>
        <v>0</v>
      </c>
      <c r="BM145" s="3" t="s">
        <v>165</v>
      </c>
      <c r="BN145" s="159" t="s">
        <v>491</v>
      </c>
    </row>
    <row r="146" spans="1:66" ht="22.5" customHeight="1">
      <c r="A146" s="132"/>
      <c r="B146" s="133"/>
      <c r="C146" s="132"/>
      <c r="D146" s="134" t="s">
        <v>77</v>
      </c>
      <c r="E146" s="143" t="s">
        <v>218</v>
      </c>
      <c r="F146" s="143" t="s">
        <v>219</v>
      </c>
      <c r="G146" s="143"/>
      <c r="H146" s="132"/>
      <c r="I146" s="132"/>
      <c r="J146" s="132"/>
      <c r="K146" s="132"/>
      <c r="L146" s="144">
        <f>BL146</f>
        <v>0</v>
      </c>
      <c r="M146" s="132"/>
      <c r="N146" s="133"/>
      <c r="O146" s="137"/>
      <c r="P146" s="132"/>
      <c r="Q146" s="132"/>
      <c r="R146" s="138">
        <f t="shared" ref="R146:S146" si="37">R147</f>
        <v>0</v>
      </c>
      <c r="S146" s="138">
        <f t="shared" si="37"/>
        <v>0</v>
      </c>
      <c r="T146" s="132"/>
      <c r="U146" s="139">
        <f>U147</f>
        <v>0</v>
      </c>
      <c r="V146" s="132"/>
      <c r="W146" s="139">
        <f>W147</f>
        <v>0</v>
      </c>
      <c r="X146" s="132"/>
      <c r="Y146" s="140">
        <f>Y147</f>
        <v>0</v>
      </c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4" t="s">
        <v>86</v>
      </c>
      <c r="AT146" s="132"/>
      <c r="AU146" s="141" t="s">
        <v>77</v>
      </c>
      <c r="AV146" s="141" t="s">
        <v>86</v>
      </c>
      <c r="AW146" s="132"/>
      <c r="AX146" s="132"/>
      <c r="AY146" s="132"/>
      <c r="AZ146" s="134" t="s">
        <v>159</v>
      </c>
      <c r="BA146" s="132"/>
      <c r="BB146" s="132"/>
      <c r="BC146" s="132"/>
      <c r="BD146" s="132"/>
      <c r="BE146" s="132"/>
      <c r="BF146" s="132"/>
      <c r="BG146" s="132"/>
      <c r="BH146" s="132"/>
      <c r="BI146" s="132"/>
      <c r="BJ146" s="132"/>
      <c r="BK146" s="132"/>
      <c r="BL146" s="142">
        <f>BL147</f>
        <v>0</v>
      </c>
      <c r="BM146" s="132"/>
      <c r="BN146" s="132"/>
    </row>
    <row r="147" spans="1:66" ht="24" customHeight="1">
      <c r="A147" s="18"/>
      <c r="B147" s="19"/>
      <c r="C147" s="145" t="s">
        <v>179</v>
      </c>
      <c r="D147" s="145" t="s">
        <v>161</v>
      </c>
      <c r="E147" s="146" t="s">
        <v>221</v>
      </c>
      <c r="F147" s="147" t="s">
        <v>222</v>
      </c>
      <c r="G147" s="147"/>
      <c r="H147" s="148" t="s">
        <v>223</v>
      </c>
      <c r="I147" s="149">
        <v>7.6539999999999999</v>
      </c>
      <c r="J147" s="150"/>
      <c r="K147" s="150"/>
      <c r="L147" s="151">
        <f>ROUND(Q147*I147,2)</f>
        <v>0</v>
      </c>
      <c r="M147" s="152"/>
      <c r="N147" s="19"/>
      <c r="O147" s="153" t="s">
        <v>1</v>
      </c>
      <c r="P147" s="154" t="s">
        <v>42</v>
      </c>
      <c r="Q147" s="155">
        <f>J147+K147</f>
        <v>0</v>
      </c>
      <c r="R147" s="156">
        <f>ROUND(J147*I147,2)</f>
        <v>0</v>
      </c>
      <c r="S147" s="156">
        <f>ROUND(K147*I147,2)</f>
        <v>0</v>
      </c>
      <c r="T147" s="18"/>
      <c r="U147" s="157">
        <f>T147*I147</f>
        <v>0</v>
      </c>
      <c r="V147" s="157">
        <v>0</v>
      </c>
      <c r="W147" s="157">
        <f>V147*I147</f>
        <v>0</v>
      </c>
      <c r="X147" s="157">
        <v>0</v>
      </c>
      <c r="Y147" s="158">
        <f>X147*I147</f>
        <v>0</v>
      </c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59" t="s">
        <v>165</v>
      </c>
      <c r="AT147" s="18"/>
      <c r="AU147" s="159" t="s">
        <v>161</v>
      </c>
      <c r="AV147" s="159" t="s">
        <v>97</v>
      </c>
      <c r="AW147" s="18"/>
      <c r="AX147" s="18"/>
      <c r="AY147" s="18"/>
      <c r="AZ147" s="3" t="s">
        <v>159</v>
      </c>
      <c r="BA147" s="18"/>
      <c r="BB147" s="18"/>
      <c r="BC147" s="18"/>
      <c r="BD147" s="18"/>
      <c r="BE147" s="18"/>
      <c r="BF147" s="160">
        <f>IF(P147="základná",L147,0)</f>
        <v>0</v>
      </c>
      <c r="BG147" s="160">
        <f>IF(P147="znížená",L147,0)</f>
        <v>0</v>
      </c>
      <c r="BH147" s="160">
        <f>IF(P147="zákl. prenesená",L147,0)</f>
        <v>0</v>
      </c>
      <c r="BI147" s="160">
        <f>IF(P147="zníž. prenesená",L147,0)</f>
        <v>0</v>
      </c>
      <c r="BJ147" s="160">
        <f>IF(P147="nulová",L147,0)</f>
        <v>0</v>
      </c>
      <c r="BK147" s="3" t="s">
        <v>97</v>
      </c>
      <c r="BL147" s="160">
        <f>ROUND(Q147*I147,2)</f>
        <v>0</v>
      </c>
      <c r="BM147" s="3" t="s">
        <v>165</v>
      </c>
      <c r="BN147" s="159" t="s">
        <v>492</v>
      </c>
    </row>
    <row r="148" spans="1:66" ht="25.5" customHeight="1">
      <c r="A148" s="132"/>
      <c r="B148" s="133"/>
      <c r="C148" s="132"/>
      <c r="D148" s="134" t="s">
        <v>77</v>
      </c>
      <c r="E148" s="135" t="s">
        <v>225</v>
      </c>
      <c r="F148" s="135" t="s">
        <v>226</v>
      </c>
      <c r="G148" s="135"/>
      <c r="H148" s="132"/>
      <c r="I148" s="132"/>
      <c r="J148" s="132"/>
      <c r="K148" s="132"/>
      <c r="L148" s="136">
        <f t="shared" ref="L148:L149" si="38">BL148</f>
        <v>0</v>
      </c>
      <c r="M148" s="132"/>
      <c r="N148" s="133"/>
      <c r="O148" s="137"/>
      <c r="P148" s="132"/>
      <c r="Q148" s="132"/>
      <c r="R148" s="138">
        <f t="shared" ref="R148:S148" si="39">R149+R177+R224+R233+R251+R255+R279+R286</f>
        <v>0</v>
      </c>
      <c r="S148" s="138">
        <f t="shared" si="39"/>
        <v>0</v>
      </c>
      <c r="T148" s="132"/>
      <c r="U148" s="139">
        <f>U149+U177+U224+U233+U251+U255+U279+U286</f>
        <v>0</v>
      </c>
      <c r="V148" s="132"/>
      <c r="W148" s="139">
        <f>W149+W177+W224+W233+W251+W255+W279+W286</f>
        <v>4.8050503999999998</v>
      </c>
      <c r="X148" s="132"/>
      <c r="Y148" s="140">
        <f>Y149+Y177+Y224+Y233+Y251+Y255+Y279+Y286</f>
        <v>0</v>
      </c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2"/>
      <c r="AR148" s="132"/>
      <c r="AS148" s="134" t="s">
        <v>97</v>
      </c>
      <c r="AT148" s="132"/>
      <c r="AU148" s="141" t="s">
        <v>77</v>
      </c>
      <c r="AV148" s="141" t="s">
        <v>78</v>
      </c>
      <c r="AW148" s="132"/>
      <c r="AX148" s="132"/>
      <c r="AY148" s="132"/>
      <c r="AZ148" s="134" t="s">
        <v>159</v>
      </c>
      <c r="BA148" s="132"/>
      <c r="BB148" s="132"/>
      <c r="BC148" s="132"/>
      <c r="BD148" s="132"/>
      <c r="BE148" s="132"/>
      <c r="BF148" s="132"/>
      <c r="BG148" s="132"/>
      <c r="BH148" s="132"/>
      <c r="BI148" s="132"/>
      <c r="BJ148" s="132"/>
      <c r="BK148" s="132"/>
      <c r="BL148" s="142">
        <f>BL149+BL177+BL224+BL233+BL251+BL255+BL279+BL286</f>
        <v>0</v>
      </c>
      <c r="BM148" s="132"/>
      <c r="BN148" s="132"/>
    </row>
    <row r="149" spans="1:66" ht="22.5" customHeight="1">
      <c r="A149" s="132"/>
      <c r="B149" s="133"/>
      <c r="C149" s="132"/>
      <c r="D149" s="134" t="s">
        <v>77</v>
      </c>
      <c r="E149" s="143" t="s">
        <v>227</v>
      </c>
      <c r="F149" s="143" t="s">
        <v>228</v>
      </c>
      <c r="G149" s="143"/>
      <c r="H149" s="132"/>
      <c r="I149" s="132"/>
      <c r="J149" s="132"/>
      <c r="K149" s="132"/>
      <c r="L149" s="144">
        <f t="shared" si="38"/>
        <v>0</v>
      </c>
      <c r="M149" s="132"/>
      <c r="N149" s="133"/>
      <c r="O149" s="137"/>
      <c r="P149" s="132"/>
      <c r="Q149" s="132"/>
      <c r="R149" s="138">
        <f t="shared" ref="R149:S149" si="40">SUM(R150:R176)</f>
        <v>0</v>
      </c>
      <c r="S149" s="138">
        <f t="shared" si="40"/>
        <v>0</v>
      </c>
      <c r="T149" s="132"/>
      <c r="U149" s="139">
        <f>SUM(U150:U176)</f>
        <v>0</v>
      </c>
      <c r="V149" s="132"/>
      <c r="W149" s="139">
        <f>SUM(W150:W176)</f>
        <v>0.16044000000000003</v>
      </c>
      <c r="X149" s="132"/>
      <c r="Y149" s="140">
        <f>SUM(Y150:Y176)</f>
        <v>0</v>
      </c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  <c r="AL149" s="132"/>
      <c r="AM149" s="132"/>
      <c r="AN149" s="132"/>
      <c r="AO149" s="132"/>
      <c r="AP149" s="132"/>
      <c r="AQ149" s="132"/>
      <c r="AR149" s="132"/>
      <c r="AS149" s="134" t="s">
        <v>97</v>
      </c>
      <c r="AT149" s="132"/>
      <c r="AU149" s="141" t="s">
        <v>77</v>
      </c>
      <c r="AV149" s="141" t="s">
        <v>86</v>
      </c>
      <c r="AW149" s="132"/>
      <c r="AX149" s="132"/>
      <c r="AY149" s="132"/>
      <c r="AZ149" s="134" t="s">
        <v>159</v>
      </c>
      <c r="BA149" s="132"/>
      <c r="BB149" s="132"/>
      <c r="BC149" s="132"/>
      <c r="BD149" s="132"/>
      <c r="BE149" s="132"/>
      <c r="BF149" s="132"/>
      <c r="BG149" s="132"/>
      <c r="BH149" s="132"/>
      <c r="BI149" s="132"/>
      <c r="BJ149" s="132"/>
      <c r="BK149" s="132"/>
      <c r="BL149" s="142">
        <f>SUM(BL150:BL176)</f>
        <v>0</v>
      </c>
      <c r="BM149" s="132"/>
      <c r="BN149" s="132"/>
    </row>
    <row r="150" spans="1:66" ht="16.5" customHeight="1">
      <c r="A150" s="18"/>
      <c r="B150" s="19"/>
      <c r="C150" s="145" t="s">
        <v>201</v>
      </c>
      <c r="D150" s="145" t="s">
        <v>161</v>
      </c>
      <c r="E150" s="146" t="s">
        <v>493</v>
      </c>
      <c r="F150" s="147" t="s">
        <v>494</v>
      </c>
      <c r="G150" s="147"/>
      <c r="H150" s="148" t="s">
        <v>186</v>
      </c>
      <c r="I150" s="149">
        <v>48</v>
      </c>
      <c r="J150" s="150"/>
      <c r="K150" s="150"/>
      <c r="L150" s="151">
        <f>ROUND(Q150*I150,2)</f>
        <v>0</v>
      </c>
      <c r="M150" s="152"/>
      <c r="N150" s="19"/>
      <c r="O150" s="153" t="s">
        <v>1</v>
      </c>
      <c r="P150" s="154" t="s">
        <v>42</v>
      </c>
      <c r="Q150" s="155">
        <f>J150+K150</f>
        <v>0</v>
      </c>
      <c r="R150" s="156">
        <f>ROUND(J150*I150,2)</f>
        <v>0</v>
      </c>
      <c r="S150" s="156">
        <f>ROUND(K150*I150,2)</f>
        <v>0</v>
      </c>
      <c r="T150" s="18"/>
      <c r="U150" s="157">
        <f>T150*I150</f>
        <v>0</v>
      </c>
      <c r="V150" s="157">
        <v>0</v>
      </c>
      <c r="W150" s="157">
        <f>V150*I150</f>
        <v>0</v>
      </c>
      <c r="X150" s="157">
        <v>0</v>
      </c>
      <c r="Y150" s="158">
        <f>X150*I150</f>
        <v>0</v>
      </c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59" t="s">
        <v>232</v>
      </c>
      <c r="AT150" s="18"/>
      <c r="AU150" s="159" t="s">
        <v>161</v>
      </c>
      <c r="AV150" s="159" t="s">
        <v>97</v>
      </c>
      <c r="AW150" s="18"/>
      <c r="AX150" s="18"/>
      <c r="AY150" s="18"/>
      <c r="AZ150" s="3" t="s">
        <v>159</v>
      </c>
      <c r="BA150" s="18"/>
      <c r="BB150" s="18"/>
      <c r="BC150" s="18"/>
      <c r="BD150" s="18"/>
      <c r="BE150" s="18"/>
      <c r="BF150" s="160">
        <f>IF(P150="základná",L150,0)</f>
        <v>0</v>
      </c>
      <c r="BG150" s="160">
        <f>IF(P150="znížená",L150,0)</f>
        <v>0</v>
      </c>
      <c r="BH150" s="160">
        <f>IF(P150="zákl. prenesená",L150,0)</f>
        <v>0</v>
      </c>
      <c r="BI150" s="160">
        <f>IF(P150="zníž. prenesená",L150,0)</f>
        <v>0</v>
      </c>
      <c r="BJ150" s="160">
        <f>IF(P150="nulová",L150,0)</f>
        <v>0</v>
      </c>
      <c r="BK150" s="3" t="s">
        <v>97</v>
      </c>
      <c r="BL150" s="160">
        <f>ROUND(Q150*I150,2)</f>
        <v>0</v>
      </c>
      <c r="BM150" s="3" t="s">
        <v>232</v>
      </c>
      <c r="BN150" s="159" t="s">
        <v>495</v>
      </c>
    </row>
    <row r="151" spans="1:66" ht="15.75" customHeight="1">
      <c r="A151" s="161"/>
      <c r="B151" s="162"/>
      <c r="C151" s="161"/>
      <c r="D151" s="163" t="s">
        <v>167</v>
      </c>
      <c r="E151" s="164" t="s">
        <v>1</v>
      </c>
      <c r="F151" s="165" t="s">
        <v>496</v>
      </c>
      <c r="G151" s="165"/>
      <c r="H151" s="161"/>
      <c r="I151" s="166">
        <v>48</v>
      </c>
      <c r="J151" s="161"/>
      <c r="K151" s="161"/>
      <c r="L151" s="161"/>
      <c r="M151" s="161"/>
      <c r="N151" s="162"/>
      <c r="O151" s="167"/>
      <c r="P151" s="161"/>
      <c r="Q151" s="161"/>
      <c r="R151" s="161"/>
      <c r="S151" s="161"/>
      <c r="T151" s="161"/>
      <c r="U151" s="161"/>
      <c r="V151" s="161"/>
      <c r="W151" s="161"/>
      <c r="X151" s="161"/>
      <c r="Y151" s="168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1"/>
      <c r="AO151" s="161"/>
      <c r="AP151" s="161"/>
      <c r="AQ151" s="161"/>
      <c r="AR151" s="161"/>
      <c r="AS151" s="161"/>
      <c r="AT151" s="161"/>
      <c r="AU151" s="164" t="s">
        <v>167</v>
      </c>
      <c r="AV151" s="164" t="s">
        <v>97</v>
      </c>
      <c r="AW151" s="161" t="s">
        <v>97</v>
      </c>
      <c r="AX151" s="161" t="s">
        <v>4</v>
      </c>
      <c r="AY151" s="161" t="s">
        <v>86</v>
      </c>
      <c r="AZ151" s="164" t="s">
        <v>159</v>
      </c>
      <c r="BA151" s="161"/>
      <c r="BB151" s="161"/>
      <c r="BC151" s="161"/>
      <c r="BD151" s="161"/>
      <c r="BE151" s="161"/>
      <c r="BF151" s="161"/>
      <c r="BG151" s="161"/>
      <c r="BH151" s="161"/>
      <c r="BI151" s="161"/>
      <c r="BJ151" s="161"/>
      <c r="BK151" s="161"/>
      <c r="BL151" s="161"/>
      <c r="BM151" s="161"/>
      <c r="BN151" s="161"/>
    </row>
    <row r="152" spans="1:66" ht="24" customHeight="1">
      <c r="A152" s="18"/>
      <c r="B152" s="19"/>
      <c r="C152" s="169" t="s">
        <v>210</v>
      </c>
      <c r="D152" s="169" t="s">
        <v>175</v>
      </c>
      <c r="E152" s="170" t="s">
        <v>497</v>
      </c>
      <c r="F152" s="171" t="s">
        <v>498</v>
      </c>
      <c r="G152" s="171"/>
      <c r="H152" s="172" t="s">
        <v>263</v>
      </c>
      <c r="I152" s="173">
        <v>55.2</v>
      </c>
      <c r="J152" s="174"/>
      <c r="K152" s="175"/>
      <c r="L152" s="176">
        <f>ROUND(Q152*I152,2)</f>
        <v>0</v>
      </c>
      <c r="M152" s="175"/>
      <c r="N152" s="177"/>
      <c r="O152" s="178" t="s">
        <v>1</v>
      </c>
      <c r="P152" s="154" t="s">
        <v>42</v>
      </c>
      <c r="Q152" s="155">
        <f>J152+K152</f>
        <v>0</v>
      </c>
      <c r="R152" s="156">
        <f>ROUND(J152*I152,2)</f>
        <v>0</v>
      </c>
      <c r="S152" s="156">
        <f>ROUND(K152*I152,2)</f>
        <v>0</v>
      </c>
      <c r="T152" s="18"/>
      <c r="U152" s="157">
        <f>T152*I152</f>
        <v>0</v>
      </c>
      <c r="V152" s="157">
        <v>8.0000000000000004E-4</v>
      </c>
      <c r="W152" s="157">
        <f>V152*I152</f>
        <v>4.4160000000000005E-2</v>
      </c>
      <c r="X152" s="157">
        <v>0</v>
      </c>
      <c r="Y152" s="158">
        <f>X152*I152</f>
        <v>0</v>
      </c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59" t="s">
        <v>243</v>
      </c>
      <c r="AT152" s="18"/>
      <c r="AU152" s="159" t="s">
        <v>175</v>
      </c>
      <c r="AV152" s="159" t="s">
        <v>97</v>
      </c>
      <c r="AW152" s="18"/>
      <c r="AX152" s="18"/>
      <c r="AY152" s="18"/>
      <c r="AZ152" s="3" t="s">
        <v>159</v>
      </c>
      <c r="BA152" s="18"/>
      <c r="BB152" s="18"/>
      <c r="BC152" s="18"/>
      <c r="BD152" s="18"/>
      <c r="BE152" s="18"/>
      <c r="BF152" s="160">
        <f>IF(P152="základná",L152,0)</f>
        <v>0</v>
      </c>
      <c r="BG152" s="160">
        <f>IF(P152="znížená",L152,0)</f>
        <v>0</v>
      </c>
      <c r="BH152" s="160">
        <f>IF(P152="zákl. prenesená",L152,0)</f>
        <v>0</v>
      </c>
      <c r="BI152" s="160">
        <f>IF(P152="zníž. prenesená",L152,0)</f>
        <v>0</v>
      </c>
      <c r="BJ152" s="160">
        <f>IF(P152="nulová",L152,0)</f>
        <v>0</v>
      </c>
      <c r="BK152" s="3" t="s">
        <v>97</v>
      </c>
      <c r="BL152" s="160">
        <f>ROUND(Q152*I152,2)</f>
        <v>0</v>
      </c>
      <c r="BM152" s="3" t="s">
        <v>232</v>
      </c>
      <c r="BN152" s="159" t="s">
        <v>499</v>
      </c>
    </row>
    <row r="153" spans="1:66" ht="15.75" customHeight="1">
      <c r="A153" s="161"/>
      <c r="B153" s="162"/>
      <c r="C153" s="161"/>
      <c r="D153" s="163" t="s">
        <v>167</v>
      </c>
      <c r="E153" s="161"/>
      <c r="F153" s="165" t="s">
        <v>500</v>
      </c>
      <c r="G153" s="165"/>
      <c r="H153" s="161"/>
      <c r="I153" s="166">
        <v>55.2</v>
      </c>
      <c r="J153" s="161"/>
      <c r="K153" s="161"/>
      <c r="L153" s="161"/>
      <c r="M153" s="161"/>
      <c r="N153" s="162"/>
      <c r="O153" s="167"/>
      <c r="P153" s="161"/>
      <c r="Q153" s="161"/>
      <c r="R153" s="161"/>
      <c r="S153" s="161"/>
      <c r="T153" s="161"/>
      <c r="U153" s="161"/>
      <c r="V153" s="161"/>
      <c r="W153" s="161"/>
      <c r="X153" s="161"/>
      <c r="Y153" s="168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161"/>
      <c r="AN153" s="161"/>
      <c r="AO153" s="161"/>
      <c r="AP153" s="161"/>
      <c r="AQ153" s="161"/>
      <c r="AR153" s="161"/>
      <c r="AS153" s="161"/>
      <c r="AT153" s="161"/>
      <c r="AU153" s="164" t="s">
        <v>167</v>
      </c>
      <c r="AV153" s="164" t="s">
        <v>97</v>
      </c>
      <c r="AW153" s="161" t="s">
        <v>97</v>
      </c>
      <c r="AX153" s="161" t="s">
        <v>3</v>
      </c>
      <c r="AY153" s="161" t="s">
        <v>86</v>
      </c>
      <c r="AZ153" s="164" t="s">
        <v>159</v>
      </c>
      <c r="BA153" s="161"/>
      <c r="BB153" s="161"/>
      <c r="BC153" s="161"/>
      <c r="BD153" s="161"/>
      <c r="BE153" s="161"/>
      <c r="BF153" s="161"/>
      <c r="BG153" s="161"/>
      <c r="BH153" s="161"/>
      <c r="BI153" s="161"/>
      <c r="BJ153" s="161"/>
      <c r="BK153" s="161"/>
      <c r="BL153" s="161"/>
      <c r="BM153" s="161"/>
      <c r="BN153" s="161"/>
    </row>
    <row r="154" spans="1:66" ht="24" customHeight="1">
      <c r="A154" s="18"/>
      <c r="B154" s="19"/>
      <c r="C154" s="145" t="s">
        <v>214</v>
      </c>
      <c r="D154" s="145" t="s">
        <v>161</v>
      </c>
      <c r="E154" s="146" t="s">
        <v>501</v>
      </c>
      <c r="F154" s="147" t="s">
        <v>502</v>
      </c>
      <c r="G154" s="147"/>
      <c r="H154" s="148" t="s">
        <v>164</v>
      </c>
      <c r="I154" s="149">
        <v>5.76</v>
      </c>
      <c r="J154" s="150"/>
      <c r="K154" s="150"/>
      <c r="L154" s="151">
        <f>ROUND(Q154*I154,2)</f>
        <v>0</v>
      </c>
      <c r="M154" s="152"/>
      <c r="N154" s="19"/>
      <c r="O154" s="153" t="s">
        <v>1</v>
      </c>
      <c r="P154" s="154" t="s">
        <v>42</v>
      </c>
      <c r="Q154" s="155">
        <f>J154+K154</f>
        <v>0</v>
      </c>
      <c r="R154" s="156">
        <f>ROUND(J154*I154,2)</f>
        <v>0</v>
      </c>
      <c r="S154" s="156">
        <f>ROUND(K154*I154,2)</f>
        <v>0</v>
      </c>
      <c r="T154" s="18"/>
      <c r="U154" s="157">
        <f>T154*I154</f>
        <v>0</v>
      </c>
      <c r="V154" s="157">
        <v>0</v>
      </c>
      <c r="W154" s="157">
        <f>V154*I154</f>
        <v>0</v>
      </c>
      <c r="X154" s="157">
        <v>0</v>
      </c>
      <c r="Y154" s="158">
        <f>X154*I154</f>
        <v>0</v>
      </c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59" t="s">
        <v>232</v>
      </c>
      <c r="AT154" s="18"/>
      <c r="AU154" s="159" t="s">
        <v>161</v>
      </c>
      <c r="AV154" s="159" t="s">
        <v>97</v>
      </c>
      <c r="AW154" s="18"/>
      <c r="AX154" s="18"/>
      <c r="AY154" s="18"/>
      <c r="AZ154" s="3" t="s">
        <v>159</v>
      </c>
      <c r="BA154" s="18"/>
      <c r="BB154" s="18"/>
      <c r="BC154" s="18"/>
      <c r="BD154" s="18"/>
      <c r="BE154" s="18"/>
      <c r="BF154" s="160">
        <f>IF(P154="základná",L154,0)</f>
        <v>0</v>
      </c>
      <c r="BG154" s="160">
        <f>IF(P154="znížená",L154,0)</f>
        <v>0</v>
      </c>
      <c r="BH154" s="160">
        <f>IF(P154="zákl. prenesená",L154,0)</f>
        <v>0</v>
      </c>
      <c r="BI154" s="160">
        <f>IF(P154="zníž. prenesená",L154,0)</f>
        <v>0</v>
      </c>
      <c r="BJ154" s="160">
        <f>IF(P154="nulová",L154,0)</f>
        <v>0</v>
      </c>
      <c r="BK154" s="3" t="s">
        <v>97</v>
      </c>
      <c r="BL154" s="160">
        <f>ROUND(Q154*I154,2)</f>
        <v>0</v>
      </c>
      <c r="BM154" s="3" t="s">
        <v>232</v>
      </c>
      <c r="BN154" s="159" t="s">
        <v>503</v>
      </c>
    </row>
    <row r="155" spans="1:66" ht="15.75" customHeight="1">
      <c r="A155" s="161"/>
      <c r="B155" s="162"/>
      <c r="C155" s="161"/>
      <c r="D155" s="163" t="s">
        <v>167</v>
      </c>
      <c r="E155" s="164" t="s">
        <v>1</v>
      </c>
      <c r="F155" s="165" t="s">
        <v>504</v>
      </c>
      <c r="G155" s="165"/>
      <c r="H155" s="161"/>
      <c r="I155" s="166">
        <v>5.76</v>
      </c>
      <c r="J155" s="161"/>
      <c r="K155" s="161"/>
      <c r="L155" s="161"/>
      <c r="M155" s="161"/>
      <c r="N155" s="162"/>
      <c r="O155" s="167"/>
      <c r="P155" s="161"/>
      <c r="Q155" s="161"/>
      <c r="R155" s="161"/>
      <c r="S155" s="161"/>
      <c r="T155" s="161"/>
      <c r="U155" s="161"/>
      <c r="V155" s="161"/>
      <c r="W155" s="161"/>
      <c r="X155" s="161"/>
      <c r="Y155" s="168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161"/>
      <c r="AJ155" s="161"/>
      <c r="AK155" s="161"/>
      <c r="AL155" s="161"/>
      <c r="AM155" s="161"/>
      <c r="AN155" s="161"/>
      <c r="AO155" s="161"/>
      <c r="AP155" s="161"/>
      <c r="AQ155" s="161"/>
      <c r="AR155" s="161"/>
      <c r="AS155" s="161"/>
      <c r="AT155" s="161"/>
      <c r="AU155" s="164" t="s">
        <v>167</v>
      </c>
      <c r="AV155" s="164" t="s">
        <v>97</v>
      </c>
      <c r="AW155" s="161" t="s">
        <v>97</v>
      </c>
      <c r="AX155" s="161" t="s">
        <v>4</v>
      </c>
      <c r="AY155" s="161" t="s">
        <v>86</v>
      </c>
      <c r="AZ155" s="164" t="s">
        <v>159</v>
      </c>
      <c r="BA155" s="161"/>
      <c r="BB155" s="161"/>
      <c r="BC155" s="161"/>
      <c r="BD155" s="161"/>
      <c r="BE155" s="161"/>
      <c r="BF155" s="161"/>
      <c r="BG155" s="161"/>
      <c r="BH155" s="161"/>
      <c r="BI155" s="161"/>
      <c r="BJ155" s="161"/>
      <c r="BK155" s="161"/>
      <c r="BL155" s="161"/>
      <c r="BM155" s="161"/>
      <c r="BN155" s="161"/>
    </row>
    <row r="156" spans="1:66" ht="24" customHeight="1">
      <c r="A156" s="18"/>
      <c r="B156" s="19"/>
      <c r="C156" s="145" t="s">
        <v>220</v>
      </c>
      <c r="D156" s="145" t="s">
        <v>161</v>
      </c>
      <c r="E156" s="146" t="s">
        <v>230</v>
      </c>
      <c r="F156" s="147" t="s">
        <v>231</v>
      </c>
      <c r="G156" s="147"/>
      <c r="H156" s="148" t="s">
        <v>164</v>
      </c>
      <c r="I156" s="149">
        <v>8.6210000000000004</v>
      </c>
      <c r="J156" s="150"/>
      <c r="K156" s="150"/>
      <c r="L156" s="151">
        <f>ROUND(Q156*I156,2)</f>
        <v>0</v>
      </c>
      <c r="M156" s="152"/>
      <c r="N156" s="19"/>
      <c r="O156" s="153" t="s">
        <v>1</v>
      </c>
      <c r="P156" s="154" t="s">
        <v>42</v>
      </c>
      <c r="Q156" s="155">
        <f>J156+K156</f>
        <v>0</v>
      </c>
      <c r="R156" s="156">
        <f>ROUND(J156*I156,2)</f>
        <v>0</v>
      </c>
      <c r="S156" s="156">
        <f>ROUND(K156*I156,2)</f>
        <v>0</v>
      </c>
      <c r="T156" s="18"/>
      <c r="U156" s="157">
        <f>T156*I156</f>
        <v>0</v>
      </c>
      <c r="V156" s="157">
        <v>0</v>
      </c>
      <c r="W156" s="157">
        <f>V156*I156</f>
        <v>0</v>
      </c>
      <c r="X156" s="157">
        <v>0</v>
      </c>
      <c r="Y156" s="158">
        <f>X156*I156</f>
        <v>0</v>
      </c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59" t="s">
        <v>232</v>
      </c>
      <c r="AT156" s="18"/>
      <c r="AU156" s="159" t="s">
        <v>161</v>
      </c>
      <c r="AV156" s="159" t="s">
        <v>97</v>
      </c>
      <c r="AW156" s="18"/>
      <c r="AX156" s="18"/>
      <c r="AY156" s="18"/>
      <c r="AZ156" s="3" t="s">
        <v>159</v>
      </c>
      <c r="BA156" s="18"/>
      <c r="BB156" s="18"/>
      <c r="BC156" s="18"/>
      <c r="BD156" s="18"/>
      <c r="BE156" s="18"/>
      <c r="BF156" s="160">
        <f>IF(P156="základná",L156,0)</f>
        <v>0</v>
      </c>
      <c r="BG156" s="160">
        <f>IF(P156="znížená",L156,0)</f>
        <v>0</v>
      </c>
      <c r="BH156" s="160">
        <f>IF(P156="zákl. prenesená",L156,0)</f>
        <v>0</v>
      </c>
      <c r="BI156" s="160">
        <f>IF(P156="zníž. prenesená",L156,0)</f>
        <v>0</v>
      </c>
      <c r="BJ156" s="160">
        <f>IF(P156="nulová",L156,0)</f>
        <v>0</v>
      </c>
      <c r="BK156" s="3" t="s">
        <v>97</v>
      </c>
      <c r="BL156" s="160">
        <f>ROUND(Q156*I156,2)</f>
        <v>0</v>
      </c>
      <c r="BM156" s="3" t="s">
        <v>232</v>
      </c>
      <c r="BN156" s="159" t="s">
        <v>505</v>
      </c>
    </row>
    <row r="157" spans="1:66" ht="15.75" customHeight="1">
      <c r="A157" s="161"/>
      <c r="B157" s="162"/>
      <c r="C157" s="161"/>
      <c r="D157" s="163" t="s">
        <v>167</v>
      </c>
      <c r="E157" s="164" t="s">
        <v>1</v>
      </c>
      <c r="F157" s="165" t="s">
        <v>234</v>
      </c>
      <c r="G157" s="165"/>
      <c r="H157" s="161"/>
      <c r="I157" s="166">
        <v>9.2799999999999994</v>
      </c>
      <c r="J157" s="161"/>
      <c r="K157" s="161"/>
      <c r="L157" s="161"/>
      <c r="M157" s="161"/>
      <c r="N157" s="162"/>
      <c r="O157" s="167"/>
      <c r="P157" s="161"/>
      <c r="Q157" s="161"/>
      <c r="R157" s="161"/>
      <c r="S157" s="161"/>
      <c r="T157" s="161"/>
      <c r="U157" s="161"/>
      <c r="V157" s="161"/>
      <c r="W157" s="161"/>
      <c r="X157" s="161"/>
      <c r="Y157" s="168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161"/>
      <c r="AJ157" s="161"/>
      <c r="AK157" s="161"/>
      <c r="AL157" s="161"/>
      <c r="AM157" s="161"/>
      <c r="AN157" s="161"/>
      <c r="AO157" s="161"/>
      <c r="AP157" s="161"/>
      <c r="AQ157" s="161"/>
      <c r="AR157" s="161"/>
      <c r="AS157" s="161"/>
      <c r="AT157" s="161"/>
      <c r="AU157" s="164" t="s">
        <v>167</v>
      </c>
      <c r="AV157" s="164" t="s">
        <v>97</v>
      </c>
      <c r="AW157" s="161" t="s">
        <v>97</v>
      </c>
      <c r="AX157" s="161" t="s">
        <v>4</v>
      </c>
      <c r="AY157" s="161" t="s">
        <v>78</v>
      </c>
      <c r="AZ157" s="164" t="s">
        <v>159</v>
      </c>
      <c r="BA157" s="161"/>
      <c r="BB157" s="161"/>
      <c r="BC157" s="161"/>
      <c r="BD157" s="161"/>
      <c r="BE157" s="161"/>
      <c r="BF157" s="161"/>
      <c r="BG157" s="161"/>
      <c r="BH157" s="161"/>
      <c r="BI157" s="161"/>
      <c r="BJ157" s="161"/>
      <c r="BK157" s="161"/>
      <c r="BL157" s="161"/>
      <c r="BM157" s="161"/>
      <c r="BN157" s="161"/>
    </row>
    <row r="158" spans="1:66" ht="15.75" customHeight="1">
      <c r="A158" s="179"/>
      <c r="B158" s="180"/>
      <c r="C158" s="179"/>
      <c r="D158" s="163" t="s">
        <v>167</v>
      </c>
      <c r="E158" s="181" t="s">
        <v>1</v>
      </c>
      <c r="F158" s="182" t="s">
        <v>235</v>
      </c>
      <c r="G158" s="182"/>
      <c r="H158" s="179"/>
      <c r="I158" s="181" t="s">
        <v>1</v>
      </c>
      <c r="J158" s="179"/>
      <c r="K158" s="179"/>
      <c r="L158" s="179"/>
      <c r="M158" s="179"/>
      <c r="N158" s="180"/>
      <c r="O158" s="183"/>
      <c r="P158" s="179"/>
      <c r="Q158" s="179"/>
      <c r="R158" s="179"/>
      <c r="S158" s="179"/>
      <c r="T158" s="179"/>
      <c r="U158" s="179"/>
      <c r="V158" s="179"/>
      <c r="W158" s="179"/>
      <c r="X158" s="179"/>
      <c r="Y158" s="184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79"/>
      <c r="AT158" s="179"/>
      <c r="AU158" s="181" t="s">
        <v>167</v>
      </c>
      <c r="AV158" s="181" t="s">
        <v>97</v>
      </c>
      <c r="AW158" s="179" t="s">
        <v>86</v>
      </c>
      <c r="AX158" s="179" t="s">
        <v>4</v>
      </c>
      <c r="AY158" s="179" t="s">
        <v>78</v>
      </c>
      <c r="AZ158" s="181" t="s">
        <v>159</v>
      </c>
      <c r="BA158" s="179"/>
      <c r="BB158" s="179"/>
      <c r="BC158" s="179"/>
      <c r="BD158" s="179"/>
      <c r="BE158" s="179"/>
      <c r="BF158" s="179"/>
      <c r="BG158" s="179"/>
      <c r="BH158" s="179"/>
      <c r="BI158" s="179"/>
      <c r="BJ158" s="179"/>
      <c r="BK158" s="179"/>
      <c r="BL158" s="179"/>
      <c r="BM158" s="179"/>
      <c r="BN158" s="179"/>
    </row>
    <row r="159" spans="1:66" ht="15.75" customHeight="1">
      <c r="A159" s="161"/>
      <c r="B159" s="162"/>
      <c r="C159" s="161"/>
      <c r="D159" s="163" t="s">
        <v>167</v>
      </c>
      <c r="E159" s="164" t="s">
        <v>1</v>
      </c>
      <c r="F159" s="165" t="s">
        <v>236</v>
      </c>
      <c r="G159" s="165"/>
      <c r="H159" s="161"/>
      <c r="I159" s="166">
        <v>-0.307</v>
      </c>
      <c r="J159" s="161"/>
      <c r="K159" s="161"/>
      <c r="L159" s="161"/>
      <c r="M159" s="161"/>
      <c r="N159" s="162"/>
      <c r="O159" s="167"/>
      <c r="P159" s="161"/>
      <c r="Q159" s="161"/>
      <c r="R159" s="161"/>
      <c r="S159" s="161"/>
      <c r="T159" s="161"/>
      <c r="U159" s="161"/>
      <c r="V159" s="161"/>
      <c r="W159" s="161"/>
      <c r="X159" s="161"/>
      <c r="Y159" s="168"/>
      <c r="Z159" s="161"/>
      <c r="AA159" s="161"/>
      <c r="AB159" s="161"/>
      <c r="AC159" s="161"/>
      <c r="AD159" s="161"/>
      <c r="AE159" s="161"/>
      <c r="AF159" s="161"/>
      <c r="AG159" s="161"/>
      <c r="AH159" s="161"/>
      <c r="AI159" s="161"/>
      <c r="AJ159" s="161"/>
      <c r="AK159" s="161"/>
      <c r="AL159" s="161"/>
      <c r="AM159" s="161"/>
      <c r="AN159" s="161"/>
      <c r="AO159" s="161"/>
      <c r="AP159" s="161"/>
      <c r="AQ159" s="161"/>
      <c r="AR159" s="161"/>
      <c r="AS159" s="161"/>
      <c r="AT159" s="161"/>
      <c r="AU159" s="164" t="s">
        <v>167</v>
      </c>
      <c r="AV159" s="164" t="s">
        <v>97</v>
      </c>
      <c r="AW159" s="161" t="s">
        <v>97</v>
      </c>
      <c r="AX159" s="161" t="s">
        <v>4</v>
      </c>
      <c r="AY159" s="161" t="s">
        <v>78</v>
      </c>
      <c r="AZ159" s="164" t="s">
        <v>159</v>
      </c>
      <c r="BA159" s="161"/>
      <c r="BB159" s="161"/>
      <c r="BC159" s="161"/>
      <c r="BD159" s="161"/>
      <c r="BE159" s="161"/>
      <c r="BF159" s="161"/>
      <c r="BG159" s="161"/>
      <c r="BH159" s="161"/>
      <c r="BI159" s="161"/>
      <c r="BJ159" s="161"/>
      <c r="BK159" s="161"/>
      <c r="BL159" s="161"/>
      <c r="BM159" s="161"/>
      <c r="BN159" s="161"/>
    </row>
    <row r="160" spans="1:66" ht="15.75" customHeight="1">
      <c r="A160" s="161"/>
      <c r="B160" s="162"/>
      <c r="C160" s="161"/>
      <c r="D160" s="163" t="s">
        <v>167</v>
      </c>
      <c r="E160" s="164" t="s">
        <v>1</v>
      </c>
      <c r="F160" s="165" t="s">
        <v>237</v>
      </c>
      <c r="G160" s="165"/>
      <c r="H160" s="161"/>
      <c r="I160" s="166">
        <v>-9.6000000000000002E-2</v>
      </c>
      <c r="J160" s="161"/>
      <c r="K160" s="161"/>
      <c r="L160" s="161"/>
      <c r="M160" s="161"/>
      <c r="N160" s="162"/>
      <c r="O160" s="167"/>
      <c r="P160" s="161"/>
      <c r="Q160" s="161"/>
      <c r="R160" s="161"/>
      <c r="S160" s="161"/>
      <c r="T160" s="161"/>
      <c r="U160" s="161"/>
      <c r="V160" s="161"/>
      <c r="W160" s="161"/>
      <c r="X160" s="161"/>
      <c r="Y160" s="168"/>
      <c r="Z160" s="161"/>
      <c r="AA160" s="161"/>
      <c r="AB160" s="161"/>
      <c r="AC160" s="161"/>
      <c r="AD160" s="161"/>
      <c r="AE160" s="161"/>
      <c r="AF160" s="161"/>
      <c r="AG160" s="161"/>
      <c r="AH160" s="161"/>
      <c r="AI160" s="161"/>
      <c r="AJ160" s="161"/>
      <c r="AK160" s="161"/>
      <c r="AL160" s="161"/>
      <c r="AM160" s="161"/>
      <c r="AN160" s="161"/>
      <c r="AO160" s="161"/>
      <c r="AP160" s="161"/>
      <c r="AQ160" s="161"/>
      <c r="AR160" s="161"/>
      <c r="AS160" s="161"/>
      <c r="AT160" s="161"/>
      <c r="AU160" s="164" t="s">
        <v>167</v>
      </c>
      <c r="AV160" s="164" t="s">
        <v>97</v>
      </c>
      <c r="AW160" s="161" t="s">
        <v>97</v>
      </c>
      <c r="AX160" s="161" t="s">
        <v>4</v>
      </c>
      <c r="AY160" s="161" t="s">
        <v>78</v>
      </c>
      <c r="AZ160" s="164" t="s">
        <v>159</v>
      </c>
      <c r="BA160" s="161"/>
      <c r="BB160" s="161"/>
      <c r="BC160" s="161"/>
      <c r="BD160" s="161"/>
      <c r="BE160" s="161"/>
      <c r="BF160" s="161"/>
      <c r="BG160" s="161"/>
      <c r="BH160" s="161"/>
      <c r="BI160" s="161"/>
      <c r="BJ160" s="161"/>
      <c r="BK160" s="161"/>
      <c r="BL160" s="161"/>
      <c r="BM160" s="161"/>
      <c r="BN160" s="161"/>
    </row>
    <row r="161" spans="1:66" ht="15.75" customHeight="1">
      <c r="A161" s="161"/>
      <c r="B161" s="162"/>
      <c r="C161" s="161"/>
      <c r="D161" s="163" t="s">
        <v>167</v>
      </c>
      <c r="E161" s="164" t="s">
        <v>1</v>
      </c>
      <c r="F161" s="165" t="s">
        <v>238</v>
      </c>
      <c r="G161" s="165"/>
      <c r="H161" s="161"/>
      <c r="I161" s="166">
        <v>-0.25600000000000001</v>
      </c>
      <c r="J161" s="161"/>
      <c r="K161" s="161"/>
      <c r="L161" s="161"/>
      <c r="M161" s="161"/>
      <c r="N161" s="162"/>
      <c r="O161" s="167"/>
      <c r="P161" s="161"/>
      <c r="Q161" s="161"/>
      <c r="R161" s="161"/>
      <c r="S161" s="161"/>
      <c r="T161" s="161"/>
      <c r="U161" s="161"/>
      <c r="V161" s="161"/>
      <c r="W161" s="161"/>
      <c r="X161" s="161"/>
      <c r="Y161" s="168"/>
      <c r="Z161" s="161"/>
      <c r="AA161" s="161"/>
      <c r="AB161" s="161"/>
      <c r="AC161" s="161"/>
      <c r="AD161" s="161"/>
      <c r="AE161" s="161"/>
      <c r="AF161" s="161"/>
      <c r="AG161" s="161"/>
      <c r="AH161" s="161"/>
      <c r="AI161" s="161"/>
      <c r="AJ161" s="161"/>
      <c r="AK161" s="161"/>
      <c r="AL161" s="161"/>
      <c r="AM161" s="161"/>
      <c r="AN161" s="161"/>
      <c r="AO161" s="161"/>
      <c r="AP161" s="161"/>
      <c r="AQ161" s="161"/>
      <c r="AR161" s="161"/>
      <c r="AS161" s="161"/>
      <c r="AT161" s="161"/>
      <c r="AU161" s="164" t="s">
        <v>167</v>
      </c>
      <c r="AV161" s="164" t="s">
        <v>97</v>
      </c>
      <c r="AW161" s="161" t="s">
        <v>97</v>
      </c>
      <c r="AX161" s="161" t="s">
        <v>4</v>
      </c>
      <c r="AY161" s="161" t="s">
        <v>78</v>
      </c>
      <c r="AZ161" s="164" t="s">
        <v>159</v>
      </c>
      <c r="BA161" s="161"/>
      <c r="BB161" s="161"/>
      <c r="BC161" s="161"/>
      <c r="BD161" s="161"/>
      <c r="BE161" s="161"/>
      <c r="BF161" s="161"/>
      <c r="BG161" s="161"/>
      <c r="BH161" s="161"/>
      <c r="BI161" s="161"/>
      <c r="BJ161" s="161"/>
      <c r="BK161" s="161"/>
      <c r="BL161" s="161"/>
      <c r="BM161" s="161"/>
      <c r="BN161" s="161"/>
    </row>
    <row r="162" spans="1:66" ht="15.75" customHeight="1">
      <c r="A162" s="185"/>
      <c r="B162" s="186"/>
      <c r="C162" s="185"/>
      <c r="D162" s="163" t="s">
        <v>167</v>
      </c>
      <c r="E162" s="187" t="s">
        <v>1</v>
      </c>
      <c r="F162" s="188" t="s">
        <v>239</v>
      </c>
      <c r="G162" s="188"/>
      <c r="H162" s="185"/>
      <c r="I162" s="189">
        <v>8.6210000000000004</v>
      </c>
      <c r="J162" s="185"/>
      <c r="K162" s="185"/>
      <c r="L162" s="185"/>
      <c r="M162" s="185"/>
      <c r="N162" s="186"/>
      <c r="O162" s="190"/>
      <c r="P162" s="185"/>
      <c r="Q162" s="185"/>
      <c r="R162" s="185"/>
      <c r="S162" s="185"/>
      <c r="T162" s="185"/>
      <c r="U162" s="185"/>
      <c r="V162" s="185"/>
      <c r="W162" s="185"/>
      <c r="X162" s="185"/>
      <c r="Y162" s="191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  <c r="AR162" s="185"/>
      <c r="AS162" s="185"/>
      <c r="AT162" s="185"/>
      <c r="AU162" s="187" t="s">
        <v>167</v>
      </c>
      <c r="AV162" s="187" t="s">
        <v>97</v>
      </c>
      <c r="AW162" s="185" t="s">
        <v>174</v>
      </c>
      <c r="AX162" s="185" t="s">
        <v>4</v>
      </c>
      <c r="AY162" s="185" t="s">
        <v>86</v>
      </c>
      <c r="AZ162" s="187" t="s">
        <v>159</v>
      </c>
      <c r="BA162" s="185"/>
      <c r="BB162" s="185"/>
      <c r="BC162" s="185"/>
      <c r="BD162" s="185"/>
      <c r="BE162" s="185"/>
      <c r="BF162" s="185"/>
      <c r="BG162" s="185"/>
      <c r="BH162" s="185"/>
      <c r="BI162" s="185"/>
      <c r="BJ162" s="185"/>
      <c r="BK162" s="185"/>
      <c r="BL162" s="185"/>
      <c r="BM162" s="185"/>
      <c r="BN162" s="185"/>
    </row>
    <row r="163" spans="1:66" ht="24" customHeight="1">
      <c r="A163" s="18"/>
      <c r="B163" s="19"/>
      <c r="C163" s="169" t="s">
        <v>229</v>
      </c>
      <c r="D163" s="169" t="s">
        <v>175</v>
      </c>
      <c r="E163" s="170" t="s">
        <v>241</v>
      </c>
      <c r="F163" s="171" t="s">
        <v>242</v>
      </c>
      <c r="G163" s="171"/>
      <c r="H163" s="172" t="s">
        <v>186</v>
      </c>
      <c r="I163" s="173">
        <v>53.88</v>
      </c>
      <c r="J163" s="174"/>
      <c r="K163" s="175"/>
      <c r="L163" s="176">
        <f>ROUND(Q163*I163,2)</f>
        <v>0</v>
      </c>
      <c r="M163" s="175"/>
      <c r="N163" s="177"/>
      <c r="O163" s="178" t="s">
        <v>1</v>
      </c>
      <c r="P163" s="154" t="s">
        <v>42</v>
      </c>
      <c r="Q163" s="155">
        <f>J163+K163</f>
        <v>0</v>
      </c>
      <c r="R163" s="156">
        <f>ROUND(J163*I163,2)</f>
        <v>0</v>
      </c>
      <c r="S163" s="156">
        <f>ROUND(K163*I163,2)</f>
        <v>0</v>
      </c>
      <c r="T163" s="18"/>
      <c r="U163" s="157">
        <f>T163*I163</f>
        <v>0</v>
      </c>
      <c r="V163" s="157">
        <v>1E-3</v>
      </c>
      <c r="W163" s="157">
        <f>V163*I163</f>
        <v>5.3880000000000004E-2</v>
      </c>
      <c r="X163" s="157">
        <v>0</v>
      </c>
      <c r="Y163" s="158">
        <f>X163*I163</f>
        <v>0</v>
      </c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59" t="s">
        <v>243</v>
      </c>
      <c r="AT163" s="18"/>
      <c r="AU163" s="159" t="s">
        <v>175</v>
      </c>
      <c r="AV163" s="159" t="s">
        <v>97</v>
      </c>
      <c r="AW163" s="18"/>
      <c r="AX163" s="18"/>
      <c r="AY163" s="18"/>
      <c r="AZ163" s="3" t="s">
        <v>159</v>
      </c>
      <c r="BA163" s="18"/>
      <c r="BB163" s="18"/>
      <c r="BC163" s="18"/>
      <c r="BD163" s="18"/>
      <c r="BE163" s="18"/>
      <c r="BF163" s="160">
        <f>IF(P163="základná",L163,0)</f>
        <v>0</v>
      </c>
      <c r="BG163" s="160">
        <f>IF(P163="znížená",L163,0)</f>
        <v>0</v>
      </c>
      <c r="BH163" s="160">
        <f>IF(P163="zákl. prenesená",L163,0)</f>
        <v>0</v>
      </c>
      <c r="BI163" s="160">
        <f>IF(P163="zníž. prenesená",L163,0)</f>
        <v>0</v>
      </c>
      <c r="BJ163" s="160">
        <f>IF(P163="nulová",L163,0)</f>
        <v>0</v>
      </c>
      <c r="BK163" s="3" t="s">
        <v>97</v>
      </c>
      <c r="BL163" s="160">
        <f>ROUND(Q163*I163,2)</f>
        <v>0</v>
      </c>
      <c r="BM163" s="3" t="s">
        <v>232</v>
      </c>
      <c r="BN163" s="159" t="s">
        <v>506</v>
      </c>
    </row>
    <row r="164" spans="1:66" ht="15.75" customHeight="1">
      <c r="A164" s="161"/>
      <c r="B164" s="162"/>
      <c r="C164" s="161"/>
      <c r="D164" s="163" t="s">
        <v>167</v>
      </c>
      <c r="E164" s="164" t="s">
        <v>1</v>
      </c>
      <c r="F164" s="165" t="s">
        <v>245</v>
      </c>
      <c r="G164" s="165"/>
      <c r="H164" s="161"/>
      <c r="I164" s="166">
        <v>58</v>
      </c>
      <c r="J164" s="161"/>
      <c r="K164" s="161"/>
      <c r="L164" s="161"/>
      <c r="M164" s="161"/>
      <c r="N164" s="162"/>
      <c r="O164" s="167"/>
      <c r="P164" s="161"/>
      <c r="Q164" s="161"/>
      <c r="R164" s="161"/>
      <c r="S164" s="161"/>
      <c r="T164" s="161"/>
      <c r="U164" s="161"/>
      <c r="V164" s="161"/>
      <c r="W164" s="161"/>
      <c r="X164" s="161"/>
      <c r="Y164" s="168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161"/>
      <c r="AU164" s="164" t="s">
        <v>167</v>
      </c>
      <c r="AV164" s="164" t="s">
        <v>97</v>
      </c>
      <c r="AW164" s="161" t="s">
        <v>97</v>
      </c>
      <c r="AX164" s="161" t="s">
        <v>4</v>
      </c>
      <c r="AY164" s="161" t="s">
        <v>78</v>
      </c>
      <c r="AZ164" s="164" t="s">
        <v>159</v>
      </c>
      <c r="BA164" s="161"/>
      <c r="BB164" s="161"/>
      <c r="BC164" s="161"/>
      <c r="BD164" s="161"/>
      <c r="BE164" s="161"/>
      <c r="BF164" s="161"/>
      <c r="BG164" s="161"/>
      <c r="BH164" s="161"/>
      <c r="BI164" s="161"/>
      <c r="BJ164" s="161"/>
      <c r="BK164" s="161"/>
      <c r="BL164" s="161"/>
      <c r="BM164" s="161"/>
      <c r="BN164" s="161"/>
    </row>
    <row r="165" spans="1:66" ht="15.75" customHeight="1">
      <c r="A165" s="179"/>
      <c r="B165" s="180"/>
      <c r="C165" s="179"/>
      <c r="D165" s="163" t="s">
        <v>167</v>
      </c>
      <c r="E165" s="181" t="s">
        <v>1</v>
      </c>
      <c r="F165" s="182" t="s">
        <v>235</v>
      </c>
      <c r="G165" s="182"/>
      <c r="H165" s="179"/>
      <c r="I165" s="181" t="s">
        <v>1</v>
      </c>
      <c r="J165" s="179"/>
      <c r="K165" s="179"/>
      <c r="L165" s="179"/>
      <c r="M165" s="179"/>
      <c r="N165" s="180"/>
      <c r="O165" s="183"/>
      <c r="P165" s="179"/>
      <c r="Q165" s="179"/>
      <c r="R165" s="179"/>
      <c r="S165" s="179"/>
      <c r="T165" s="179"/>
      <c r="U165" s="179"/>
      <c r="V165" s="179"/>
      <c r="W165" s="179"/>
      <c r="X165" s="179"/>
      <c r="Y165" s="184"/>
      <c r="Z165" s="179"/>
      <c r="AA165" s="179"/>
      <c r="AB165" s="179"/>
      <c r="AC165" s="179"/>
      <c r="AD165" s="179"/>
      <c r="AE165" s="179"/>
      <c r="AF165" s="179"/>
      <c r="AG165" s="179"/>
      <c r="AH165" s="179"/>
      <c r="AI165" s="179"/>
      <c r="AJ165" s="179"/>
      <c r="AK165" s="179"/>
      <c r="AL165" s="179"/>
      <c r="AM165" s="179"/>
      <c r="AN165" s="179"/>
      <c r="AO165" s="179"/>
      <c r="AP165" s="179"/>
      <c r="AQ165" s="179"/>
      <c r="AR165" s="179"/>
      <c r="AS165" s="179"/>
      <c r="AT165" s="179"/>
      <c r="AU165" s="181" t="s">
        <v>167</v>
      </c>
      <c r="AV165" s="181" t="s">
        <v>97</v>
      </c>
      <c r="AW165" s="179" t="s">
        <v>86</v>
      </c>
      <c r="AX165" s="179" t="s">
        <v>4</v>
      </c>
      <c r="AY165" s="179" t="s">
        <v>78</v>
      </c>
      <c r="AZ165" s="181" t="s">
        <v>159</v>
      </c>
      <c r="BA165" s="179"/>
      <c r="BB165" s="179"/>
      <c r="BC165" s="179"/>
      <c r="BD165" s="179"/>
      <c r="BE165" s="179"/>
      <c r="BF165" s="179"/>
      <c r="BG165" s="179"/>
      <c r="BH165" s="179"/>
      <c r="BI165" s="179"/>
      <c r="BJ165" s="179"/>
      <c r="BK165" s="179"/>
      <c r="BL165" s="179"/>
      <c r="BM165" s="179"/>
      <c r="BN165" s="179"/>
    </row>
    <row r="166" spans="1:66" ht="15.75" customHeight="1">
      <c r="A166" s="161"/>
      <c r="B166" s="162"/>
      <c r="C166" s="161"/>
      <c r="D166" s="163" t="s">
        <v>167</v>
      </c>
      <c r="E166" s="164" t="s">
        <v>1</v>
      </c>
      <c r="F166" s="165" t="s">
        <v>246</v>
      </c>
      <c r="G166" s="165"/>
      <c r="H166" s="161"/>
      <c r="I166" s="166">
        <v>-1.92</v>
      </c>
      <c r="J166" s="161"/>
      <c r="K166" s="161"/>
      <c r="L166" s="161"/>
      <c r="M166" s="161"/>
      <c r="N166" s="162"/>
      <c r="O166" s="167"/>
      <c r="P166" s="161"/>
      <c r="Q166" s="161"/>
      <c r="R166" s="161"/>
      <c r="S166" s="161"/>
      <c r="T166" s="161"/>
      <c r="U166" s="161"/>
      <c r="V166" s="161"/>
      <c r="W166" s="161"/>
      <c r="X166" s="161"/>
      <c r="Y166" s="168"/>
      <c r="Z166" s="161"/>
      <c r="AA166" s="161"/>
      <c r="AB166" s="161"/>
      <c r="AC166" s="161"/>
      <c r="AD166" s="161"/>
      <c r="AE166" s="161"/>
      <c r="AF166" s="161"/>
      <c r="AG166" s="161"/>
      <c r="AH166" s="161"/>
      <c r="AI166" s="161"/>
      <c r="AJ166" s="161"/>
      <c r="AK166" s="161"/>
      <c r="AL166" s="161"/>
      <c r="AM166" s="161"/>
      <c r="AN166" s="161"/>
      <c r="AO166" s="161"/>
      <c r="AP166" s="161"/>
      <c r="AQ166" s="161"/>
      <c r="AR166" s="161"/>
      <c r="AS166" s="161"/>
      <c r="AT166" s="161"/>
      <c r="AU166" s="164" t="s">
        <v>167</v>
      </c>
      <c r="AV166" s="164" t="s">
        <v>97</v>
      </c>
      <c r="AW166" s="161" t="s">
        <v>97</v>
      </c>
      <c r="AX166" s="161" t="s">
        <v>4</v>
      </c>
      <c r="AY166" s="161" t="s">
        <v>78</v>
      </c>
      <c r="AZ166" s="164" t="s">
        <v>159</v>
      </c>
      <c r="BA166" s="161"/>
      <c r="BB166" s="161"/>
      <c r="BC166" s="161"/>
      <c r="BD166" s="161"/>
      <c r="BE166" s="161"/>
      <c r="BF166" s="161"/>
      <c r="BG166" s="161"/>
      <c r="BH166" s="161"/>
      <c r="BI166" s="161"/>
      <c r="BJ166" s="161"/>
      <c r="BK166" s="161"/>
      <c r="BL166" s="161"/>
      <c r="BM166" s="161"/>
      <c r="BN166" s="161"/>
    </row>
    <row r="167" spans="1:66" ht="15.75" customHeight="1">
      <c r="A167" s="161"/>
      <c r="B167" s="162"/>
      <c r="C167" s="161"/>
      <c r="D167" s="163" t="s">
        <v>167</v>
      </c>
      <c r="E167" s="164" t="s">
        <v>1</v>
      </c>
      <c r="F167" s="165" t="s">
        <v>247</v>
      </c>
      <c r="G167" s="165"/>
      <c r="H167" s="161"/>
      <c r="I167" s="166">
        <v>-0.6</v>
      </c>
      <c r="J167" s="161"/>
      <c r="K167" s="161"/>
      <c r="L167" s="161"/>
      <c r="M167" s="161"/>
      <c r="N167" s="162"/>
      <c r="O167" s="167"/>
      <c r="P167" s="161"/>
      <c r="Q167" s="161"/>
      <c r="R167" s="161"/>
      <c r="S167" s="161"/>
      <c r="T167" s="161"/>
      <c r="U167" s="161"/>
      <c r="V167" s="161"/>
      <c r="W167" s="161"/>
      <c r="X167" s="161"/>
      <c r="Y167" s="168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161"/>
      <c r="AJ167" s="161"/>
      <c r="AK167" s="161"/>
      <c r="AL167" s="161"/>
      <c r="AM167" s="161"/>
      <c r="AN167" s="161"/>
      <c r="AO167" s="161"/>
      <c r="AP167" s="161"/>
      <c r="AQ167" s="161"/>
      <c r="AR167" s="161"/>
      <c r="AS167" s="161"/>
      <c r="AT167" s="161"/>
      <c r="AU167" s="164" t="s">
        <v>167</v>
      </c>
      <c r="AV167" s="164" t="s">
        <v>97</v>
      </c>
      <c r="AW167" s="161" t="s">
        <v>97</v>
      </c>
      <c r="AX167" s="161" t="s">
        <v>4</v>
      </c>
      <c r="AY167" s="161" t="s">
        <v>78</v>
      </c>
      <c r="AZ167" s="164" t="s">
        <v>159</v>
      </c>
      <c r="BA167" s="161"/>
      <c r="BB167" s="161"/>
      <c r="BC167" s="161"/>
      <c r="BD167" s="161"/>
      <c r="BE167" s="161"/>
      <c r="BF167" s="161"/>
      <c r="BG167" s="161"/>
      <c r="BH167" s="161"/>
      <c r="BI167" s="161"/>
      <c r="BJ167" s="161"/>
      <c r="BK167" s="161"/>
      <c r="BL167" s="161"/>
      <c r="BM167" s="161"/>
      <c r="BN167" s="161"/>
    </row>
    <row r="168" spans="1:66" ht="15.75" customHeight="1">
      <c r="A168" s="161"/>
      <c r="B168" s="162"/>
      <c r="C168" s="161"/>
      <c r="D168" s="163" t="s">
        <v>167</v>
      </c>
      <c r="E168" s="164" t="s">
        <v>1</v>
      </c>
      <c r="F168" s="165" t="s">
        <v>248</v>
      </c>
      <c r="G168" s="165"/>
      <c r="H168" s="161"/>
      <c r="I168" s="166">
        <v>-1.6</v>
      </c>
      <c r="J168" s="161"/>
      <c r="K168" s="161"/>
      <c r="L168" s="161"/>
      <c r="M168" s="161"/>
      <c r="N168" s="162"/>
      <c r="O168" s="167"/>
      <c r="P168" s="161"/>
      <c r="Q168" s="161"/>
      <c r="R168" s="161"/>
      <c r="S168" s="161"/>
      <c r="T168" s="161"/>
      <c r="U168" s="161"/>
      <c r="V168" s="161"/>
      <c r="W168" s="161"/>
      <c r="X168" s="161"/>
      <c r="Y168" s="168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4" t="s">
        <v>167</v>
      </c>
      <c r="AV168" s="164" t="s">
        <v>97</v>
      </c>
      <c r="AW168" s="161" t="s">
        <v>97</v>
      </c>
      <c r="AX168" s="161" t="s">
        <v>4</v>
      </c>
      <c r="AY168" s="161" t="s">
        <v>78</v>
      </c>
      <c r="AZ168" s="164" t="s">
        <v>159</v>
      </c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1"/>
      <c r="BL168" s="161"/>
      <c r="BM168" s="161"/>
      <c r="BN168" s="161"/>
    </row>
    <row r="169" spans="1:66" ht="15.75" customHeight="1">
      <c r="A169" s="185"/>
      <c r="B169" s="186"/>
      <c r="C169" s="185"/>
      <c r="D169" s="163" t="s">
        <v>167</v>
      </c>
      <c r="E169" s="187" t="s">
        <v>1</v>
      </c>
      <c r="F169" s="188" t="s">
        <v>239</v>
      </c>
      <c r="G169" s="188"/>
      <c r="H169" s="185"/>
      <c r="I169" s="189">
        <v>53.879999999999995</v>
      </c>
      <c r="J169" s="185"/>
      <c r="K169" s="185"/>
      <c r="L169" s="185"/>
      <c r="M169" s="185"/>
      <c r="N169" s="186"/>
      <c r="O169" s="190"/>
      <c r="P169" s="185"/>
      <c r="Q169" s="185"/>
      <c r="R169" s="185"/>
      <c r="S169" s="185"/>
      <c r="T169" s="185"/>
      <c r="U169" s="185"/>
      <c r="V169" s="185"/>
      <c r="W169" s="185"/>
      <c r="X169" s="185"/>
      <c r="Y169" s="191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5"/>
      <c r="AT169" s="185"/>
      <c r="AU169" s="187" t="s">
        <v>167</v>
      </c>
      <c r="AV169" s="187" t="s">
        <v>97</v>
      </c>
      <c r="AW169" s="185" t="s">
        <v>174</v>
      </c>
      <c r="AX169" s="185" t="s">
        <v>4</v>
      </c>
      <c r="AY169" s="185" t="s">
        <v>86</v>
      </c>
      <c r="AZ169" s="187" t="s">
        <v>159</v>
      </c>
      <c r="BA169" s="185"/>
      <c r="BB169" s="185"/>
      <c r="BC169" s="185"/>
      <c r="BD169" s="185"/>
      <c r="BE169" s="185"/>
      <c r="BF169" s="185"/>
      <c r="BG169" s="185"/>
      <c r="BH169" s="185"/>
      <c r="BI169" s="185"/>
      <c r="BJ169" s="185"/>
      <c r="BK169" s="185"/>
      <c r="BL169" s="185"/>
      <c r="BM169" s="185"/>
      <c r="BN169" s="185"/>
    </row>
    <row r="170" spans="1:66" ht="24" customHeight="1">
      <c r="A170" s="18"/>
      <c r="B170" s="19"/>
      <c r="C170" s="169" t="s">
        <v>240</v>
      </c>
      <c r="D170" s="169" t="s">
        <v>175</v>
      </c>
      <c r="E170" s="170" t="s">
        <v>507</v>
      </c>
      <c r="F170" s="171" t="s">
        <v>508</v>
      </c>
      <c r="G170" s="171"/>
      <c r="H170" s="172" t="s">
        <v>186</v>
      </c>
      <c r="I170" s="173">
        <v>62.4</v>
      </c>
      <c r="J170" s="174"/>
      <c r="K170" s="175"/>
      <c r="L170" s="176">
        <f>ROUND(Q170*I170,2)</f>
        <v>0</v>
      </c>
      <c r="M170" s="175"/>
      <c r="N170" s="177"/>
      <c r="O170" s="178" t="s">
        <v>1</v>
      </c>
      <c r="P170" s="154" t="s">
        <v>42</v>
      </c>
      <c r="Q170" s="155">
        <f>J170+K170</f>
        <v>0</v>
      </c>
      <c r="R170" s="156">
        <f>ROUND(J170*I170,2)</f>
        <v>0</v>
      </c>
      <c r="S170" s="156">
        <f>ROUND(K170*I170,2)</f>
        <v>0</v>
      </c>
      <c r="T170" s="18"/>
      <c r="U170" s="157">
        <f>T170*I170</f>
        <v>0</v>
      </c>
      <c r="V170" s="157">
        <v>1E-3</v>
      </c>
      <c r="W170" s="157">
        <f>V170*I170</f>
        <v>6.2399999999999997E-2</v>
      </c>
      <c r="X170" s="157">
        <v>0</v>
      </c>
      <c r="Y170" s="158">
        <f>X170*I170</f>
        <v>0</v>
      </c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59" t="s">
        <v>243</v>
      </c>
      <c r="AT170" s="18"/>
      <c r="AU170" s="159" t="s">
        <v>175</v>
      </c>
      <c r="AV170" s="159" t="s">
        <v>97</v>
      </c>
      <c r="AW170" s="18"/>
      <c r="AX170" s="18"/>
      <c r="AY170" s="18"/>
      <c r="AZ170" s="3" t="s">
        <v>159</v>
      </c>
      <c r="BA170" s="18"/>
      <c r="BB170" s="18"/>
      <c r="BC170" s="18"/>
      <c r="BD170" s="18"/>
      <c r="BE170" s="18"/>
      <c r="BF170" s="160">
        <f>IF(P170="základná",L170,0)</f>
        <v>0</v>
      </c>
      <c r="BG170" s="160">
        <f>IF(P170="znížená",L170,0)</f>
        <v>0</v>
      </c>
      <c r="BH170" s="160">
        <f>IF(P170="zákl. prenesená",L170,0)</f>
        <v>0</v>
      </c>
      <c r="BI170" s="160">
        <f>IF(P170="zníž. prenesená",L170,0)</f>
        <v>0</v>
      </c>
      <c r="BJ170" s="160">
        <f>IF(P170="nulová",L170,0)</f>
        <v>0</v>
      </c>
      <c r="BK170" s="3" t="s">
        <v>97</v>
      </c>
      <c r="BL170" s="160">
        <f>ROUND(Q170*I170,2)</f>
        <v>0</v>
      </c>
      <c r="BM170" s="3" t="s">
        <v>232</v>
      </c>
      <c r="BN170" s="159" t="s">
        <v>509</v>
      </c>
    </row>
    <row r="171" spans="1:66" ht="15.75" customHeight="1">
      <c r="A171" s="161"/>
      <c r="B171" s="162"/>
      <c r="C171" s="161"/>
      <c r="D171" s="163" t="s">
        <v>167</v>
      </c>
      <c r="E171" s="164" t="s">
        <v>1</v>
      </c>
      <c r="F171" s="165" t="s">
        <v>510</v>
      </c>
      <c r="G171" s="165"/>
      <c r="H171" s="161"/>
      <c r="I171" s="166">
        <v>24</v>
      </c>
      <c r="J171" s="161"/>
      <c r="K171" s="161"/>
      <c r="L171" s="161"/>
      <c r="M171" s="161"/>
      <c r="N171" s="162"/>
      <c r="O171" s="167"/>
      <c r="P171" s="161"/>
      <c r="Q171" s="161"/>
      <c r="R171" s="161"/>
      <c r="S171" s="161"/>
      <c r="T171" s="161"/>
      <c r="U171" s="161"/>
      <c r="V171" s="161"/>
      <c r="W171" s="161"/>
      <c r="X171" s="161"/>
      <c r="Y171" s="168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4" t="s">
        <v>167</v>
      </c>
      <c r="AV171" s="164" t="s">
        <v>97</v>
      </c>
      <c r="AW171" s="161" t="s">
        <v>97</v>
      </c>
      <c r="AX171" s="161" t="s">
        <v>4</v>
      </c>
      <c r="AY171" s="161" t="s">
        <v>78</v>
      </c>
      <c r="AZ171" s="164" t="s">
        <v>159</v>
      </c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1"/>
      <c r="BN171" s="161"/>
    </row>
    <row r="172" spans="1:66" ht="15.75" customHeight="1">
      <c r="A172" s="161"/>
      <c r="B172" s="162"/>
      <c r="C172" s="161"/>
      <c r="D172" s="163" t="s">
        <v>167</v>
      </c>
      <c r="E172" s="164" t="s">
        <v>1</v>
      </c>
      <c r="F172" s="165" t="s">
        <v>511</v>
      </c>
      <c r="G172" s="165"/>
      <c r="H172" s="161"/>
      <c r="I172" s="166">
        <v>38.4</v>
      </c>
      <c r="J172" s="161"/>
      <c r="K172" s="161"/>
      <c r="L172" s="161"/>
      <c r="M172" s="161"/>
      <c r="N172" s="162"/>
      <c r="O172" s="167"/>
      <c r="P172" s="161"/>
      <c r="Q172" s="161"/>
      <c r="R172" s="161"/>
      <c r="S172" s="161"/>
      <c r="T172" s="161"/>
      <c r="U172" s="161"/>
      <c r="V172" s="161"/>
      <c r="W172" s="161"/>
      <c r="X172" s="161"/>
      <c r="Y172" s="168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4" t="s">
        <v>167</v>
      </c>
      <c r="AV172" s="164" t="s">
        <v>97</v>
      </c>
      <c r="AW172" s="161" t="s">
        <v>97</v>
      </c>
      <c r="AX172" s="161" t="s">
        <v>4</v>
      </c>
      <c r="AY172" s="161" t="s">
        <v>78</v>
      </c>
      <c r="AZ172" s="164" t="s">
        <v>159</v>
      </c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1"/>
      <c r="BN172" s="161"/>
    </row>
    <row r="173" spans="1:66" ht="15.75" customHeight="1">
      <c r="A173" s="185"/>
      <c r="B173" s="186"/>
      <c r="C173" s="185"/>
      <c r="D173" s="163" t="s">
        <v>167</v>
      </c>
      <c r="E173" s="187" t="s">
        <v>1</v>
      </c>
      <c r="F173" s="188" t="s">
        <v>239</v>
      </c>
      <c r="G173" s="188"/>
      <c r="H173" s="185"/>
      <c r="I173" s="189">
        <v>62.4</v>
      </c>
      <c r="J173" s="185"/>
      <c r="K173" s="185"/>
      <c r="L173" s="185"/>
      <c r="M173" s="185"/>
      <c r="N173" s="186"/>
      <c r="O173" s="190"/>
      <c r="P173" s="185"/>
      <c r="Q173" s="185"/>
      <c r="R173" s="185"/>
      <c r="S173" s="185"/>
      <c r="T173" s="185"/>
      <c r="U173" s="185"/>
      <c r="V173" s="185"/>
      <c r="W173" s="185"/>
      <c r="X173" s="185"/>
      <c r="Y173" s="191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5"/>
      <c r="AT173" s="185"/>
      <c r="AU173" s="187" t="s">
        <v>167</v>
      </c>
      <c r="AV173" s="187" t="s">
        <v>97</v>
      </c>
      <c r="AW173" s="185" t="s">
        <v>174</v>
      </c>
      <c r="AX173" s="185" t="s">
        <v>4</v>
      </c>
      <c r="AY173" s="185" t="s">
        <v>86</v>
      </c>
      <c r="AZ173" s="187" t="s">
        <v>159</v>
      </c>
      <c r="BA173" s="185"/>
      <c r="BB173" s="185"/>
      <c r="BC173" s="185"/>
      <c r="BD173" s="185"/>
      <c r="BE173" s="185"/>
      <c r="BF173" s="185"/>
      <c r="BG173" s="185"/>
      <c r="BH173" s="185"/>
      <c r="BI173" s="185"/>
      <c r="BJ173" s="185"/>
      <c r="BK173" s="185"/>
      <c r="BL173" s="185"/>
      <c r="BM173" s="185"/>
      <c r="BN173" s="185"/>
    </row>
    <row r="174" spans="1:66" ht="24" customHeight="1">
      <c r="A174" s="18"/>
      <c r="B174" s="19"/>
      <c r="C174" s="145" t="s">
        <v>249</v>
      </c>
      <c r="D174" s="145" t="s">
        <v>161</v>
      </c>
      <c r="E174" s="146" t="s">
        <v>512</v>
      </c>
      <c r="F174" s="147" t="s">
        <v>513</v>
      </c>
      <c r="G174" s="147"/>
      <c r="H174" s="148" t="s">
        <v>164</v>
      </c>
      <c r="I174" s="149">
        <v>9.2159999999999993</v>
      </c>
      <c r="J174" s="150"/>
      <c r="K174" s="150"/>
      <c r="L174" s="151">
        <f>ROUND(Q174*I174,2)</f>
        <v>0</v>
      </c>
      <c r="M174" s="152"/>
      <c r="N174" s="19"/>
      <c r="O174" s="153" t="s">
        <v>1</v>
      </c>
      <c r="P174" s="154" t="s">
        <v>42</v>
      </c>
      <c r="Q174" s="155">
        <f>J174+K174</f>
        <v>0</v>
      </c>
      <c r="R174" s="156">
        <f>ROUND(J174*I174,2)</f>
        <v>0</v>
      </c>
      <c r="S174" s="156">
        <f>ROUND(K174*I174,2)</f>
        <v>0</v>
      </c>
      <c r="T174" s="18"/>
      <c r="U174" s="157">
        <f>T174*I174</f>
        <v>0</v>
      </c>
      <c r="V174" s="157">
        <v>0</v>
      </c>
      <c r="W174" s="157">
        <f>V174*I174</f>
        <v>0</v>
      </c>
      <c r="X174" s="157">
        <v>0</v>
      </c>
      <c r="Y174" s="158">
        <f>X174*I174</f>
        <v>0</v>
      </c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59" t="s">
        <v>232</v>
      </c>
      <c r="AT174" s="18"/>
      <c r="AU174" s="159" t="s">
        <v>161</v>
      </c>
      <c r="AV174" s="159" t="s">
        <v>97</v>
      </c>
      <c r="AW174" s="18"/>
      <c r="AX174" s="18"/>
      <c r="AY174" s="18"/>
      <c r="AZ174" s="3" t="s">
        <v>159</v>
      </c>
      <c r="BA174" s="18"/>
      <c r="BB174" s="18"/>
      <c r="BC174" s="18"/>
      <c r="BD174" s="18"/>
      <c r="BE174" s="18"/>
      <c r="BF174" s="160">
        <f>IF(P174="základná",L174,0)</f>
        <v>0</v>
      </c>
      <c r="BG174" s="160">
        <f>IF(P174="znížená",L174,0)</f>
        <v>0</v>
      </c>
      <c r="BH174" s="160">
        <f>IF(P174="zákl. prenesená",L174,0)</f>
        <v>0</v>
      </c>
      <c r="BI174" s="160">
        <f>IF(P174="zníž. prenesená",L174,0)</f>
        <v>0</v>
      </c>
      <c r="BJ174" s="160">
        <f>IF(P174="nulová",L174,0)</f>
        <v>0</v>
      </c>
      <c r="BK174" s="3" t="s">
        <v>97</v>
      </c>
      <c r="BL174" s="160">
        <f>ROUND(Q174*I174,2)</f>
        <v>0</v>
      </c>
      <c r="BM174" s="3" t="s">
        <v>232</v>
      </c>
      <c r="BN174" s="159" t="s">
        <v>514</v>
      </c>
    </row>
    <row r="175" spans="1:66" ht="15.75" customHeight="1">
      <c r="A175" s="161"/>
      <c r="B175" s="162"/>
      <c r="C175" s="161"/>
      <c r="D175" s="163" t="s">
        <v>167</v>
      </c>
      <c r="E175" s="164" t="s">
        <v>1</v>
      </c>
      <c r="F175" s="165" t="s">
        <v>515</v>
      </c>
      <c r="G175" s="165"/>
      <c r="H175" s="161"/>
      <c r="I175" s="166">
        <v>9.2159999999999993</v>
      </c>
      <c r="J175" s="161"/>
      <c r="K175" s="161"/>
      <c r="L175" s="161"/>
      <c r="M175" s="161"/>
      <c r="N175" s="162"/>
      <c r="O175" s="167"/>
      <c r="P175" s="161"/>
      <c r="Q175" s="161"/>
      <c r="R175" s="161"/>
      <c r="S175" s="161"/>
      <c r="T175" s="161"/>
      <c r="U175" s="161"/>
      <c r="V175" s="161"/>
      <c r="W175" s="161"/>
      <c r="X175" s="161"/>
      <c r="Y175" s="168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4" t="s">
        <v>167</v>
      </c>
      <c r="AV175" s="164" t="s">
        <v>97</v>
      </c>
      <c r="AW175" s="161" t="s">
        <v>97</v>
      </c>
      <c r="AX175" s="161" t="s">
        <v>4</v>
      </c>
      <c r="AY175" s="161" t="s">
        <v>86</v>
      </c>
      <c r="AZ175" s="164" t="s">
        <v>159</v>
      </c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1"/>
      <c r="BN175" s="161"/>
    </row>
    <row r="176" spans="1:66" ht="24" customHeight="1">
      <c r="A176" s="18"/>
      <c r="B176" s="19"/>
      <c r="C176" s="145" t="s">
        <v>232</v>
      </c>
      <c r="D176" s="145" t="s">
        <v>161</v>
      </c>
      <c r="E176" s="146" t="s">
        <v>250</v>
      </c>
      <c r="F176" s="147" t="s">
        <v>251</v>
      </c>
      <c r="G176" s="147"/>
      <c r="H176" s="148" t="s">
        <v>252</v>
      </c>
      <c r="I176" s="150"/>
      <c r="J176" s="150"/>
      <c r="K176" s="150"/>
      <c r="L176" s="151">
        <f>ROUND(Q176*I176,2)</f>
        <v>0</v>
      </c>
      <c r="M176" s="152"/>
      <c r="N176" s="19"/>
      <c r="O176" s="153" t="s">
        <v>1</v>
      </c>
      <c r="P176" s="154" t="s">
        <v>42</v>
      </c>
      <c r="Q176" s="155">
        <f>J176+K176</f>
        <v>0</v>
      </c>
      <c r="R176" s="156">
        <f>ROUND(J176*I176,2)</f>
        <v>0</v>
      </c>
      <c r="S176" s="156">
        <f>ROUND(K176*I176,2)</f>
        <v>0</v>
      </c>
      <c r="T176" s="18"/>
      <c r="U176" s="157">
        <f>T176*I176</f>
        <v>0</v>
      </c>
      <c r="V176" s="157">
        <v>0</v>
      </c>
      <c r="W176" s="157">
        <f>V176*I176</f>
        <v>0</v>
      </c>
      <c r="X176" s="157">
        <v>0</v>
      </c>
      <c r="Y176" s="158">
        <f>X176*I176</f>
        <v>0</v>
      </c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59" t="s">
        <v>232</v>
      </c>
      <c r="AT176" s="18"/>
      <c r="AU176" s="159" t="s">
        <v>161</v>
      </c>
      <c r="AV176" s="159" t="s">
        <v>97</v>
      </c>
      <c r="AW176" s="18"/>
      <c r="AX176" s="18"/>
      <c r="AY176" s="18"/>
      <c r="AZ176" s="3" t="s">
        <v>159</v>
      </c>
      <c r="BA176" s="18"/>
      <c r="BB176" s="18"/>
      <c r="BC176" s="18"/>
      <c r="BD176" s="18"/>
      <c r="BE176" s="18"/>
      <c r="BF176" s="160">
        <f>IF(P176="základná",L176,0)</f>
        <v>0</v>
      </c>
      <c r="BG176" s="160">
        <f>IF(P176="znížená",L176,0)</f>
        <v>0</v>
      </c>
      <c r="BH176" s="160">
        <f>IF(P176="zákl. prenesená",L176,0)</f>
        <v>0</v>
      </c>
      <c r="BI176" s="160">
        <f>IF(P176="zníž. prenesená",L176,0)</f>
        <v>0</v>
      </c>
      <c r="BJ176" s="160">
        <f>IF(P176="nulová",L176,0)</f>
        <v>0</v>
      </c>
      <c r="BK176" s="3" t="s">
        <v>97</v>
      </c>
      <c r="BL176" s="160">
        <f>ROUND(Q176*I176,2)</f>
        <v>0</v>
      </c>
      <c r="BM176" s="3" t="s">
        <v>232</v>
      </c>
      <c r="BN176" s="159" t="s">
        <v>516</v>
      </c>
    </row>
    <row r="177" spans="1:66" ht="22.5" customHeight="1">
      <c r="A177" s="132"/>
      <c r="B177" s="133"/>
      <c r="C177" s="132"/>
      <c r="D177" s="134" t="s">
        <v>77</v>
      </c>
      <c r="E177" s="143" t="s">
        <v>254</v>
      </c>
      <c r="F177" s="143" t="s">
        <v>255</v>
      </c>
      <c r="G177" s="143"/>
      <c r="H177" s="132"/>
      <c r="I177" s="132"/>
      <c r="J177" s="132"/>
      <c r="K177" s="132"/>
      <c r="L177" s="144">
        <f>BL177</f>
        <v>0</v>
      </c>
      <c r="M177" s="132"/>
      <c r="N177" s="133"/>
      <c r="O177" s="137"/>
      <c r="P177" s="132"/>
      <c r="Q177" s="132"/>
      <c r="R177" s="138">
        <f t="shared" ref="R177:S177" si="41">SUM(R178:R223)</f>
        <v>0</v>
      </c>
      <c r="S177" s="138">
        <f t="shared" si="41"/>
        <v>0</v>
      </c>
      <c r="T177" s="132"/>
      <c r="U177" s="139">
        <f>SUM(U178:U223)</f>
        <v>0</v>
      </c>
      <c r="V177" s="132"/>
      <c r="W177" s="139">
        <f>SUM(W178:W223)</f>
        <v>3.2215817799999997</v>
      </c>
      <c r="X177" s="132"/>
      <c r="Y177" s="140">
        <f>SUM(Y178:Y223)</f>
        <v>0</v>
      </c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  <c r="AL177" s="132"/>
      <c r="AM177" s="132"/>
      <c r="AN177" s="132"/>
      <c r="AO177" s="132"/>
      <c r="AP177" s="132"/>
      <c r="AQ177" s="132"/>
      <c r="AR177" s="132"/>
      <c r="AS177" s="134" t="s">
        <v>97</v>
      </c>
      <c r="AT177" s="132"/>
      <c r="AU177" s="141" t="s">
        <v>77</v>
      </c>
      <c r="AV177" s="141" t="s">
        <v>86</v>
      </c>
      <c r="AW177" s="132"/>
      <c r="AX177" s="132"/>
      <c r="AY177" s="132"/>
      <c r="AZ177" s="134" t="s">
        <v>159</v>
      </c>
      <c r="BA177" s="132"/>
      <c r="BB177" s="132"/>
      <c r="BC177" s="132"/>
      <c r="BD177" s="132"/>
      <c r="BE177" s="132"/>
      <c r="BF177" s="132"/>
      <c r="BG177" s="132"/>
      <c r="BH177" s="132"/>
      <c r="BI177" s="132"/>
      <c r="BJ177" s="132"/>
      <c r="BK177" s="132"/>
      <c r="BL177" s="142">
        <f>SUM(BL178:BL223)</f>
        <v>0</v>
      </c>
      <c r="BM177" s="132"/>
      <c r="BN177" s="132"/>
    </row>
    <row r="178" spans="1:66" ht="33" customHeight="1">
      <c r="A178" s="18"/>
      <c r="B178" s="19"/>
      <c r="C178" s="145" t="s">
        <v>260</v>
      </c>
      <c r="D178" s="145" t="s">
        <v>161</v>
      </c>
      <c r="E178" s="146" t="s">
        <v>256</v>
      </c>
      <c r="F178" s="147" t="s">
        <v>257</v>
      </c>
      <c r="G178" s="147"/>
      <c r="H178" s="148" t="s">
        <v>178</v>
      </c>
      <c r="I178" s="149">
        <v>26</v>
      </c>
      <c r="J178" s="150"/>
      <c r="K178" s="150"/>
      <c r="L178" s="151">
        <f>ROUND(Q178*I178,2)</f>
        <v>0</v>
      </c>
      <c r="M178" s="152"/>
      <c r="N178" s="19"/>
      <c r="O178" s="153" t="s">
        <v>1</v>
      </c>
      <c r="P178" s="154" t="s">
        <v>42</v>
      </c>
      <c r="Q178" s="155">
        <f>J178+K178</f>
        <v>0</v>
      </c>
      <c r="R178" s="156">
        <f>ROUND(J178*I178,2)</f>
        <v>0</v>
      </c>
      <c r="S178" s="156">
        <f>ROUND(K178*I178,2)</f>
        <v>0</v>
      </c>
      <c r="T178" s="18"/>
      <c r="U178" s="157">
        <f>T178*I178</f>
        <v>0</v>
      </c>
      <c r="V178" s="157">
        <v>2.1000000000000001E-4</v>
      </c>
      <c r="W178" s="157">
        <f>V178*I178</f>
        <v>5.4600000000000004E-3</v>
      </c>
      <c r="X178" s="157">
        <v>0</v>
      </c>
      <c r="Y178" s="158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9" t="s">
        <v>232</v>
      </c>
      <c r="AT178" s="18"/>
      <c r="AU178" s="159" t="s">
        <v>161</v>
      </c>
      <c r="AV178" s="159" t="s">
        <v>97</v>
      </c>
      <c r="AW178" s="18"/>
      <c r="AX178" s="18"/>
      <c r="AY178" s="18"/>
      <c r="AZ178" s="3" t="s">
        <v>159</v>
      </c>
      <c r="BA178" s="18"/>
      <c r="BB178" s="18"/>
      <c r="BC178" s="18"/>
      <c r="BD178" s="18"/>
      <c r="BE178" s="18"/>
      <c r="BF178" s="160">
        <f>IF(P178="základná",L178,0)</f>
        <v>0</v>
      </c>
      <c r="BG178" s="160">
        <f>IF(P178="znížená",L178,0)</f>
        <v>0</v>
      </c>
      <c r="BH178" s="160">
        <f>IF(P178="zákl. prenesená",L178,0)</f>
        <v>0</v>
      </c>
      <c r="BI178" s="160">
        <f>IF(P178="zníž. prenesená",L178,0)</f>
        <v>0</v>
      </c>
      <c r="BJ178" s="160">
        <f>IF(P178="nulová",L178,0)</f>
        <v>0</v>
      </c>
      <c r="BK178" s="3" t="s">
        <v>97</v>
      </c>
      <c r="BL178" s="160">
        <f>ROUND(Q178*I178,2)</f>
        <v>0</v>
      </c>
      <c r="BM178" s="3" t="s">
        <v>232</v>
      </c>
      <c r="BN178" s="159" t="s">
        <v>517</v>
      </c>
    </row>
    <row r="179" spans="1:66" ht="15.75" customHeight="1">
      <c r="A179" s="161"/>
      <c r="B179" s="162"/>
      <c r="C179" s="161"/>
      <c r="D179" s="163" t="s">
        <v>167</v>
      </c>
      <c r="E179" s="164" t="s">
        <v>1</v>
      </c>
      <c r="F179" s="165" t="s">
        <v>259</v>
      </c>
      <c r="G179" s="165"/>
      <c r="H179" s="161"/>
      <c r="I179" s="166">
        <v>26</v>
      </c>
      <c r="J179" s="161"/>
      <c r="K179" s="161"/>
      <c r="L179" s="161"/>
      <c r="M179" s="161"/>
      <c r="N179" s="162"/>
      <c r="O179" s="167"/>
      <c r="P179" s="161"/>
      <c r="Q179" s="161"/>
      <c r="R179" s="161"/>
      <c r="S179" s="161"/>
      <c r="T179" s="161"/>
      <c r="U179" s="161"/>
      <c r="V179" s="161"/>
      <c r="W179" s="161"/>
      <c r="X179" s="161"/>
      <c r="Y179" s="168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  <c r="AL179" s="161"/>
      <c r="AM179" s="161"/>
      <c r="AN179" s="161"/>
      <c r="AO179" s="161"/>
      <c r="AP179" s="161"/>
      <c r="AQ179" s="161"/>
      <c r="AR179" s="161"/>
      <c r="AS179" s="161"/>
      <c r="AT179" s="161"/>
      <c r="AU179" s="164" t="s">
        <v>167</v>
      </c>
      <c r="AV179" s="164" t="s">
        <v>97</v>
      </c>
      <c r="AW179" s="161" t="s">
        <v>97</v>
      </c>
      <c r="AX179" s="161" t="s">
        <v>4</v>
      </c>
      <c r="AY179" s="161" t="s">
        <v>86</v>
      </c>
      <c r="AZ179" s="164" t="s">
        <v>159</v>
      </c>
      <c r="BA179" s="161"/>
      <c r="BB179" s="161"/>
      <c r="BC179" s="161"/>
      <c r="BD179" s="161"/>
      <c r="BE179" s="161"/>
      <c r="BF179" s="161"/>
      <c r="BG179" s="161"/>
      <c r="BH179" s="161"/>
      <c r="BI179" s="161"/>
      <c r="BJ179" s="161"/>
      <c r="BK179" s="161"/>
      <c r="BL179" s="161"/>
      <c r="BM179" s="161"/>
      <c r="BN179" s="161"/>
    </row>
    <row r="180" spans="1:66" ht="24" customHeight="1">
      <c r="A180" s="18"/>
      <c r="B180" s="19"/>
      <c r="C180" s="145" t="s">
        <v>266</v>
      </c>
      <c r="D180" s="145" t="s">
        <v>161</v>
      </c>
      <c r="E180" s="146" t="s">
        <v>261</v>
      </c>
      <c r="F180" s="147" t="s">
        <v>262</v>
      </c>
      <c r="G180" s="147"/>
      <c r="H180" s="148" t="s">
        <v>263</v>
      </c>
      <c r="I180" s="149">
        <v>7</v>
      </c>
      <c r="J180" s="150"/>
      <c r="K180" s="150"/>
      <c r="L180" s="151">
        <f>ROUND(Q180*I180,2)</f>
        <v>0</v>
      </c>
      <c r="M180" s="152"/>
      <c r="N180" s="19"/>
      <c r="O180" s="153" t="s">
        <v>1</v>
      </c>
      <c r="P180" s="154" t="s">
        <v>42</v>
      </c>
      <c r="Q180" s="155">
        <f>J180+K180</f>
        <v>0</v>
      </c>
      <c r="R180" s="156">
        <f>ROUND(J180*I180,2)</f>
        <v>0</v>
      </c>
      <c r="S180" s="156">
        <f>ROUND(K180*I180,2)</f>
        <v>0</v>
      </c>
      <c r="T180" s="18"/>
      <c r="U180" s="157">
        <f>T180*I180</f>
        <v>0</v>
      </c>
      <c r="V180" s="157">
        <v>2.5999999999999998E-4</v>
      </c>
      <c r="W180" s="157">
        <f>V180*I180</f>
        <v>1.8199999999999998E-3</v>
      </c>
      <c r="X180" s="157">
        <v>0</v>
      </c>
      <c r="Y180" s="158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9" t="s">
        <v>232</v>
      </c>
      <c r="AT180" s="18"/>
      <c r="AU180" s="159" t="s">
        <v>161</v>
      </c>
      <c r="AV180" s="159" t="s">
        <v>97</v>
      </c>
      <c r="AW180" s="18"/>
      <c r="AX180" s="18"/>
      <c r="AY180" s="18"/>
      <c r="AZ180" s="3" t="s">
        <v>159</v>
      </c>
      <c r="BA180" s="18"/>
      <c r="BB180" s="18"/>
      <c r="BC180" s="18"/>
      <c r="BD180" s="18"/>
      <c r="BE180" s="18"/>
      <c r="BF180" s="160">
        <f>IF(P180="základná",L180,0)</f>
        <v>0</v>
      </c>
      <c r="BG180" s="160">
        <f>IF(P180="znížená",L180,0)</f>
        <v>0</v>
      </c>
      <c r="BH180" s="160">
        <f>IF(P180="zákl. prenesená",L180,0)</f>
        <v>0</v>
      </c>
      <c r="BI180" s="160">
        <f>IF(P180="zníž. prenesená",L180,0)</f>
        <v>0</v>
      </c>
      <c r="BJ180" s="160">
        <f>IF(P180="nulová",L180,0)</f>
        <v>0</v>
      </c>
      <c r="BK180" s="3" t="s">
        <v>97</v>
      </c>
      <c r="BL180" s="160">
        <f>ROUND(Q180*I180,2)</f>
        <v>0</v>
      </c>
      <c r="BM180" s="3" t="s">
        <v>232</v>
      </c>
      <c r="BN180" s="159" t="s">
        <v>518</v>
      </c>
    </row>
    <row r="181" spans="1:66" ht="15.75" customHeight="1">
      <c r="A181" s="161"/>
      <c r="B181" s="162"/>
      <c r="C181" s="161"/>
      <c r="D181" s="163" t="s">
        <v>167</v>
      </c>
      <c r="E181" s="164" t="s">
        <v>1</v>
      </c>
      <c r="F181" s="165" t="s">
        <v>265</v>
      </c>
      <c r="G181" s="165"/>
      <c r="H181" s="161"/>
      <c r="I181" s="166">
        <v>7</v>
      </c>
      <c r="J181" s="161"/>
      <c r="K181" s="161"/>
      <c r="L181" s="161"/>
      <c r="M181" s="161"/>
      <c r="N181" s="162"/>
      <c r="O181" s="167"/>
      <c r="P181" s="161"/>
      <c r="Q181" s="161"/>
      <c r="R181" s="161"/>
      <c r="S181" s="161"/>
      <c r="T181" s="161"/>
      <c r="U181" s="161"/>
      <c r="V181" s="161"/>
      <c r="W181" s="161"/>
      <c r="X181" s="161"/>
      <c r="Y181" s="168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  <c r="AL181" s="161"/>
      <c r="AM181" s="161"/>
      <c r="AN181" s="161"/>
      <c r="AO181" s="161"/>
      <c r="AP181" s="161"/>
      <c r="AQ181" s="161"/>
      <c r="AR181" s="161"/>
      <c r="AS181" s="161"/>
      <c r="AT181" s="161"/>
      <c r="AU181" s="164" t="s">
        <v>167</v>
      </c>
      <c r="AV181" s="164" t="s">
        <v>97</v>
      </c>
      <c r="AW181" s="161" t="s">
        <v>97</v>
      </c>
      <c r="AX181" s="161" t="s">
        <v>4</v>
      </c>
      <c r="AY181" s="161" t="s">
        <v>86</v>
      </c>
      <c r="AZ181" s="164" t="s">
        <v>159</v>
      </c>
      <c r="BA181" s="161"/>
      <c r="BB181" s="161"/>
      <c r="BC181" s="161"/>
      <c r="BD181" s="161"/>
      <c r="BE181" s="161"/>
      <c r="BF181" s="161"/>
      <c r="BG181" s="161"/>
      <c r="BH181" s="161"/>
      <c r="BI181" s="161"/>
      <c r="BJ181" s="161"/>
      <c r="BK181" s="161"/>
      <c r="BL181" s="161"/>
      <c r="BM181" s="161"/>
      <c r="BN181" s="161"/>
    </row>
    <row r="182" spans="1:66" ht="33" customHeight="1">
      <c r="A182" s="18"/>
      <c r="B182" s="19"/>
      <c r="C182" s="169" t="s">
        <v>272</v>
      </c>
      <c r="D182" s="169" t="s">
        <v>175</v>
      </c>
      <c r="E182" s="170" t="s">
        <v>267</v>
      </c>
      <c r="F182" s="171" t="s">
        <v>268</v>
      </c>
      <c r="G182" s="171"/>
      <c r="H182" s="172" t="s">
        <v>164</v>
      </c>
      <c r="I182" s="173">
        <v>7.3999999999999996E-2</v>
      </c>
      <c r="J182" s="174"/>
      <c r="K182" s="175"/>
      <c r="L182" s="176">
        <f>ROUND(Q182*I182,2)</f>
        <v>0</v>
      </c>
      <c r="M182" s="175"/>
      <c r="N182" s="177"/>
      <c r="O182" s="178" t="s">
        <v>1</v>
      </c>
      <c r="P182" s="154" t="s">
        <v>42</v>
      </c>
      <c r="Q182" s="155">
        <f>J182+K182</f>
        <v>0</v>
      </c>
      <c r="R182" s="156">
        <f>ROUND(J182*I182,2)</f>
        <v>0</v>
      </c>
      <c r="S182" s="156">
        <f>ROUND(K182*I182,2)</f>
        <v>0</v>
      </c>
      <c r="T182" s="18"/>
      <c r="U182" s="157">
        <f>T182*I182</f>
        <v>0</v>
      </c>
      <c r="V182" s="157">
        <v>0.44</v>
      </c>
      <c r="W182" s="157">
        <f>V182*I182</f>
        <v>3.2559999999999999E-2</v>
      </c>
      <c r="X182" s="157">
        <v>0</v>
      </c>
      <c r="Y182" s="158">
        <f>X182*I182</f>
        <v>0</v>
      </c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59" t="s">
        <v>243</v>
      </c>
      <c r="AT182" s="18"/>
      <c r="AU182" s="159" t="s">
        <v>175</v>
      </c>
      <c r="AV182" s="159" t="s">
        <v>97</v>
      </c>
      <c r="AW182" s="18"/>
      <c r="AX182" s="18"/>
      <c r="AY182" s="18"/>
      <c r="AZ182" s="3" t="s">
        <v>159</v>
      </c>
      <c r="BA182" s="18"/>
      <c r="BB182" s="18"/>
      <c r="BC182" s="18"/>
      <c r="BD182" s="18"/>
      <c r="BE182" s="18"/>
      <c r="BF182" s="160">
        <f>IF(P182="základná",L182,0)</f>
        <v>0</v>
      </c>
      <c r="BG182" s="160">
        <f>IF(P182="znížená",L182,0)</f>
        <v>0</v>
      </c>
      <c r="BH182" s="160">
        <f>IF(P182="zákl. prenesená",L182,0)</f>
        <v>0</v>
      </c>
      <c r="BI182" s="160">
        <f>IF(P182="zníž. prenesená",L182,0)</f>
        <v>0</v>
      </c>
      <c r="BJ182" s="160">
        <f>IF(P182="nulová",L182,0)</f>
        <v>0</v>
      </c>
      <c r="BK182" s="3" t="s">
        <v>97</v>
      </c>
      <c r="BL182" s="160">
        <f>ROUND(Q182*I182,2)</f>
        <v>0</v>
      </c>
      <c r="BM182" s="3" t="s">
        <v>232</v>
      </c>
      <c r="BN182" s="159" t="s">
        <v>519</v>
      </c>
    </row>
    <row r="183" spans="1:66" ht="15.75" customHeight="1">
      <c r="A183" s="161"/>
      <c r="B183" s="162"/>
      <c r="C183" s="161"/>
      <c r="D183" s="163" t="s">
        <v>167</v>
      </c>
      <c r="E183" s="164" t="s">
        <v>1</v>
      </c>
      <c r="F183" s="165" t="s">
        <v>270</v>
      </c>
      <c r="G183" s="165"/>
      <c r="H183" s="161"/>
      <c r="I183" s="166">
        <v>6.7000000000000004E-2</v>
      </c>
      <c r="J183" s="161"/>
      <c r="K183" s="161"/>
      <c r="L183" s="161"/>
      <c r="M183" s="161"/>
      <c r="N183" s="162"/>
      <c r="O183" s="167"/>
      <c r="P183" s="161"/>
      <c r="Q183" s="161"/>
      <c r="R183" s="161"/>
      <c r="S183" s="161"/>
      <c r="T183" s="161"/>
      <c r="U183" s="161"/>
      <c r="V183" s="161"/>
      <c r="W183" s="161"/>
      <c r="X183" s="161"/>
      <c r="Y183" s="168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1"/>
      <c r="AO183" s="161"/>
      <c r="AP183" s="161"/>
      <c r="AQ183" s="161"/>
      <c r="AR183" s="161"/>
      <c r="AS183" s="161"/>
      <c r="AT183" s="161"/>
      <c r="AU183" s="164" t="s">
        <v>167</v>
      </c>
      <c r="AV183" s="164" t="s">
        <v>97</v>
      </c>
      <c r="AW183" s="161" t="s">
        <v>97</v>
      </c>
      <c r="AX183" s="161" t="s">
        <v>4</v>
      </c>
      <c r="AY183" s="161" t="s">
        <v>86</v>
      </c>
      <c r="AZ183" s="164" t="s">
        <v>159</v>
      </c>
      <c r="BA183" s="161"/>
      <c r="BB183" s="161"/>
      <c r="BC183" s="161"/>
      <c r="BD183" s="161"/>
      <c r="BE183" s="161"/>
      <c r="BF183" s="161"/>
      <c r="BG183" s="161"/>
      <c r="BH183" s="161"/>
      <c r="BI183" s="161"/>
      <c r="BJ183" s="161"/>
      <c r="BK183" s="161"/>
      <c r="BL183" s="161"/>
      <c r="BM183" s="161"/>
      <c r="BN183" s="161"/>
    </row>
    <row r="184" spans="1:66" ht="15.75" customHeight="1">
      <c r="A184" s="161"/>
      <c r="B184" s="162"/>
      <c r="C184" s="161"/>
      <c r="D184" s="163" t="s">
        <v>167</v>
      </c>
      <c r="E184" s="161"/>
      <c r="F184" s="165" t="s">
        <v>271</v>
      </c>
      <c r="G184" s="165"/>
      <c r="H184" s="161"/>
      <c r="I184" s="166">
        <v>7.3999999999999996E-2</v>
      </c>
      <c r="J184" s="161"/>
      <c r="K184" s="161"/>
      <c r="L184" s="161"/>
      <c r="M184" s="161"/>
      <c r="N184" s="162"/>
      <c r="O184" s="167"/>
      <c r="P184" s="161"/>
      <c r="Q184" s="161"/>
      <c r="R184" s="161"/>
      <c r="S184" s="161"/>
      <c r="T184" s="161"/>
      <c r="U184" s="161"/>
      <c r="V184" s="161"/>
      <c r="W184" s="161"/>
      <c r="X184" s="161"/>
      <c r="Y184" s="168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  <c r="AJ184" s="161"/>
      <c r="AK184" s="161"/>
      <c r="AL184" s="161"/>
      <c r="AM184" s="161"/>
      <c r="AN184" s="161"/>
      <c r="AO184" s="161"/>
      <c r="AP184" s="161"/>
      <c r="AQ184" s="161"/>
      <c r="AR184" s="161"/>
      <c r="AS184" s="161"/>
      <c r="AT184" s="161"/>
      <c r="AU184" s="164" t="s">
        <v>167</v>
      </c>
      <c r="AV184" s="164" t="s">
        <v>97</v>
      </c>
      <c r="AW184" s="161" t="s">
        <v>97</v>
      </c>
      <c r="AX184" s="161" t="s">
        <v>3</v>
      </c>
      <c r="AY184" s="161" t="s">
        <v>86</v>
      </c>
      <c r="AZ184" s="164" t="s">
        <v>159</v>
      </c>
      <c r="BA184" s="161"/>
      <c r="BB184" s="161"/>
      <c r="BC184" s="161"/>
      <c r="BD184" s="161"/>
      <c r="BE184" s="161"/>
      <c r="BF184" s="161"/>
      <c r="BG184" s="161"/>
      <c r="BH184" s="161"/>
      <c r="BI184" s="161"/>
      <c r="BJ184" s="161"/>
      <c r="BK184" s="161"/>
      <c r="BL184" s="161"/>
      <c r="BM184" s="161"/>
      <c r="BN184" s="161"/>
    </row>
    <row r="185" spans="1:66" ht="24" customHeight="1">
      <c r="A185" s="18"/>
      <c r="B185" s="19"/>
      <c r="C185" s="145" t="s">
        <v>8</v>
      </c>
      <c r="D185" s="145" t="s">
        <v>161</v>
      </c>
      <c r="E185" s="146" t="s">
        <v>273</v>
      </c>
      <c r="F185" s="147" t="s">
        <v>274</v>
      </c>
      <c r="G185" s="147"/>
      <c r="H185" s="148" t="s">
        <v>263</v>
      </c>
      <c r="I185" s="149">
        <v>44.8</v>
      </c>
      <c r="J185" s="150"/>
      <c r="K185" s="150"/>
      <c r="L185" s="151">
        <f>ROUND(Q185*I185,2)</f>
        <v>0</v>
      </c>
      <c r="M185" s="152"/>
      <c r="N185" s="19"/>
      <c r="O185" s="153" t="s">
        <v>1</v>
      </c>
      <c r="P185" s="154" t="s">
        <v>42</v>
      </c>
      <c r="Q185" s="155">
        <f>J185+K185</f>
        <v>0</v>
      </c>
      <c r="R185" s="156">
        <f>ROUND(J185*I185,2)</f>
        <v>0</v>
      </c>
      <c r="S185" s="156">
        <f>ROUND(K185*I185,2)</f>
        <v>0</v>
      </c>
      <c r="T185" s="18"/>
      <c r="U185" s="157">
        <f>T185*I185</f>
        <v>0</v>
      </c>
      <c r="V185" s="157">
        <v>2.5999999999999998E-4</v>
      </c>
      <c r="W185" s="157">
        <f>V185*I185</f>
        <v>1.1647999999999999E-2</v>
      </c>
      <c r="X185" s="157">
        <v>0</v>
      </c>
      <c r="Y185" s="158">
        <f>X185*I185</f>
        <v>0</v>
      </c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59" t="s">
        <v>232</v>
      </c>
      <c r="AT185" s="18"/>
      <c r="AU185" s="159" t="s">
        <v>161</v>
      </c>
      <c r="AV185" s="159" t="s">
        <v>97</v>
      </c>
      <c r="AW185" s="18"/>
      <c r="AX185" s="18"/>
      <c r="AY185" s="18"/>
      <c r="AZ185" s="3" t="s">
        <v>159</v>
      </c>
      <c r="BA185" s="18"/>
      <c r="BB185" s="18"/>
      <c r="BC185" s="18"/>
      <c r="BD185" s="18"/>
      <c r="BE185" s="18"/>
      <c r="BF185" s="160">
        <f>IF(P185="základná",L185,0)</f>
        <v>0</v>
      </c>
      <c r="BG185" s="160">
        <f>IF(P185="znížená",L185,0)</f>
        <v>0</v>
      </c>
      <c r="BH185" s="160">
        <f>IF(P185="zákl. prenesená",L185,0)</f>
        <v>0</v>
      </c>
      <c r="BI185" s="160">
        <f>IF(P185="zníž. prenesená",L185,0)</f>
        <v>0</v>
      </c>
      <c r="BJ185" s="160">
        <f>IF(P185="nulová",L185,0)</f>
        <v>0</v>
      </c>
      <c r="BK185" s="3" t="s">
        <v>97</v>
      </c>
      <c r="BL185" s="160">
        <f>ROUND(Q185*I185,2)</f>
        <v>0</v>
      </c>
      <c r="BM185" s="3" t="s">
        <v>232</v>
      </c>
      <c r="BN185" s="159" t="s">
        <v>520</v>
      </c>
    </row>
    <row r="186" spans="1:66" ht="15.75" customHeight="1">
      <c r="A186" s="161"/>
      <c r="B186" s="162"/>
      <c r="C186" s="161"/>
      <c r="D186" s="163" t="s">
        <v>167</v>
      </c>
      <c r="E186" s="164" t="s">
        <v>1</v>
      </c>
      <c r="F186" s="165" t="s">
        <v>276</v>
      </c>
      <c r="G186" s="165"/>
      <c r="H186" s="161"/>
      <c r="I186" s="166">
        <v>44.8</v>
      </c>
      <c r="J186" s="161"/>
      <c r="K186" s="161"/>
      <c r="L186" s="161"/>
      <c r="M186" s="161"/>
      <c r="N186" s="162"/>
      <c r="O186" s="167"/>
      <c r="P186" s="161"/>
      <c r="Q186" s="161"/>
      <c r="R186" s="161"/>
      <c r="S186" s="161"/>
      <c r="T186" s="161"/>
      <c r="U186" s="161"/>
      <c r="V186" s="161"/>
      <c r="W186" s="161"/>
      <c r="X186" s="161"/>
      <c r="Y186" s="168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  <c r="AL186" s="161"/>
      <c r="AM186" s="161"/>
      <c r="AN186" s="161"/>
      <c r="AO186" s="161"/>
      <c r="AP186" s="161"/>
      <c r="AQ186" s="161"/>
      <c r="AR186" s="161"/>
      <c r="AS186" s="161"/>
      <c r="AT186" s="161"/>
      <c r="AU186" s="164" t="s">
        <v>167</v>
      </c>
      <c r="AV186" s="164" t="s">
        <v>97</v>
      </c>
      <c r="AW186" s="161" t="s">
        <v>97</v>
      </c>
      <c r="AX186" s="161" t="s">
        <v>4</v>
      </c>
      <c r="AY186" s="161" t="s">
        <v>86</v>
      </c>
      <c r="AZ186" s="164" t="s">
        <v>159</v>
      </c>
      <c r="BA186" s="161"/>
      <c r="BB186" s="161"/>
      <c r="BC186" s="161"/>
      <c r="BD186" s="161"/>
      <c r="BE186" s="161"/>
      <c r="BF186" s="161"/>
      <c r="BG186" s="161"/>
      <c r="BH186" s="161"/>
      <c r="BI186" s="161"/>
      <c r="BJ186" s="161"/>
      <c r="BK186" s="161"/>
      <c r="BL186" s="161"/>
      <c r="BM186" s="161"/>
      <c r="BN186" s="161"/>
    </row>
    <row r="187" spans="1:66" ht="24" customHeight="1">
      <c r="A187" s="18"/>
      <c r="B187" s="19"/>
      <c r="C187" s="145" t="s">
        <v>281</v>
      </c>
      <c r="D187" s="145" t="s">
        <v>161</v>
      </c>
      <c r="E187" s="146" t="s">
        <v>277</v>
      </c>
      <c r="F187" s="147" t="s">
        <v>278</v>
      </c>
      <c r="G187" s="147"/>
      <c r="H187" s="148" t="s">
        <v>186</v>
      </c>
      <c r="I187" s="149">
        <v>43.52</v>
      </c>
      <c r="J187" s="150"/>
      <c r="K187" s="150"/>
      <c r="L187" s="151">
        <f>ROUND(Q187*I187,2)</f>
        <v>0</v>
      </c>
      <c r="M187" s="152"/>
      <c r="N187" s="19"/>
      <c r="O187" s="153" t="s">
        <v>1</v>
      </c>
      <c r="P187" s="154" t="s">
        <v>42</v>
      </c>
      <c r="Q187" s="155">
        <f>J187+K187</f>
        <v>0</v>
      </c>
      <c r="R187" s="156">
        <f>ROUND(J187*I187,2)</f>
        <v>0</v>
      </c>
      <c r="S187" s="156">
        <f>ROUND(K187*I187,2)</f>
        <v>0</v>
      </c>
      <c r="T187" s="18"/>
      <c r="U187" s="157">
        <f>T187*I187</f>
        <v>0</v>
      </c>
      <c r="V187" s="157">
        <v>0</v>
      </c>
      <c r="W187" s="157">
        <f>V187*I187</f>
        <v>0</v>
      </c>
      <c r="X187" s="157">
        <v>0</v>
      </c>
      <c r="Y187" s="158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9" t="s">
        <v>232</v>
      </c>
      <c r="AT187" s="18"/>
      <c r="AU187" s="159" t="s">
        <v>161</v>
      </c>
      <c r="AV187" s="159" t="s">
        <v>97</v>
      </c>
      <c r="AW187" s="18"/>
      <c r="AX187" s="18"/>
      <c r="AY187" s="18"/>
      <c r="AZ187" s="3" t="s">
        <v>159</v>
      </c>
      <c r="BA187" s="18"/>
      <c r="BB187" s="18"/>
      <c r="BC187" s="18"/>
      <c r="BD187" s="18"/>
      <c r="BE187" s="18"/>
      <c r="BF187" s="160">
        <f>IF(P187="základná",L187,0)</f>
        <v>0</v>
      </c>
      <c r="BG187" s="160">
        <f>IF(P187="znížená",L187,0)</f>
        <v>0</v>
      </c>
      <c r="BH187" s="160">
        <f>IF(P187="zákl. prenesená",L187,0)</f>
        <v>0</v>
      </c>
      <c r="BI187" s="160">
        <f>IF(P187="zníž. prenesená",L187,0)</f>
        <v>0</v>
      </c>
      <c r="BJ187" s="160">
        <f>IF(P187="nulová",L187,0)</f>
        <v>0</v>
      </c>
      <c r="BK187" s="3" t="s">
        <v>97</v>
      </c>
      <c r="BL187" s="160">
        <f>ROUND(Q187*I187,2)</f>
        <v>0</v>
      </c>
      <c r="BM187" s="3" t="s">
        <v>232</v>
      </c>
      <c r="BN187" s="159" t="s">
        <v>521</v>
      </c>
    </row>
    <row r="188" spans="1:66" ht="15.75" customHeight="1">
      <c r="A188" s="161"/>
      <c r="B188" s="162"/>
      <c r="C188" s="161"/>
      <c r="D188" s="163" t="s">
        <v>167</v>
      </c>
      <c r="E188" s="164" t="s">
        <v>1</v>
      </c>
      <c r="F188" s="165" t="s">
        <v>280</v>
      </c>
      <c r="G188" s="165"/>
      <c r="H188" s="161"/>
      <c r="I188" s="166">
        <v>43.52</v>
      </c>
      <c r="J188" s="161"/>
      <c r="K188" s="161"/>
      <c r="L188" s="161"/>
      <c r="M188" s="161"/>
      <c r="N188" s="162"/>
      <c r="O188" s="167"/>
      <c r="P188" s="161"/>
      <c r="Q188" s="161"/>
      <c r="R188" s="161"/>
      <c r="S188" s="161"/>
      <c r="T188" s="161"/>
      <c r="U188" s="161"/>
      <c r="V188" s="161"/>
      <c r="W188" s="161"/>
      <c r="X188" s="161"/>
      <c r="Y188" s="168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  <c r="AO188" s="161"/>
      <c r="AP188" s="161"/>
      <c r="AQ188" s="161"/>
      <c r="AR188" s="161"/>
      <c r="AS188" s="161"/>
      <c r="AT188" s="161"/>
      <c r="AU188" s="164" t="s">
        <v>167</v>
      </c>
      <c r="AV188" s="164" t="s">
        <v>97</v>
      </c>
      <c r="AW188" s="161" t="s">
        <v>97</v>
      </c>
      <c r="AX188" s="161" t="s">
        <v>4</v>
      </c>
      <c r="AY188" s="161" t="s">
        <v>86</v>
      </c>
      <c r="AZ188" s="164" t="s">
        <v>159</v>
      </c>
      <c r="BA188" s="161"/>
      <c r="BB188" s="161"/>
      <c r="BC188" s="161"/>
      <c r="BD188" s="161"/>
      <c r="BE188" s="161"/>
      <c r="BF188" s="161"/>
      <c r="BG188" s="161"/>
      <c r="BH188" s="161"/>
      <c r="BI188" s="161"/>
      <c r="BJ188" s="161"/>
      <c r="BK188" s="161"/>
      <c r="BL188" s="161"/>
      <c r="BM188" s="161"/>
      <c r="BN188" s="161"/>
    </row>
    <row r="189" spans="1:66" ht="24" customHeight="1">
      <c r="A189" s="18"/>
      <c r="B189" s="19"/>
      <c r="C189" s="169" t="s">
        <v>286</v>
      </c>
      <c r="D189" s="169" t="s">
        <v>175</v>
      </c>
      <c r="E189" s="170" t="s">
        <v>282</v>
      </c>
      <c r="F189" s="171" t="s">
        <v>283</v>
      </c>
      <c r="G189" s="171"/>
      <c r="H189" s="172" t="s">
        <v>164</v>
      </c>
      <c r="I189" s="173">
        <v>1.149</v>
      </c>
      <c r="J189" s="174"/>
      <c r="K189" s="175"/>
      <c r="L189" s="176">
        <f>ROUND(Q189*I189,2)</f>
        <v>0</v>
      </c>
      <c r="M189" s="175"/>
      <c r="N189" s="177"/>
      <c r="O189" s="178" t="s">
        <v>1</v>
      </c>
      <c r="P189" s="154" t="s">
        <v>42</v>
      </c>
      <c r="Q189" s="155">
        <f>J189+K189</f>
        <v>0</v>
      </c>
      <c r="R189" s="156">
        <f>ROUND(J189*I189,2)</f>
        <v>0</v>
      </c>
      <c r="S189" s="156">
        <f>ROUND(K189*I189,2)</f>
        <v>0</v>
      </c>
      <c r="T189" s="18"/>
      <c r="U189" s="157">
        <f>T189*I189</f>
        <v>0</v>
      </c>
      <c r="V189" s="157">
        <v>0.55000000000000004</v>
      </c>
      <c r="W189" s="157">
        <f>V189*I189</f>
        <v>0.63195000000000001</v>
      </c>
      <c r="X189" s="157">
        <v>0</v>
      </c>
      <c r="Y189" s="158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9" t="s">
        <v>243</v>
      </c>
      <c r="AT189" s="18"/>
      <c r="AU189" s="159" t="s">
        <v>175</v>
      </c>
      <c r="AV189" s="159" t="s">
        <v>97</v>
      </c>
      <c r="AW189" s="18"/>
      <c r="AX189" s="18"/>
      <c r="AY189" s="18"/>
      <c r="AZ189" s="3" t="s">
        <v>159</v>
      </c>
      <c r="BA189" s="18"/>
      <c r="BB189" s="18"/>
      <c r="BC189" s="18"/>
      <c r="BD189" s="18"/>
      <c r="BE189" s="18"/>
      <c r="BF189" s="160">
        <f>IF(P189="základná",L189,0)</f>
        <v>0</v>
      </c>
      <c r="BG189" s="160">
        <f>IF(P189="znížená",L189,0)</f>
        <v>0</v>
      </c>
      <c r="BH189" s="160">
        <f>IF(P189="zákl. prenesená",L189,0)</f>
        <v>0</v>
      </c>
      <c r="BI189" s="160">
        <f>IF(P189="zníž. prenesená",L189,0)</f>
        <v>0</v>
      </c>
      <c r="BJ189" s="160">
        <f>IF(P189="nulová",L189,0)</f>
        <v>0</v>
      </c>
      <c r="BK189" s="3" t="s">
        <v>97</v>
      </c>
      <c r="BL189" s="160">
        <f>ROUND(Q189*I189,2)</f>
        <v>0</v>
      </c>
      <c r="BM189" s="3" t="s">
        <v>232</v>
      </c>
      <c r="BN189" s="159" t="s">
        <v>522</v>
      </c>
    </row>
    <row r="190" spans="1:66" ht="15.75" customHeight="1">
      <c r="A190" s="161"/>
      <c r="B190" s="162"/>
      <c r="C190" s="161"/>
      <c r="D190" s="163" t="s">
        <v>167</v>
      </c>
      <c r="E190" s="161"/>
      <c r="F190" s="165" t="s">
        <v>285</v>
      </c>
      <c r="G190" s="165"/>
      <c r="H190" s="161"/>
      <c r="I190" s="166">
        <v>1.149</v>
      </c>
      <c r="J190" s="161"/>
      <c r="K190" s="161"/>
      <c r="L190" s="161"/>
      <c r="M190" s="161"/>
      <c r="N190" s="162"/>
      <c r="O190" s="167"/>
      <c r="P190" s="161"/>
      <c r="Q190" s="161"/>
      <c r="R190" s="161"/>
      <c r="S190" s="161"/>
      <c r="T190" s="161"/>
      <c r="U190" s="161"/>
      <c r="V190" s="161"/>
      <c r="W190" s="161"/>
      <c r="X190" s="161"/>
      <c r="Y190" s="168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4" t="s">
        <v>167</v>
      </c>
      <c r="AV190" s="164" t="s">
        <v>97</v>
      </c>
      <c r="AW190" s="161" t="s">
        <v>97</v>
      </c>
      <c r="AX190" s="161" t="s">
        <v>3</v>
      </c>
      <c r="AY190" s="161" t="s">
        <v>86</v>
      </c>
      <c r="AZ190" s="164" t="s">
        <v>159</v>
      </c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1"/>
      <c r="BN190" s="161"/>
    </row>
    <row r="191" spans="1:66" ht="16.5" customHeight="1">
      <c r="A191" s="18"/>
      <c r="B191" s="19"/>
      <c r="C191" s="145" t="s">
        <v>292</v>
      </c>
      <c r="D191" s="145" t="s">
        <v>161</v>
      </c>
      <c r="E191" s="146" t="s">
        <v>287</v>
      </c>
      <c r="F191" s="147" t="s">
        <v>288</v>
      </c>
      <c r="G191" s="147"/>
      <c r="H191" s="148" t="s">
        <v>263</v>
      </c>
      <c r="I191" s="149">
        <v>117.333</v>
      </c>
      <c r="J191" s="150"/>
      <c r="K191" s="150"/>
      <c r="L191" s="151">
        <f>ROUND(Q191*I191,2)</f>
        <v>0</v>
      </c>
      <c r="M191" s="152"/>
      <c r="N191" s="19"/>
      <c r="O191" s="153" t="s">
        <v>1</v>
      </c>
      <c r="P191" s="154" t="s">
        <v>42</v>
      </c>
      <c r="Q191" s="155">
        <f>J191+K191</f>
        <v>0</v>
      </c>
      <c r="R191" s="156">
        <f>ROUND(J191*I191,2)</f>
        <v>0</v>
      </c>
      <c r="S191" s="156">
        <f>ROUND(K191*I191,2)</f>
        <v>0</v>
      </c>
      <c r="T191" s="18"/>
      <c r="U191" s="157">
        <f>T191*I191</f>
        <v>0</v>
      </c>
      <c r="V191" s="157">
        <v>0</v>
      </c>
      <c r="W191" s="157">
        <f>V191*I191</f>
        <v>0</v>
      </c>
      <c r="X191" s="157">
        <v>0</v>
      </c>
      <c r="Y191" s="158">
        <f>X191*I191</f>
        <v>0</v>
      </c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59" t="s">
        <v>232</v>
      </c>
      <c r="AT191" s="18"/>
      <c r="AU191" s="159" t="s">
        <v>161</v>
      </c>
      <c r="AV191" s="159" t="s">
        <v>97</v>
      </c>
      <c r="AW191" s="18"/>
      <c r="AX191" s="18"/>
      <c r="AY191" s="18"/>
      <c r="AZ191" s="3" t="s">
        <v>159</v>
      </c>
      <c r="BA191" s="18"/>
      <c r="BB191" s="18"/>
      <c r="BC191" s="18"/>
      <c r="BD191" s="18"/>
      <c r="BE191" s="18"/>
      <c r="BF191" s="160">
        <f>IF(P191="základná",L191,0)</f>
        <v>0</v>
      </c>
      <c r="BG191" s="160">
        <f>IF(P191="znížená",L191,0)</f>
        <v>0</v>
      </c>
      <c r="BH191" s="160">
        <f>IF(P191="zákl. prenesená",L191,0)</f>
        <v>0</v>
      </c>
      <c r="BI191" s="160">
        <f>IF(P191="zníž. prenesená",L191,0)</f>
        <v>0</v>
      </c>
      <c r="BJ191" s="160">
        <f>IF(P191="nulová",L191,0)</f>
        <v>0</v>
      </c>
      <c r="BK191" s="3" t="s">
        <v>97</v>
      </c>
      <c r="BL191" s="160">
        <f>ROUND(Q191*I191,2)</f>
        <v>0</v>
      </c>
      <c r="BM191" s="3" t="s">
        <v>232</v>
      </c>
      <c r="BN191" s="159" t="s">
        <v>523</v>
      </c>
    </row>
    <row r="192" spans="1:66" ht="15.75" customHeight="1">
      <c r="A192" s="161"/>
      <c r="B192" s="162"/>
      <c r="C192" s="161"/>
      <c r="D192" s="163" t="s">
        <v>167</v>
      </c>
      <c r="E192" s="164" t="s">
        <v>1</v>
      </c>
      <c r="F192" s="165" t="s">
        <v>290</v>
      </c>
      <c r="G192" s="165"/>
      <c r="H192" s="161"/>
      <c r="I192" s="166">
        <v>44.8</v>
      </c>
      <c r="J192" s="161"/>
      <c r="K192" s="161"/>
      <c r="L192" s="161"/>
      <c r="M192" s="161"/>
      <c r="N192" s="162"/>
      <c r="O192" s="167"/>
      <c r="P192" s="161"/>
      <c r="Q192" s="161"/>
      <c r="R192" s="161"/>
      <c r="S192" s="161"/>
      <c r="T192" s="161"/>
      <c r="U192" s="161"/>
      <c r="V192" s="161"/>
      <c r="W192" s="161"/>
      <c r="X192" s="161"/>
      <c r="Y192" s="168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  <c r="AO192" s="161"/>
      <c r="AP192" s="161"/>
      <c r="AQ192" s="161"/>
      <c r="AR192" s="161"/>
      <c r="AS192" s="161"/>
      <c r="AT192" s="161"/>
      <c r="AU192" s="164" t="s">
        <v>167</v>
      </c>
      <c r="AV192" s="164" t="s">
        <v>97</v>
      </c>
      <c r="AW192" s="161" t="s">
        <v>97</v>
      </c>
      <c r="AX192" s="161" t="s">
        <v>4</v>
      </c>
      <c r="AY192" s="161" t="s">
        <v>78</v>
      </c>
      <c r="AZ192" s="164" t="s">
        <v>159</v>
      </c>
      <c r="BA192" s="161"/>
      <c r="BB192" s="161"/>
      <c r="BC192" s="161"/>
      <c r="BD192" s="161"/>
      <c r="BE192" s="161"/>
      <c r="BF192" s="161"/>
      <c r="BG192" s="161"/>
      <c r="BH192" s="161"/>
      <c r="BI192" s="161"/>
      <c r="BJ192" s="161"/>
      <c r="BK192" s="161"/>
      <c r="BL192" s="161"/>
      <c r="BM192" s="161"/>
      <c r="BN192" s="161"/>
    </row>
    <row r="193" spans="1:66" ht="15.75" customHeight="1">
      <c r="A193" s="161"/>
      <c r="B193" s="162"/>
      <c r="C193" s="161"/>
      <c r="D193" s="163" t="s">
        <v>167</v>
      </c>
      <c r="E193" s="164" t="s">
        <v>1</v>
      </c>
      <c r="F193" s="165" t="s">
        <v>291</v>
      </c>
      <c r="G193" s="165"/>
      <c r="H193" s="161"/>
      <c r="I193" s="166">
        <v>72.533000000000001</v>
      </c>
      <c r="J193" s="161"/>
      <c r="K193" s="161"/>
      <c r="L193" s="161"/>
      <c r="M193" s="161"/>
      <c r="N193" s="162"/>
      <c r="O193" s="167"/>
      <c r="P193" s="161"/>
      <c r="Q193" s="161"/>
      <c r="R193" s="161"/>
      <c r="S193" s="161"/>
      <c r="T193" s="161"/>
      <c r="U193" s="161"/>
      <c r="V193" s="161"/>
      <c r="W193" s="161"/>
      <c r="X193" s="161"/>
      <c r="Y193" s="168"/>
      <c r="Z193" s="161"/>
      <c r="AA193" s="161"/>
      <c r="AB193" s="161"/>
      <c r="AC193" s="161"/>
      <c r="AD193" s="161"/>
      <c r="AE193" s="161"/>
      <c r="AF193" s="161"/>
      <c r="AG193" s="161"/>
      <c r="AH193" s="161"/>
      <c r="AI193" s="161"/>
      <c r="AJ193" s="161"/>
      <c r="AK193" s="161"/>
      <c r="AL193" s="161"/>
      <c r="AM193" s="161"/>
      <c r="AN193" s="161"/>
      <c r="AO193" s="161"/>
      <c r="AP193" s="161"/>
      <c r="AQ193" s="161"/>
      <c r="AR193" s="161"/>
      <c r="AS193" s="161"/>
      <c r="AT193" s="161"/>
      <c r="AU193" s="164" t="s">
        <v>167</v>
      </c>
      <c r="AV193" s="164" t="s">
        <v>97</v>
      </c>
      <c r="AW193" s="161" t="s">
        <v>97</v>
      </c>
      <c r="AX193" s="161" t="s">
        <v>4</v>
      </c>
      <c r="AY193" s="161" t="s">
        <v>78</v>
      </c>
      <c r="AZ193" s="164" t="s">
        <v>159</v>
      </c>
      <c r="BA193" s="161"/>
      <c r="BB193" s="161"/>
      <c r="BC193" s="161"/>
      <c r="BD193" s="161"/>
      <c r="BE193" s="161"/>
      <c r="BF193" s="161"/>
      <c r="BG193" s="161"/>
      <c r="BH193" s="161"/>
      <c r="BI193" s="161"/>
      <c r="BJ193" s="161"/>
      <c r="BK193" s="161"/>
      <c r="BL193" s="161"/>
      <c r="BM193" s="161"/>
      <c r="BN193" s="161"/>
    </row>
    <row r="194" spans="1:66" ht="15.75" customHeight="1">
      <c r="A194" s="185"/>
      <c r="B194" s="186"/>
      <c r="C194" s="185"/>
      <c r="D194" s="163" t="s">
        <v>167</v>
      </c>
      <c r="E194" s="187" t="s">
        <v>1</v>
      </c>
      <c r="F194" s="188" t="s">
        <v>239</v>
      </c>
      <c r="G194" s="188"/>
      <c r="H194" s="185"/>
      <c r="I194" s="189">
        <v>117.333</v>
      </c>
      <c r="J194" s="185"/>
      <c r="K194" s="185"/>
      <c r="L194" s="185"/>
      <c r="M194" s="185"/>
      <c r="N194" s="186"/>
      <c r="O194" s="190"/>
      <c r="P194" s="185"/>
      <c r="Q194" s="185"/>
      <c r="R194" s="185"/>
      <c r="S194" s="185"/>
      <c r="T194" s="185"/>
      <c r="U194" s="185"/>
      <c r="V194" s="185"/>
      <c r="W194" s="185"/>
      <c r="X194" s="185"/>
      <c r="Y194" s="191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5"/>
      <c r="AT194" s="185"/>
      <c r="AU194" s="187" t="s">
        <v>167</v>
      </c>
      <c r="AV194" s="187" t="s">
        <v>97</v>
      </c>
      <c r="AW194" s="185" t="s">
        <v>174</v>
      </c>
      <c r="AX194" s="185" t="s">
        <v>4</v>
      </c>
      <c r="AY194" s="185" t="s">
        <v>86</v>
      </c>
      <c r="AZ194" s="187" t="s">
        <v>159</v>
      </c>
      <c r="BA194" s="185"/>
      <c r="BB194" s="185"/>
      <c r="BC194" s="185"/>
      <c r="BD194" s="185"/>
      <c r="BE194" s="185"/>
      <c r="BF194" s="185"/>
      <c r="BG194" s="185"/>
      <c r="BH194" s="185"/>
      <c r="BI194" s="185"/>
      <c r="BJ194" s="185"/>
      <c r="BK194" s="185"/>
      <c r="BL194" s="185"/>
      <c r="BM194" s="185"/>
      <c r="BN194" s="185"/>
    </row>
    <row r="195" spans="1:66" ht="37.5" customHeight="1">
      <c r="A195" s="18"/>
      <c r="B195" s="19"/>
      <c r="C195" s="169" t="s">
        <v>299</v>
      </c>
      <c r="D195" s="169" t="s">
        <v>175</v>
      </c>
      <c r="E195" s="170" t="s">
        <v>293</v>
      </c>
      <c r="F195" s="171" t="s">
        <v>294</v>
      </c>
      <c r="G195" s="171"/>
      <c r="H195" s="172" t="s">
        <v>164</v>
      </c>
      <c r="I195" s="173">
        <v>0.29299999999999998</v>
      </c>
      <c r="J195" s="174"/>
      <c r="K195" s="175"/>
      <c r="L195" s="176">
        <f>ROUND(Q195*I195,2)</f>
        <v>0</v>
      </c>
      <c r="M195" s="175"/>
      <c r="N195" s="177"/>
      <c r="O195" s="178" t="s">
        <v>1</v>
      </c>
      <c r="P195" s="154" t="s">
        <v>42</v>
      </c>
      <c r="Q195" s="155">
        <f>J195+K195</f>
        <v>0</v>
      </c>
      <c r="R195" s="156">
        <f>ROUND(J195*I195,2)</f>
        <v>0</v>
      </c>
      <c r="S195" s="156">
        <f>ROUND(K195*I195,2)</f>
        <v>0</v>
      </c>
      <c r="T195" s="18"/>
      <c r="U195" s="157">
        <f>T195*I195</f>
        <v>0</v>
      </c>
      <c r="V195" s="157">
        <v>0.5</v>
      </c>
      <c r="W195" s="157">
        <f>V195*I195</f>
        <v>0.14649999999999999</v>
      </c>
      <c r="X195" s="157">
        <v>0</v>
      </c>
      <c r="Y195" s="158">
        <f>X195*I195</f>
        <v>0</v>
      </c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59" t="s">
        <v>243</v>
      </c>
      <c r="AT195" s="18"/>
      <c r="AU195" s="159" t="s">
        <v>175</v>
      </c>
      <c r="AV195" s="159" t="s">
        <v>97</v>
      </c>
      <c r="AW195" s="18"/>
      <c r="AX195" s="18"/>
      <c r="AY195" s="18"/>
      <c r="AZ195" s="3" t="s">
        <v>159</v>
      </c>
      <c r="BA195" s="18"/>
      <c r="BB195" s="18"/>
      <c r="BC195" s="18"/>
      <c r="BD195" s="18"/>
      <c r="BE195" s="18"/>
      <c r="BF195" s="160">
        <f>IF(P195="základná",L195,0)</f>
        <v>0</v>
      </c>
      <c r="BG195" s="160">
        <f>IF(P195="znížená",L195,0)</f>
        <v>0</v>
      </c>
      <c r="BH195" s="160">
        <f>IF(P195="zákl. prenesená",L195,0)</f>
        <v>0</v>
      </c>
      <c r="BI195" s="160">
        <f>IF(P195="zníž. prenesená",L195,0)</f>
        <v>0</v>
      </c>
      <c r="BJ195" s="160">
        <f>IF(P195="nulová",L195,0)</f>
        <v>0</v>
      </c>
      <c r="BK195" s="3" t="s">
        <v>97</v>
      </c>
      <c r="BL195" s="160">
        <f>ROUND(Q195*I195,2)</f>
        <v>0</v>
      </c>
      <c r="BM195" s="3" t="s">
        <v>232</v>
      </c>
      <c r="BN195" s="159" t="s">
        <v>524</v>
      </c>
    </row>
    <row r="196" spans="1:66" ht="15.75" customHeight="1">
      <c r="A196" s="161"/>
      <c r="B196" s="162"/>
      <c r="C196" s="161"/>
      <c r="D196" s="163" t="s">
        <v>167</v>
      </c>
      <c r="E196" s="164" t="s">
        <v>1</v>
      </c>
      <c r="F196" s="165" t="s">
        <v>296</v>
      </c>
      <c r="G196" s="165"/>
      <c r="H196" s="161"/>
      <c r="I196" s="166">
        <v>0.108</v>
      </c>
      <c r="J196" s="161"/>
      <c r="K196" s="161"/>
      <c r="L196" s="161"/>
      <c r="M196" s="161"/>
      <c r="N196" s="162"/>
      <c r="O196" s="167"/>
      <c r="P196" s="161"/>
      <c r="Q196" s="161"/>
      <c r="R196" s="161"/>
      <c r="S196" s="161"/>
      <c r="T196" s="161"/>
      <c r="U196" s="161"/>
      <c r="V196" s="161"/>
      <c r="W196" s="161"/>
      <c r="X196" s="161"/>
      <c r="Y196" s="168"/>
      <c r="Z196" s="161"/>
      <c r="AA196" s="161"/>
      <c r="AB196" s="161"/>
      <c r="AC196" s="161"/>
      <c r="AD196" s="161"/>
      <c r="AE196" s="161"/>
      <c r="AF196" s="161"/>
      <c r="AG196" s="161"/>
      <c r="AH196" s="161"/>
      <c r="AI196" s="161"/>
      <c r="AJ196" s="161"/>
      <c r="AK196" s="161"/>
      <c r="AL196" s="161"/>
      <c r="AM196" s="161"/>
      <c r="AN196" s="161"/>
      <c r="AO196" s="161"/>
      <c r="AP196" s="161"/>
      <c r="AQ196" s="161"/>
      <c r="AR196" s="161"/>
      <c r="AS196" s="161"/>
      <c r="AT196" s="161"/>
      <c r="AU196" s="164" t="s">
        <v>167</v>
      </c>
      <c r="AV196" s="164" t="s">
        <v>97</v>
      </c>
      <c r="AW196" s="161" t="s">
        <v>97</v>
      </c>
      <c r="AX196" s="161" t="s">
        <v>4</v>
      </c>
      <c r="AY196" s="161" t="s">
        <v>78</v>
      </c>
      <c r="AZ196" s="164" t="s">
        <v>159</v>
      </c>
      <c r="BA196" s="161"/>
      <c r="BB196" s="161"/>
      <c r="BC196" s="161"/>
      <c r="BD196" s="161"/>
      <c r="BE196" s="161"/>
      <c r="BF196" s="161"/>
      <c r="BG196" s="161"/>
      <c r="BH196" s="161"/>
      <c r="BI196" s="161"/>
      <c r="BJ196" s="161"/>
      <c r="BK196" s="161"/>
      <c r="BL196" s="161"/>
      <c r="BM196" s="161"/>
      <c r="BN196" s="161"/>
    </row>
    <row r="197" spans="1:66" ht="15.75" customHeight="1">
      <c r="A197" s="161"/>
      <c r="B197" s="162"/>
      <c r="C197" s="161"/>
      <c r="D197" s="163" t="s">
        <v>167</v>
      </c>
      <c r="E197" s="164" t="s">
        <v>1</v>
      </c>
      <c r="F197" s="165" t="s">
        <v>297</v>
      </c>
      <c r="G197" s="165"/>
      <c r="H197" s="161"/>
      <c r="I197" s="166">
        <v>0.17399999999999999</v>
      </c>
      <c r="J197" s="161"/>
      <c r="K197" s="161"/>
      <c r="L197" s="161"/>
      <c r="M197" s="161"/>
      <c r="N197" s="162"/>
      <c r="O197" s="167"/>
      <c r="P197" s="161"/>
      <c r="Q197" s="161"/>
      <c r="R197" s="161"/>
      <c r="S197" s="161"/>
      <c r="T197" s="161"/>
      <c r="U197" s="161"/>
      <c r="V197" s="161"/>
      <c r="W197" s="161"/>
      <c r="X197" s="161"/>
      <c r="Y197" s="168"/>
      <c r="Z197" s="161"/>
      <c r="AA197" s="161"/>
      <c r="AB197" s="161"/>
      <c r="AC197" s="161"/>
      <c r="AD197" s="161"/>
      <c r="AE197" s="161"/>
      <c r="AF197" s="161"/>
      <c r="AG197" s="161"/>
      <c r="AH197" s="161"/>
      <c r="AI197" s="161"/>
      <c r="AJ197" s="161"/>
      <c r="AK197" s="161"/>
      <c r="AL197" s="161"/>
      <c r="AM197" s="161"/>
      <c r="AN197" s="161"/>
      <c r="AO197" s="161"/>
      <c r="AP197" s="161"/>
      <c r="AQ197" s="161"/>
      <c r="AR197" s="161"/>
      <c r="AS197" s="161"/>
      <c r="AT197" s="161"/>
      <c r="AU197" s="164" t="s">
        <v>167</v>
      </c>
      <c r="AV197" s="164" t="s">
        <v>97</v>
      </c>
      <c r="AW197" s="161" t="s">
        <v>97</v>
      </c>
      <c r="AX197" s="161" t="s">
        <v>4</v>
      </c>
      <c r="AY197" s="161" t="s">
        <v>78</v>
      </c>
      <c r="AZ197" s="164" t="s">
        <v>159</v>
      </c>
      <c r="BA197" s="161"/>
      <c r="BB197" s="161"/>
      <c r="BC197" s="161"/>
      <c r="BD197" s="161"/>
      <c r="BE197" s="161"/>
      <c r="BF197" s="161"/>
      <c r="BG197" s="161"/>
      <c r="BH197" s="161"/>
      <c r="BI197" s="161"/>
      <c r="BJ197" s="161"/>
      <c r="BK197" s="161"/>
      <c r="BL197" s="161"/>
      <c r="BM197" s="161"/>
      <c r="BN197" s="161"/>
    </row>
    <row r="198" spans="1:66" ht="15.75" customHeight="1">
      <c r="A198" s="185"/>
      <c r="B198" s="186"/>
      <c r="C198" s="185"/>
      <c r="D198" s="163" t="s">
        <v>167</v>
      </c>
      <c r="E198" s="187" t="s">
        <v>1</v>
      </c>
      <c r="F198" s="188" t="s">
        <v>239</v>
      </c>
      <c r="G198" s="188"/>
      <c r="H198" s="185"/>
      <c r="I198" s="189">
        <v>0.28199999999999997</v>
      </c>
      <c r="J198" s="185"/>
      <c r="K198" s="185"/>
      <c r="L198" s="185"/>
      <c r="M198" s="185"/>
      <c r="N198" s="186"/>
      <c r="O198" s="190"/>
      <c r="P198" s="185"/>
      <c r="Q198" s="185"/>
      <c r="R198" s="185"/>
      <c r="S198" s="185"/>
      <c r="T198" s="185"/>
      <c r="U198" s="185"/>
      <c r="V198" s="185"/>
      <c r="W198" s="185"/>
      <c r="X198" s="185"/>
      <c r="Y198" s="191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185"/>
      <c r="AT198" s="185"/>
      <c r="AU198" s="187" t="s">
        <v>167</v>
      </c>
      <c r="AV198" s="187" t="s">
        <v>97</v>
      </c>
      <c r="AW198" s="185" t="s">
        <v>174</v>
      </c>
      <c r="AX198" s="185" t="s">
        <v>4</v>
      </c>
      <c r="AY198" s="185" t="s">
        <v>86</v>
      </c>
      <c r="AZ198" s="187" t="s">
        <v>159</v>
      </c>
      <c r="BA198" s="185"/>
      <c r="BB198" s="185"/>
      <c r="BC198" s="185"/>
      <c r="BD198" s="185"/>
      <c r="BE198" s="185"/>
      <c r="BF198" s="185"/>
      <c r="BG198" s="185"/>
      <c r="BH198" s="185"/>
      <c r="BI198" s="185"/>
      <c r="BJ198" s="185"/>
      <c r="BK198" s="185"/>
      <c r="BL198" s="185"/>
      <c r="BM198" s="185"/>
      <c r="BN198" s="185"/>
    </row>
    <row r="199" spans="1:66" ht="15.75" customHeight="1">
      <c r="A199" s="161"/>
      <c r="B199" s="162"/>
      <c r="C199" s="161"/>
      <c r="D199" s="163" t="s">
        <v>167</v>
      </c>
      <c r="E199" s="161"/>
      <c r="F199" s="165" t="s">
        <v>298</v>
      </c>
      <c r="G199" s="165"/>
      <c r="H199" s="161"/>
      <c r="I199" s="166">
        <v>0.29299999999999998</v>
      </c>
      <c r="J199" s="161"/>
      <c r="K199" s="161"/>
      <c r="L199" s="161"/>
      <c r="M199" s="161"/>
      <c r="N199" s="162"/>
      <c r="O199" s="167"/>
      <c r="P199" s="161"/>
      <c r="Q199" s="161"/>
      <c r="R199" s="161"/>
      <c r="S199" s="161"/>
      <c r="T199" s="161"/>
      <c r="U199" s="161"/>
      <c r="V199" s="161"/>
      <c r="W199" s="161"/>
      <c r="X199" s="161"/>
      <c r="Y199" s="168"/>
      <c r="Z199" s="161"/>
      <c r="AA199" s="161"/>
      <c r="AB199" s="161"/>
      <c r="AC199" s="161"/>
      <c r="AD199" s="161"/>
      <c r="AE199" s="161"/>
      <c r="AF199" s="161"/>
      <c r="AG199" s="161"/>
      <c r="AH199" s="161"/>
      <c r="AI199" s="161"/>
      <c r="AJ199" s="161"/>
      <c r="AK199" s="161"/>
      <c r="AL199" s="161"/>
      <c r="AM199" s="161"/>
      <c r="AN199" s="161"/>
      <c r="AO199" s="161"/>
      <c r="AP199" s="161"/>
      <c r="AQ199" s="161"/>
      <c r="AR199" s="161"/>
      <c r="AS199" s="161"/>
      <c r="AT199" s="161"/>
      <c r="AU199" s="164" t="s">
        <v>167</v>
      </c>
      <c r="AV199" s="164" t="s">
        <v>97</v>
      </c>
      <c r="AW199" s="161" t="s">
        <v>97</v>
      </c>
      <c r="AX199" s="161" t="s">
        <v>3</v>
      </c>
      <c r="AY199" s="161" t="s">
        <v>86</v>
      </c>
      <c r="AZ199" s="164" t="s">
        <v>159</v>
      </c>
      <c r="BA199" s="161"/>
      <c r="BB199" s="161"/>
      <c r="BC199" s="161"/>
      <c r="BD199" s="161"/>
      <c r="BE199" s="161"/>
      <c r="BF199" s="161"/>
      <c r="BG199" s="161"/>
      <c r="BH199" s="161"/>
      <c r="BI199" s="161"/>
      <c r="BJ199" s="161"/>
      <c r="BK199" s="161"/>
      <c r="BL199" s="161"/>
      <c r="BM199" s="161"/>
      <c r="BN199" s="161"/>
    </row>
    <row r="200" spans="1:66" ht="44.25" customHeight="1">
      <c r="A200" s="18"/>
      <c r="B200" s="19"/>
      <c r="C200" s="145" t="s">
        <v>304</v>
      </c>
      <c r="D200" s="145" t="s">
        <v>161</v>
      </c>
      <c r="E200" s="146" t="s">
        <v>300</v>
      </c>
      <c r="F200" s="147" t="s">
        <v>301</v>
      </c>
      <c r="G200" s="147"/>
      <c r="H200" s="148" t="s">
        <v>164</v>
      </c>
      <c r="I200" s="149">
        <v>4.9059999999999997</v>
      </c>
      <c r="J200" s="150"/>
      <c r="K200" s="150"/>
      <c r="L200" s="151">
        <f>ROUND(Q200*I200,2)</f>
        <v>0</v>
      </c>
      <c r="M200" s="152"/>
      <c r="N200" s="19"/>
      <c r="O200" s="153" t="s">
        <v>1</v>
      </c>
      <c r="P200" s="154" t="s">
        <v>42</v>
      </c>
      <c r="Q200" s="155">
        <f>J200+K200</f>
        <v>0</v>
      </c>
      <c r="R200" s="156">
        <f>ROUND(J200*I200,2)</f>
        <v>0</v>
      </c>
      <c r="S200" s="156">
        <f>ROUND(K200*I200,2)</f>
        <v>0</v>
      </c>
      <c r="T200" s="18"/>
      <c r="U200" s="157">
        <f>T200*I200</f>
        <v>0</v>
      </c>
      <c r="V200" s="157">
        <v>2.2329999999999999E-2</v>
      </c>
      <c r="W200" s="157">
        <f>V200*I200</f>
        <v>0.10955097999999999</v>
      </c>
      <c r="X200" s="157">
        <v>0</v>
      </c>
      <c r="Y200" s="158">
        <f>X200*I200</f>
        <v>0</v>
      </c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59" t="s">
        <v>232</v>
      </c>
      <c r="AT200" s="18"/>
      <c r="AU200" s="159" t="s">
        <v>161</v>
      </c>
      <c r="AV200" s="159" t="s">
        <v>97</v>
      </c>
      <c r="AW200" s="18"/>
      <c r="AX200" s="18"/>
      <c r="AY200" s="18"/>
      <c r="AZ200" s="3" t="s">
        <v>159</v>
      </c>
      <c r="BA200" s="18"/>
      <c r="BB200" s="18"/>
      <c r="BC200" s="18"/>
      <c r="BD200" s="18"/>
      <c r="BE200" s="18"/>
      <c r="BF200" s="160">
        <f>IF(P200="základná",L200,0)</f>
        <v>0</v>
      </c>
      <c r="BG200" s="160">
        <f>IF(P200="znížená",L200,0)</f>
        <v>0</v>
      </c>
      <c r="BH200" s="160">
        <f>IF(P200="zákl. prenesená",L200,0)</f>
        <v>0</v>
      </c>
      <c r="BI200" s="160">
        <f>IF(P200="zníž. prenesená",L200,0)</f>
        <v>0</v>
      </c>
      <c r="BJ200" s="160">
        <f>IF(P200="nulová",L200,0)</f>
        <v>0</v>
      </c>
      <c r="BK200" s="3" t="s">
        <v>97</v>
      </c>
      <c r="BL200" s="160">
        <f>ROUND(Q200*I200,2)</f>
        <v>0</v>
      </c>
      <c r="BM200" s="3" t="s">
        <v>232</v>
      </c>
      <c r="BN200" s="159" t="s">
        <v>525</v>
      </c>
    </row>
    <row r="201" spans="1:66" ht="15.75" customHeight="1">
      <c r="A201" s="161"/>
      <c r="B201" s="162"/>
      <c r="C201" s="161"/>
      <c r="D201" s="163" t="s">
        <v>167</v>
      </c>
      <c r="E201" s="164" t="s">
        <v>1</v>
      </c>
      <c r="F201" s="165" t="s">
        <v>303</v>
      </c>
      <c r="G201" s="165"/>
      <c r="H201" s="161"/>
      <c r="I201" s="166">
        <v>4.9059999999999997</v>
      </c>
      <c r="J201" s="161"/>
      <c r="K201" s="161"/>
      <c r="L201" s="161"/>
      <c r="M201" s="161"/>
      <c r="N201" s="162"/>
      <c r="O201" s="167"/>
      <c r="P201" s="161"/>
      <c r="Q201" s="161"/>
      <c r="R201" s="161"/>
      <c r="S201" s="161"/>
      <c r="T201" s="161"/>
      <c r="U201" s="161"/>
      <c r="V201" s="161"/>
      <c r="W201" s="161"/>
      <c r="X201" s="161"/>
      <c r="Y201" s="168"/>
      <c r="Z201" s="161"/>
      <c r="AA201" s="161"/>
      <c r="AB201" s="161"/>
      <c r="AC201" s="161"/>
      <c r="AD201" s="161"/>
      <c r="AE201" s="161"/>
      <c r="AF201" s="161"/>
      <c r="AG201" s="161"/>
      <c r="AH201" s="161"/>
      <c r="AI201" s="161"/>
      <c r="AJ201" s="161"/>
      <c r="AK201" s="161"/>
      <c r="AL201" s="161"/>
      <c r="AM201" s="161"/>
      <c r="AN201" s="161"/>
      <c r="AO201" s="161"/>
      <c r="AP201" s="161"/>
      <c r="AQ201" s="161"/>
      <c r="AR201" s="161"/>
      <c r="AS201" s="161"/>
      <c r="AT201" s="161"/>
      <c r="AU201" s="164" t="s">
        <v>167</v>
      </c>
      <c r="AV201" s="164" t="s">
        <v>97</v>
      </c>
      <c r="AW201" s="161" t="s">
        <v>97</v>
      </c>
      <c r="AX201" s="161" t="s">
        <v>4</v>
      </c>
      <c r="AY201" s="161" t="s">
        <v>86</v>
      </c>
      <c r="AZ201" s="164" t="s">
        <v>159</v>
      </c>
      <c r="BA201" s="161"/>
      <c r="BB201" s="161"/>
      <c r="BC201" s="161"/>
      <c r="BD201" s="161"/>
      <c r="BE201" s="161"/>
      <c r="BF201" s="161"/>
      <c r="BG201" s="161"/>
      <c r="BH201" s="161"/>
      <c r="BI201" s="161"/>
      <c r="BJ201" s="161"/>
      <c r="BK201" s="161"/>
      <c r="BL201" s="161"/>
      <c r="BM201" s="161"/>
      <c r="BN201" s="161"/>
    </row>
    <row r="202" spans="1:66" ht="33" customHeight="1">
      <c r="A202" s="18"/>
      <c r="B202" s="19"/>
      <c r="C202" s="145" t="s">
        <v>309</v>
      </c>
      <c r="D202" s="145" t="s">
        <v>161</v>
      </c>
      <c r="E202" s="146" t="s">
        <v>305</v>
      </c>
      <c r="F202" s="147" t="s">
        <v>306</v>
      </c>
      <c r="G202" s="147"/>
      <c r="H202" s="148" t="s">
        <v>186</v>
      </c>
      <c r="I202" s="149">
        <v>43.52</v>
      </c>
      <c r="J202" s="150"/>
      <c r="K202" s="150"/>
      <c r="L202" s="151">
        <f>ROUND(Q202*I202,2)</f>
        <v>0</v>
      </c>
      <c r="M202" s="152"/>
      <c r="N202" s="19"/>
      <c r="O202" s="153" t="s">
        <v>1</v>
      </c>
      <c r="P202" s="154" t="s">
        <v>42</v>
      </c>
      <c r="Q202" s="155">
        <f>J202+K202</f>
        <v>0</v>
      </c>
      <c r="R202" s="156">
        <f>ROUND(J202*I202,2)</f>
        <v>0</v>
      </c>
      <c r="S202" s="156">
        <f>ROUND(K202*I202,2)</f>
        <v>0</v>
      </c>
      <c r="T202" s="18"/>
      <c r="U202" s="157">
        <f>T202*I202</f>
        <v>0</v>
      </c>
      <c r="V202" s="157">
        <v>5.79E-3</v>
      </c>
      <c r="W202" s="157">
        <f>V202*I202</f>
        <v>0.2519808</v>
      </c>
      <c r="X202" s="157">
        <v>0</v>
      </c>
      <c r="Y202" s="158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9" t="s">
        <v>232</v>
      </c>
      <c r="AT202" s="18"/>
      <c r="AU202" s="159" t="s">
        <v>161</v>
      </c>
      <c r="AV202" s="159" t="s">
        <v>97</v>
      </c>
      <c r="AW202" s="18"/>
      <c r="AX202" s="18"/>
      <c r="AY202" s="18"/>
      <c r="AZ202" s="3" t="s">
        <v>159</v>
      </c>
      <c r="BA202" s="18"/>
      <c r="BB202" s="18"/>
      <c r="BC202" s="18"/>
      <c r="BD202" s="18"/>
      <c r="BE202" s="18"/>
      <c r="BF202" s="160">
        <f>IF(P202="základná",L202,0)</f>
        <v>0</v>
      </c>
      <c r="BG202" s="160">
        <f>IF(P202="znížená",L202,0)</f>
        <v>0</v>
      </c>
      <c r="BH202" s="160">
        <f>IF(P202="zákl. prenesená",L202,0)</f>
        <v>0</v>
      </c>
      <c r="BI202" s="160">
        <f>IF(P202="zníž. prenesená",L202,0)</f>
        <v>0</v>
      </c>
      <c r="BJ202" s="160">
        <f>IF(P202="nulová",L202,0)</f>
        <v>0</v>
      </c>
      <c r="BK202" s="3" t="s">
        <v>97</v>
      </c>
      <c r="BL202" s="160">
        <f>ROUND(Q202*I202,2)</f>
        <v>0</v>
      </c>
      <c r="BM202" s="3" t="s">
        <v>232</v>
      </c>
      <c r="BN202" s="159" t="s">
        <v>526</v>
      </c>
    </row>
    <row r="203" spans="1:66" ht="15.75" customHeight="1">
      <c r="A203" s="161"/>
      <c r="B203" s="162"/>
      <c r="C203" s="161"/>
      <c r="D203" s="163" t="s">
        <v>167</v>
      </c>
      <c r="E203" s="164" t="s">
        <v>1</v>
      </c>
      <c r="F203" s="165" t="s">
        <v>308</v>
      </c>
      <c r="G203" s="165"/>
      <c r="H203" s="161"/>
      <c r="I203" s="166">
        <v>43.52</v>
      </c>
      <c r="J203" s="161"/>
      <c r="K203" s="161"/>
      <c r="L203" s="161"/>
      <c r="M203" s="161"/>
      <c r="N203" s="162"/>
      <c r="O203" s="167"/>
      <c r="P203" s="161"/>
      <c r="Q203" s="161"/>
      <c r="R203" s="161"/>
      <c r="S203" s="161"/>
      <c r="T203" s="161"/>
      <c r="U203" s="161"/>
      <c r="V203" s="161"/>
      <c r="W203" s="161"/>
      <c r="X203" s="161"/>
      <c r="Y203" s="168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1"/>
      <c r="AT203" s="161"/>
      <c r="AU203" s="164" t="s">
        <v>167</v>
      </c>
      <c r="AV203" s="164" t="s">
        <v>97</v>
      </c>
      <c r="AW203" s="161" t="s">
        <v>97</v>
      </c>
      <c r="AX203" s="161" t="s">
        <v>4</v>
      </c>
      <c r="AY203" s="161" t="s">
        <v>86</v>
      </c>
      <c r="AZ203" s="164" t="s">
        <v>159</v>
      </c>
      <c r="BA203" s="161"/>
      <c r="BB203" s="161"/>
      <c r="BC203" s="161"/>
      <c r="BD203" s="161"/>
      <c r="BE203" s="161"/>
      <c r="BF203" s="161"/>
      <c r="BG203" s="161"/>
      <c r="BH203" s="161"/>
      <c r="BI203" s="161"/>
      <c r="BJ203" s="161"/>
      <c r="BK203" s="161"/>
      <c r="BL203" s="161"/>
      <c r="BM203" s="161"/>
      <c r="BN203" s="161"/>
    </row>
    <row r="204" spans="1:66" ht="24" customHeight="1">
      <c r="A204" s="18"/>
      <c r="B204" s="19"/>
      <c r="C204" s="145" t="s">
        <v>315</v>
      </c>
      <c r="D204" s="145" t="s">
        <v>161</v>
      </c>
      <c r="E204" s="146" t="s">
        <v>310</v>
      </c>
      <c r="F204" s="147" t="s">
        <v>311</v>
      </c>
      <c r="G204" s="147"/>
      <c r="H204" s="148" t="s">
        <v>186</v>
      </c>
      <c r="I204" s="149">
        <v>98.4</v>
      </c>
      <c r="J204" s="150"/>
      <c r="K204" s="150"/>
      <c r="L204" s="151">
        <f>ROUND(Q204*I204,2)</f>
        <v>0</v>
      </c>
      <c r="M204" s="152"/>
      <c r="N204" s="19"/>
      <c r="O204" s="153" t="s">
        <v>1</v>
      </c>
      <c r="P204" s="154" t="s">
        <v>42</v>
      </c>
      <c r="Q204" s="155">
        <f>J204+K204</f>
        <v>0</v>
      </c>
      <c r="R204" s="156">
        <f>ROUND(J204*I204,2)</f>
        <v>0</v>
      </c>
      <c r="S204" s="156">
        <f>ROUND(K204*I204,2)</f>
        <v>0</v>
      </c>
      <c r="T204" s="18"/>
      <c r="U204" s="157">
        <f>T204*I204</f>
        <v>0</v>
      </c>
      <c r="V204" s="157">
        <v>5.7299999999999999E-3</v>
      </c>
      <c r="W204" s="157">
        <f>V204*I204</f>
        <v>0.563832</v>
      </c>
      <c r="X204" s="157">
        <v>0</v>
      </c>
      <c r="Y204" s="158">
        <f>X204*I204</f>
        <v>0</v>
      </c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59" t="s">
        <v>232</v>
      </c>
      <c r="AT204" s="18"/>
      <c r="AU204" s="159" t="s">
        <v>161</v>
      </c>
      <c r="AV204" s="159" t="s">
        <v>97</v>
      </c>
      <c r="AW204" s="18"/>
      <c r="AX204" s="18"/>
      <c r="AY204" s="18"/>
      <c r="AZ204" s="3" t="s">
        <v>159</v>
      </c>
      <c r="BA204" s="18"/>
      <c r="BB204" s="18"/>
      <c r="BC204" s="18"/>
      <c r="BD204" s="18"/>
      <c r="BE204" s="18"/>
      <c r="BF204" s="160">
        <f>IF(P204="základná",L204,0)</f>
        <v>0</v>
      </c>
      <c r="BG204" s="160">
        <f>IF(P204="znížená",L204,0)</f>
        <v>0</v>
      </c>
      <c r="BH204" s="160">
        <f>IF(P204="zákl. prenesená",L204,0)</f>
        <v>0</v>
      </c>
      <c r="BI204" s="160">
        <f>IF(P204="zníž. prenesená",L204,0)</f>
        <v>0</v>
      </c>
      <c r="BJ204" s="160">
        <f>IF(P204="nulová",L204,0)</f>
        <v>0</v>
      </c>
      <c r="BK204" s="3" t="s">
        <v>97</v>
      </c>
      <c r="BL204" s="160">
        <f>ROUND(Q204*I204,2)</f>
        <v>0</v>
      </c>
      <c r="BM204" s="3" t="s">
        <v>232</v>
      </c>
      <c r="BN204" s="159" t="s">
        <v>527</v>
      </c>
    </row>
    <row r="205" spans="1:66" ht="15.75" customHeight="1">
      <c r="A205" s="161"/>
      <c r="B205" s="162"/>
      <c r="C205" s="161"/>
      <c r="D205" s="163" t="s">
        <v>167</v>
      </c>
      <c r="E205" s="164" t="s">
        <v>1</v>
      </c>
      <c r="F205" s="165" t="s">
        <v>313</v>
      </c>
      <c r="G205" s="165"/>
      <c r="H205" s="161"/>
      <c r="I205" s="166">
        <v>50</v>
      </c>
      <c r="J205" s="161"/>
      <c r="K205" s="161"/>
      <c r="L205" s="161"/>
      <c r="M205" s="161"/>
      <c r="N205" s="162"/>
      <c r="O205" s="167"/>
      <c r="P205" s="161"/>
      <c r="Q205" s="161"/>
      <c r="R205" s="161"/>
      <c r="S205" s="161"/>
      <c r="T205" s="161"/>
      <c r="U205" s="161"/>
      <c r="V205" s="161"/>
      <c r="W205" s="161"/>
      <c r="X205" s="161"/>
      <c r="Y205" s="168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1"/>
      <c r="AT205" s="161"/>
      <c r="AU205" s="164" t="s">
        <v>167</v>
      </c>
      <c r="AV205" s="164" t="s">
        <v>97</v>
      </c>
      <c r="AW205" s="161" t="s">
        <v>97</v>
      </c>
      <c r="AX205" s="161" t="s">
        <v>4</v>
      </c>
      <c r="AY205" s="161" t="s">
        <v>78</v>
      </c>
      <c r="AZ205" s="164" t="s">
        <v>159</v>
      </c>
      <c r="BA205" s="161"/>
      <c r="BB205" s="161"/>
      <c r="BC205" s="161"/>
      <c r="BD205" s="161"/>
      <c r="BE205" s="161"/>
      <c r="BF205" s="161"/>
      <c r="BG205" s="161"/>
      <c r="BH205" s="161"/>
      <c r="BI205" s="161"/>
      <c r="BJ205" s="161"/>
      <c r="BK205" s="161"/>
      <c r="BL205" s="161"/>
      <c r="BM205" s="161"/>
      <c r="BN205" s="161"/>
    </row>
    <row r="206" spans="1:66" ht="15.75" customHeight="1">
      <c r="A206" s="161"/>
      <c r="B206" s="162"/>
      <c r="C206" s="161"/>
      <c r="D206" s="163" t="s">
        <v>167</v>
      </c>
      <c r="E206" s="164" t="s">
        <v>1</v>
      </c>
      <c r="F206" s="165" t="s">
        <v>314</v>
      </c>
      <c r="G206" s="165"/>
      <c r="H206" s="161"/>
      <c r="I206" s="166">
        <v>48.4</v>
      </c>
      <c r="J206" s="161"/>
      <c r="K206" s="161"/>
      <c r="L206" s="161"/>
      <c r="M206" s="161"/>
      <c r="N206" s="162"/>
      <c r="O206" s="167"/>
      <c r="P206" s="161"/>
      <c r="Q206" s="161"/>
      <c r="R206" s="161"/>
      <c r="S206" s="161"/>
      <c r="T206" s="161"/>
      <c r="U206" s="161"/>
      <c r="V206" s="161"/>
      <c r="W206" s="161"/>
      <c r="X206" s="161"/>
      <c r="Y206" s="168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1"/>
      <c r="AT206" s="161"/>
      <c r="AU206" s="164" t="s">
        <v>167</v>
      </c>
      <c r="AV206" s="164" t="s">
        <v>97</v>
      </c>
      <c r="AW206" s="161" t="s">
        <v>97</v>
      </c>
      <c r="AX206" s="161" t="s">
        <v>4</v>
      </c>
      <c r="AY206" s="161" t="s">
        <v>78</v>
      </c>
      <c r="AZ206" s="164" t="s">
        <v>159</v>
      </c>
      <c r="BA206" s="161"/>
      <c r="BB206" s="161"/>
      <c r="BC206" s="161"/>
      <c r="BD206" s="161"/>
      <c r="BE206" s="161"/>
      <c r="BF206" s="161"/>
      <c r="BG206" s="161"/>
      <c r="BH206" s="161"/>
      <c r="BI206" s="161"/>
      <c r="BJ206" s="161"/>
      <c r="BK206" s="161"/>
      <c r="BL206" s="161"/>
      <c r="BM206" s="161"/>
      <c r="BN206" s="161"/>
    </row>
    <row r="207" spans="1:66" ht="15.75" customHeight="1">
      <c r="A207" s="185"/>
      <c r="B207" s="186"/>
      <c r="C207" s="185"/>
      <c r="D207" s="163" t="s">
        <v>167</v>
      </c>
      <c r="E207" s="187" t="s">
        <v>1</v>
      </c>
      <c r="F207" s="188" t="s">
        <v>239</v>
      </c>
      <c r="G207" s="188"/>
      <c r="H207" s="185"/>
      <c r="I207" s="189">
        <v>98.4</v>
      </c>
      <c r="J207" s="185"/>
      <c r="K207" s="185"/>
      <c r="L207" s="185"/>
      <c r="M207" s="185"/>
      <c r="N207" s="186"/>
      <c r="O207" s="190"/>
      <c r="P207" s="185"/>
      <c r="Q207" s="185"/>
      <c r="R207" s="185"/>
      <c r="S207" s="185"/>
      <c r="T207" s="185"/>
      <c r="U207" s="185"/>
      <c r="V207" s="185"/>
      <c r="W207" s="185"/>
      <c r="X207" s="185"/>
      <c r="Y207" s="191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5"/>
      <c r="AT207" s="185"/>
      <c r="AU207" s="187" t="s">
        <v>167</v>
      </c>
      <c r="AV207" s="187" t="s">
        <v>97</v>
      </c>
      <c r="AW207" s="185" t="s">
        <v>174</v>
      </c>
      <c r="AX207" s="185" t="s">
        <v>4</v>
      </c>
      <c r="AY207" s="185" t="s">
        <v>86</v>
      </c>
      <c r="AZ207" s="187" t="s">
        <v>159</v>
      </c>
      <c r="BA207" s="185"/>
      <c r="BB207" s="185"/>
      <c r="BC207" s="185"/>
      <c r="BD207" s="185"/>
      <c r="BE207" s="185"/>
      <c r="BF207" s="185"/>
      <c r="BG207" s="185"/>
      <c r="BH207" s="185"/>
      <c r="BI207" s="185"/>
      <c r="BJ207" s="185"/>
      <c r="BK207" s="185"/>
      <c r="BL207" s="185"/>
      <c r="BM207" s="185"/>
      <c r="BN207" s="185"/>
    </row>
    <row r="208" spans="1:66" ht="24" customHeight="1">
      <c r="A208" s="18"/>
      <c r="B208" s="19"/>
      <c r="C208" s="145" t="s">
        <v>321</v>
      </c>
      <c r="D208" s="145" t="s">
        <v>161</v>
      </c>
      <c r="E208" s="146" t="s">
        <v>528</v>
      </c>
      <c r="F208" s="147" t="s">
        <v>529</v>
      </c>
      <c r="G208" s="147"/>
      <c r="H208" s="148" t="s">
        <v>186</v>
      </c>
      <c r="I208" s="149">
        <v>48</v>
      </c>
      <c r="J208" s="150"/>
      <c r="K208" s="150"/>
      <c r="L208" s="151">
        <f>ROUND(Q208*I208,2)</f>
        <v>0</v>
      </c>
      <c r="M208" s="152"/>
      <c r="N208" s="19"/>
      <c r="O208" s="153" t="s">
        <v>1</v>
      </c>
      <c r="P208" s="154" t="s">
        <v>42</v>
      </c>
      <c r="Q208" s="155">
        <f>J208+K208</f>
        <v>0</v>
      </c>
      <c r="R208" s="156">
        <f>ROUND(J208*I208,2)</f>
        <v>0</v>
      </c>
      <c r="S208" s="156">
        <f>ROUND(K208*I208,2)</f>
        <v>0</v>
      </c>
      <c r="T208" s="18"/>
      <c r="U208" s="157">
        <f>T208*I208</f>
        <v>0</v>
      </c>
      <c r="V208" s="157">
        <v>0</v>
      </c>
      <c r="W208" s="157">
        <f>V208*I208</f>
        <v>0</v>
      </c>
      <c r="X208" s="157">
        <v>0</v>
      </c>
      <c r="Y208" s="158">
        <f>X208*I208</f>
        <v>0</v>
      </c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59" t="s">
        <v>232</v>
      </c>
      <c r="AT208" s="18"/>
      <c r="AU208" s="159" t="s">
        <v>161</v>
      </c>
      <c r="AV208" s="159" t="s">
        <v>97</v>
      </c>
      <c r="AW208" s="18"/>
      <c r="AX208" s="18"/>
      <c r="AY208" s="18"/>
      <c r="AZ208" s="3" t="s">
        <v>159</v>
      </c>
      <c r="BA208" s="18"/>
      <c r="BB208" s="18"/>
      <c r="BC208" s="18"/>
      <c r="BD208" s="18"/>
      <c r="BE208" s="18"/>
      <c r="BF208" s="160">
        <f>IF(P208="základná",L208,0)</f>
        <v>0</v>
      </c>
      <c r="BG208" s="160">
        <f>IF(P208="znížená",L208,0)</f>
        <v>0</v>
      </c>
      <c r="BH208" s="160">
        <f>IF(P208="zákl. prenesená",L208,0)</f>
        <v>0</v>
      </c>
      <c r="BI208" s="160">
        <f>IF(P208="zníž. prenesená",L208,0)</f>
        <v>0</v>
      </c>
      <c r="BJ208" s="160">
        <f>IF(P208="nulová",L208,0)</f>
        <v>0</v>
      </c>
      <c r="BK208" s="3" t="s">
        <v>97</v>
      </c>
      <c r="BL208" s="160">
        <f>ROUND(Q208*I208,2)</f>
        <v>0</v>
      </c>
      <c r="BM208" s="3" t="s">
        <v>232</v>
      </c>
      <c r="BN208" s="159" t="s">
        <v>530</v>
      </c>
    </row>
    <row r="209" spans="1:66" ht="15.75" customHeight="1">
      <c r="A209" s="161"/>
      <c r="B209" s="162"/>
      <c r="C209" s="161"/>
      <c r="D209" s="163" t="s">
        <v>167</v>
      </c>
      <c r="E209" s="164" t="s">
        <v>1</v>
      </c>
      <c r="F209" s="165" t="s">
        <v>496</v>
      </c>
      <c r="G209" s="165"/>
      <c r="H209" s="161"/>
      <c r="I209" s="166">
        <v>48</v>
      </c>
      <c r="J209" s="161"/>
      <c r="K209" s="161"/>
      <c r="L209" s="161"/>
      <c r="M209" s="161"/>
      <c r="N209" s="162"/>
      <c r="O209" s="167"/>
      <c r="P209" s="161"/>
      <c r="Q209" s="161"/>
      <c r="R209" s="161"/>
      <c r="S209" s="161"/>
      <c r="T209" s="161"/>
      <c r="U209" s="161"/>
      <c r="V209" s="161"/>
      <c r="W209" s="161"/>
      <c r="X209" s="161"/>
      <c r="Y209" s="168"/>
      <c r="Z209" s="161"/>
      <c r="AA209" s="161"/>
      <c r="AB209" s="161"/>
      <c r="AC209" s="161"/>
      <c r="AD209" s="161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  <c r="AO209" s="161"/>
      <c r="AP209" s="161"/>
      <c r="AQ209" s="161"/>
      <c r="AR209" s="161"/>
      <c r="AS209" s="161"/>
      <c r="AT209" s="161"/>
      <c r="AU209" s="164" t="s">
        <v>167</v>
      </c>
      <c r="AV209" s="164" t="s">
        <v>97</v>
      </c>
      <c r="AW209" s="161" t="s">
        <v>97</v>
      </c>
      <c r="AX209" s="161" t="s">
        <v>4</v>
      </c>
      <c r="AY209" s="161" t="s">
        <v>86</v>
      </c>
      <c r="AZ209" s="164" t="s">
        <v>159</v>
      </c>
      <c r="BA209" s="161"/>
      <c r="BB209" s="161"/>
      <c r="BC209" s="161"/>
      <c r="BD209" s="161"/>
      <c r="BE209" s="161"/>
      <c r="BF209" s="161"/>
      <c r="BG209" s="161"/>
      <c r="BH209" s="161"/>
      <c r="BI209" s="161"/>
      <c r="BJ209" s="161"/>
      <c r="BK209" s="161"/>
      <c r="BL209" s="161"/>
      <c r="BM209" s="161"/>
      <c r="BN209" s="161"/>
    </row>
    <row r="210" spans="1:66" ht="16.5" customHeight="1">
      <c r="A210" s="18"/>
      <c r="B210" s="19"/>
      <c r="C210" s="169" t="s">
        <v>327</v>
      </c>
      <c r="D210" s="169" t="s">
        <v>175</v>
      </c>
      <c r="E210" s="170" t="s">
        <v>531</v>
      </c>
      <c r="F210" s="171" t="s">
        <v>532</v>
      </c>
      <c r="G210" s="171"/>
      <c r="H210" s="172" t="s">
        <v>186</v>
      </c>
      <c r="I210" s="173">
        <v>25.92</v>
      </c>
      <c r="J210" s="174"/>
      <c r="K210" s="175"/>
      <c r="L210" s="176">
        <f>ROUND(Q210*I210,2)</f>
        <v>0</v>
      </c>
      <c r="M210" s="175"/>
      <c r="N210" s="177"/>
      <c r="O210" s="178" t="s">
        <v>1</v>
      </c>
      <c r="P210" s="154" t="s">
        <v>42</v>
      </c>
      <c r="Q210" s="155">
        <f>J210+K210</f>
        <v>0</v>
      </c>
      <c r="R210" s="156">
        <f>ROUND(J210*I210,2)</f>
        <v>0</v>
      </c>
      <c r="S210" s="156">
        <f>ROUND(K210*I210,2)</f>
        <v>0</v>
      </c>
      <c r="T210" s="18"/>
      <c r="U210" s="157">
        <f>T210*I210</f>
        <v>0</v>
      </c>
      <c r="V210" s="157">
        <v>1.125E-2</v>
      </c>
      <c r="W210" s="157">
        <f>V210*I210</f>
        <v>0.29160000000000003</v>
      </c>
      <c r="X210" s="157">
        <v>0</v>
      </c>
      <c r="Y210" s="158">
        <f>X210*I210</f>
        <v>0</v>
      </c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59" t="s">
        <v>243</v>
      </c>
      <c r="AT210" s="18"/>
      <c r="AU210" s="159" t="s">
        <v>175</v>
      </c>
      <c r="AV210" s="159" t="s">
        <v>97</v>
      </c>
      <c r="AW210" s="18"/>
      <c r="AX210" s="18"/>
      <c r="AY210" s="18"/>
      <c r="AZ210" s="3" t="s">
        <v>159</v>
      </c>
      <c r="BA210" s="18"/>
      <c r="BB210" s="18"/>
      <c r="BC210" s="18"/>
      <c r="BD210" s="18"/>
      <c r="BE210" s="18"/>
      <c r="BF210" s="160">
        <f>IF(P210="základná",L210,0)</f>
        <v>0</v>
      </c>
      <c r="BG210" s="160">
        <f>IF(P210="znížená",L210,0)</f>
        <v>0</v>
      </c>
      <c r="BH210" s="160">
        <f>IF(P210="zákl. prenesená",L210,0)</f>
        <v>0</v>
      </c>
      <c r="BI210" s="160">
        <f>IF(P210="zníž. prenesená",L210,0)</f>
        <v>0</v>
      </c>
      <c r="BJ210" s="160">
        <f>IF(P210="nulová",L210,0)</f>
        <v>0</v>
      </c>
      <c r="BK210" s="3" t="s">
        <v>97</v>
      </c>
      <c r="BL210" s="160">
        <f>ROUND(Q210*I210,2)</f>
        <v>0</v>
      </c>
      <c r="BM210" s="3" t="s">
        <v>232</v>
      </c>
      <c r="BN210" s="159" t="s">
        <v>533</v>
      </c>
    </row>
    <row r="211" spans="1:66" ht="15.75" customHeight="1">
      <c r="A211" s="161"/>
      <c r="B211" s="162"/>
      <c r="C211" s="161"/>
      <c r="D211" s="163" t="s">
        <v>167</v>
      </c>
      <c r="E211" s="164" t="s">
        <v>1</v>
      </c>
      <c r="F211" s="165" t="s">
        <v>534</v>
      </c>
      <c r="G211" s="165"/>
      <c r="H211" s="161"/>
      <c r="I211" s="166">
        <v>24</v>
      </c>
      <c r="J211" s="161"/>
      <c r="K211" s="161"/>
      <c r="L211" s="161"/>
      <c r="M211" s="161"/>
      <c r="N211" s="162"/>
      <c r="O211" s="167"/>
      <c r="P211" s="161"/>
      <c r="Q211" s="161"/>
      <c r="R211" s="161"/>
      <c r="S211" s="161"/>
      <c r="T211" s="161"/>
      <c r="U211" s="161"/>
      <c r="V211" s="161"/>
      <c r="W211" s="161"/>
      <c r="X211" s="161"/>
      <c r="Y211" s="168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4" t="s">
        <v>167</v>
      </c>
      <c r="AV211" s="164" t="s">
        <v>97</v>
      </c>
      <c r="AW211" s="161" t="s">
        <v>97</v>
      </c>
      <c r="AX211" s="161" t="s">
        <v>4</v>
      </c>
      <c r="AY211" s="161" t="s">
        <v>86</v>
      </c>
      <c r="AZ211" s="164" t="s">
        <v>159</v>
      </c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1"/>
      <c r="BN211" s="161"/>
    </row>
    <row r="212" spans="1:66" ht="15.75" customHeight="1">
      <c r="A212" s="161"/>
      <c r="B212" s="162"/>
      <c r="C212" s="161"/>
      <c r="D212" s="163" t="s">
        <v>167</v>
      </c>
      <c r="E212" s="161"/>
      <c r="F212" s="165" t="s">
        <v>535</v>
      </c>
      <c r="G212" s="165"/>
      <c r="H212" s="161"/>
      <c r="I212" s="166">
        <v>25.92</v>
      </c>
      <c r="J212" s="161"/>
      <c r="K212" s="161"/>
      <c r="L212" s="161"/>
      <c r="M212" s="161"/>
      <c r="N212" s="162"/>
      <c r="O212" s="167"/>
      <c r="P212" s="161"/>
      <c r="Q212" s="161"/>
      <c r="R212" s="161"/>
      <c r="S212" s="161"/>
      <c r="T212" s="161"/>
      <c r="U212" s="161"/>
      <c r="V212" s="161"/>
      <c r="W212" s="161"/>
      <c r="X212" s="161"/>
      <c r="Y212" s="168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4" t="s">
        <v>167</v>
      </c>
      <c r="AV212" s="164" t="s">
        <v>97</v>
      </c>
      <c r="AW212" s="161" t="s">
        <v>97</v>
      </c>
      <c r="AX212" s="161" t="s">
        <v>3</v>
      </c>
      <c r="AY212" s="161" t="s">
        <v>86</v>
      </c>
      <c r="AZ212" s="164" t="s">
        <v>159</v>
      </c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1"/>
      <c r="BN212" s="161"/>
    </row>
    <row r="213" spans="1:66" ht="16.5" customHeight="1">
      <c r="A213" s="18"/>
      <c r="B213" s="19"/>
      <c r="C213" s="169" t="s">
        <v>332</v>
      </c>
      <c r="D213" s="169" t="s">
        <v>175</v>
      </c>
      <c r="E213" s="170" t="s">
        <v>536</v>
      </c>
      <c r="F213" s="171" t="s">
        <v>537</v>
      </c>
      <c r="G213" s="171"/>
      <c r="H213" s="172" t="s">
        <v>186</v>
      </c>
      <c r="I213" s="173">
        <v>25.92</v>
      </c>
      <c r="J213" s="174"/>
      <c r="K213" s="175"/>
      <c r="L213" s="176">
        <f>ROUND(Q213*I213,2)</f>
        <v>0</v>
      </c>
      <c r="M213" s="175"/>
      <c r="N213" s="177"/>
      <c r="O213" s="178" t="s">
        <v>1</v>
      </c>
      <c r="P213" s="154" t="s">
        <v>42</v>
      </c>
      <c r="Q213" s="155">
        <f>J213+K213</f>
        <v>0</v>
      </c>
      <c r="R213" s="156">
        <f>ROUND(J213*I213,2)</f>
        <v>0</v>
      </c>
      <c r="S213" s="156">
        <f>ROUND(K213*I213,2)</f>
        <v>0</v>
      </c>
      <c r="T213" s="18"/>
      <c r="U213" s="157">
        <f>T213*I213</f>
        <v>0</v>
      </c>
      <c r="V213" s="157">
        <v>1.125E-2</v>
      </c>
      <c r="W213" s="157">
        <f>V213*I213</f>
        <v>0.29160000000000003</v>
      </c>
      <c r="X213" s="157">
        <v>0</v>
      </c>
      <c r="Y213" s="158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9" t="s">
        <v>243</v>
      </c>
      <c r="AT213" s="18"/>
      <c r="AU213" s="159" t="s">
        <v>175</v>
      </c>
      <c r="AV213" s="159" t="s">
        <v>97</v>
      </c>
      <c r="AW213" s="18"/>
      <c r="AX213" s="18"/>
      <c r="AY213" s="18"/>
      <c r="AZ213" s="3" t="s">
        <v>159</v>
      </c>
      <c r="BA213" s="18"/>
      <c r="BB213" s="18"/>
      <c r="BC213" s="18"/>
      <c r="BD213" s="18"/>
      <c r="BE213" s="18"/>
      <c r="BF213" s="160">
        <f>IF(P213="základná",L213,0)</f>
        <v>0</v>
      </c>
      <c r="BG213" s="160">
        <f>IF(P213="znížená",L213,0)</f>
        <v>0</v>
      </c>
      <c r="BH213" s="160">
        <f>IF(P213="zákl. prenesená",L213,0)</f>
        <v>0</v>
      </c>
      <c r="BI213" s="160">
        <f>IF(P213="zníž. prenesená",L213,0)</f>
        <v>0</v>
      </c>
      <c r="BJ213" s="160">
        <f>IF(P213="nulová",L213,0)</f>
        <v>0</v>
      </c>
      <c r="BK213" s="3" t="s">
        <v>97</v>
      </c>
      <c r="BL213" s="160">
        <f>ROUND(Q213*I213,2)</f>
        <v>0</v>
      </c>
      <c r="BM213" s="3" t="s">
        <v>232</v>
      </c>
      <c r="BN213" s="159" t="s">
        <v>538</v>
      </c>
    </row>
    <row r="214" spans="1:66" ht="15.75" customHeight="1">
      <c r="A214" s="161"/>
      <c r="B214" s="162"/>
      <c r="C214" s="161"/>
      <c r="D214" s="163" t="s">
        <v>167</v>
      </c>
      <c r="E214" s="164" t="s">
        <v>1</v>
      </c>
      <c r="F214" s="165" t="s">
        <v>539</v>
      </c>
      <c r="G214" s="165"/>
      <c r="H214" s="161"/>
      <c r="I214" s="166">
        <v>24</v>
      </c>
      <c r="J214" s="161"/>
      <c r="K214" s="161"/>
      <c r="L214" s="161"/>
      <c r="M214" s="161"/>
      <c r="N214" s="162"/>
      <c r="O214" s="167"/>
      <c r="P214" s="161"/>
      <c r="Q214" s="161"/>
      <c r="R214" s="161"/>
      <c r="S214" s="161"/>
      <c r="T214" s="161"/>
      <c r="U214" s="161"/>
      <c r="V214" s="161"/>
      <c r="W214" s="161"/>
      <c r="X214" s="161"/>
      <c r="Y214" s="168"/>
      <c r="Z214" s="161"/>
      <c r="AA214" s="161"/>
      <c r="AB214" s="161"/>
      <c r="AC214" s="161"/>
      <c r="AD214" s="161"/>
      <c r="AE214" s="161"/>
      <c r="AF214" s="161"/>
      <c r="AG214" s="161"/>
      <c r="AH214" s="161"/>
      <c r="AI214" s="161"/>
      <c r="AJ214" s="161"/>
      <c r="AK214" s="161"/>
      <c r="AL214" s="161"/>
      <c r="AM214" s="161"/>
      <c r="AN214" s="161"/>
      <c r="AO214" s="161"/>
      <c r="AP214" s="161"/>
      <c r="AQ214" s="161"/>
      <c r="AR214" s="161"/>
      <c r="AS214" s="161"/>
      <c r="AT214" s="161"/>
      <c r="AU214" s="164" t="s">
        <v>167</v>
      </c>
      <c r="AV214" s="164" t="s">
        <v>97</v>
      </c>
      <c r="AW214" s="161" t="s">
        <v>97</v>
      </c>
      <c r="AX214" s="161" t="s">
        <v>4</v>
      </c>
      <c r="AY214" s="161" t="s">
        <v>86</v>
      </c>
      <c r="AZ214" s="164" t="s">
        <v>159</v>
      </c>
      <c r="BA214" s="161"/>
      <c r="BB214" s="161"/>
      <c r="BC214" s="161"/>
      <c r="BD214" s="161"/>
      <c r="BE214" s="161"/>
      <c r="BF214" s="161"/>
      <c r="BG214" s="161"/>
      <c r="BH214" s="161"/>
      <c r="BI214" s="161"/>
      <c r="BJ214" s="161"/>
      <c r="BK214" s="161"/>
      <c r="BL214" s="161"/>
      <c r="BM214" s="161"/>
      <c r="BN214" s="161"/>
    </row>
    <row r="215" spans="1:66" ht="15.75" customHeight="1">
      <c r="A215" s="161"/>
      <c r="B215" s="162"/>
      <c r="C215" s="161"/>
      <c r="D215" s="163" t="s">
        <v>167</v>
      </c>
      <c r="E215" s="161"/>
      <c r="F215" s="165" t="s">
        <v>535</v>
      </c>
      <c r="G215" s="165"/>
      <c r="H215" s="161"/>
      <c r="I215" s="166">
        <v>25.92</v>
      </c>
      <c r="J215" s="161"/>
      <c r="K215" s="161"/>
      <c r="L215" s="161"/>
      <c r="M215" s="161"/>
      <c r="N215" s="162"/>
      <c r="O215" s="167"/>
      <c r="P215" s="161"/>
      <c r="Q215" s="161"/>
      <c r="R215" s="161"/>
      <c r="S215" s="161"/>
      <c r="T215" s="161"/>
      <c r="U215" s="161"/>
      <c r="V215" s="161"/>
      <c r="W215" s="161"/>
      <c r="X215" s="161"/>
      <c r="Y215" s="168"/>
      <c r="Z215" s="161"/>
      <c r="AA215" s="161"/>
      <c r="AB215" s="161"/>
      <c r="AC215" s="161"/>
      <c r="AD215" s="161"/>
      <c r="AE215" s="161"/>
      <c r="AF215" s="161"/>
      <c r="AG215" s="161"/>
      <c r="AH215" s="161"/>
      <c r="AI215" s="161"/>
      <c r="AJ215" s="161"/>
      <c r="AK215" s="161"/>
      <c r="AL215" s="161"/>
      <c r="AM215" s="161"/>
      <c r="AN215" s="161"/>
      <c r="AO215" s="161"/>
      <c r="AP215" s="161"/>
      <c r="AQ215" s="161"/>
      <c r="AR215" s="161"/>
      <c r="AS215" s="161"/>
      <c r="AT215" s="161"/>
      <c r="AU215" s="164" t="s">
        <v>167</v>
      </c>
      <c r="AV215" s="164" t="s">
        <v>97</v>
      </c>
      <c r="AW215" s="161" t="s">
        <v>97</v>
      </c>
      <c r="AX215" s="161" t="s">
        <v>3</v>
      </c>
      <c r="AY215" s="161" t="s">
        <v>86</v>
      </c>
      <c r="AZ215" s="164" t="s">
        <v>159</v>
      </c>
      <c r="BA215" s="161"/>
      <c r="BB215" s="161"/>
      <c r="BC215" s="161"/>
      <c r="BD215" s="161"/>
      <c r="BE215" s="161"/>
      <c r="BF215" s="161"/>
      <c r="BG215" s="161"/>
      <c r="BH215" s="161"/>
      <c r="BI215" s="161"/>
      <c r="BJ215" s="161"/>
      <c r="BK215" s="161"/>
      <c r="BL215" s="161"/>
      <c r="BM215" s="161"/>
      <c r="BN215" s="161"/>
    </row>
    <row r="216" spans="1:66" ht="24" customHeight="1">
      <c r="A216" s="18"/>
      <c r="B216" s="19"/>
      <c r="C216" s="145" t="s">
        <v>337</v>
      </c>
      <c r="D216" s="145" t="s">
        <v>161</v>
      </c>
      <c r="E216" s="146" t="s">
        <v>540</v>
      </c>
      <c r="F216" s="147" t="s">
        <v>541</v>
      </c>
      <c r="G216" s="147"/>
      <c r="H216" s="148" t="s">
        <v>186</v>
      </c>
      <c r="I216" s="149">
        <v>52</v>
      </c>
      <c r="J216" s="150"/>
      <c r="K216" s="150"/>
      <c r="L216" s="151">
        <f>ROUND(Q216*I216,2)</f>
        <v>0</v>
      </c>
      <c r="M216" s="152"/>
      <c r="N216" s="19"/>
      <c r="O216" s="153" t="s">
        <v>1</v>
      </c>
      <c r="P216" s="154" t="s">
        <v>42</v>
      </c>
      <c r="Q216" s="155">
        <f>J216+K216</f>
        <v>0</v>
      </c>
      <c r="R216" s="156">
        <f>ROUND(J216*I216,2)</f>
        <v>0</v>
      </c>
      <c r="S216" s="156">
        <f>ROUND(K216*I216,2)</f>
        <v>0</v>
      </c>
      <c r="T216" s="18"/>
      <c r="U216" s="157">
        <f>T216*I216</f>
        <v>0</v>
      </c>
      <c r="V216" s="157">
        <v>0</v>
      </c>
      <c r="W216" s="157">
        <f>V216*I216</f>
        <v>0</v>
      </c>
      <c r="X216" s="157">
        <v>0</v>
      </c>
      <c r="Y216" s="158">
        <f>X216*I216</f>
        <v>0</v>
      </c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59" t="s">
        <v>232</v>
      </c>
      <c r="AT216" s="18"/>
      <c r="AU216" s="159" t="s">
        <v>161</v>
      </c>
      <c r="AV216" s="159" t="s">
        <v>97</v>
      </c>
      <c r="AW216" s="18"/>
      <c r="AX216" s="18"/>
      <c r="AY216" s="18"/>
      <c r="AZ216" s="3" t="s">
        <v>159</v>
      </c>
      <c r="BA216" s="18"/>
      <c r="BB216" s="18"/>
      <c r="BC216" s="18"/>
      <c r="BD216" s="18"/>
      <c r="BE216" s="18"/>
      <c r="BF216" s="160">
        <f>IF(P216="základná",L216,0)</f>
        <v>0</v>
      </c>
      <c r="BG216" s="160">
        <f>IF(P216="znížená",L216,0)</f>
        <v>0</v>
      </c>
      <c r="BH216" s="160">
        <f>IF(P216="zákl. prenesená",L216,0)</f>
        <v>0</v>
      </c>
      <c r="BI216" s="160">
        <f>IF(P216="zníž. prenesená",L216,0)</f>
        <v>0</v>
      </c>
      <c r="BJ216" s="160">
        <f>IF(P216="nulová",L216,0)</f>
        <v>0</v>
      </c>
      <c r="BK216" s="3" t="s">
        <v>97</v>
      </c>
      <c r="BL216" s="160">
        <f>ROUND(Q216*I216,2)</f>
        <v>0</v>
      </c>
      <c r="BM216" s="3" t="s">
        <v>232</v>
      </c>
      <c r="BN216" s="159" t="s">
        <v>542</v>
      </c>
    </row>
    <row r="217" spans="1:66" ht="15.75" customHeight="1">
      <c r="A217" s="161"/>
      <c r="B217" s="162"/>
      <c r="C217" s="161"/>
      <c r="D217" s="163" t="s">
        <v>167</v>
      </c>
      <c r="E217" s="164" t="s">
        <v>1</v>
      </c>
      <c r="F217" s="165" t="s">
        <v>543</v>
      </c>
      <c r="G217" s="165"/>
      <c r="H217" s="161"/>
      <c r="I217" s="166">
        <v>52</v>
      </c>
      <c r="J217" s="161"/>
      <c r="K217" s="161"/>
      <c r="L217" s="161"/>
      <c r="M217" s="161"/>
      <c r="N217" s="162"/>
      <c r="O217" s="167"/>
      <c r="P217" s="161"/>
      <c r="Q217" s="161"/>
      <c r="R217" s="161"/>
      <c r="S217" s="161"/>
      <c r="T217" s="161"/>
      <c r="U217" s="161"/>
      <c r="V217" s="161"/>
      <c r="W217" s="161"/>
      <c r="X217" s="161"/>
      <c r="Y217" s="168"/>
      <c r="Z217" s="161"/>
      <c r="AA217" s="161"/>
      <c r="AB217" s="161"/>
      <c r="AC217" s="161"/>
      <c r="AD217" s="161"/>
      <c r="AE217" s="161"/>
      <c r="AF217" s="161"/>
      <c r="AG217" s="161"/>
      <c r="AH217" s="161"/>
      <c r="AI217" s="161"/>
      <c r="AJ217" s="161"/>
      <c r="AK217" s="161"/>
      <c r="AL217" s="161"/>
      <c r="AM217" s="161"/>
      <c r="AN217" s="161"/>
      <c r="AO217" s="161"/>
      <c r="AP217" s="161"/>
      <c r="AQ217" s="161"/>
      <c r="AR217" s="161"/>
      <c r="AS217" s="161"/>
      <c r="AT217" s="161"/>
      <c r="AU217" s="164" t="s">
        <v>167</v>
      </c>
      <c r="AV217" s="164" t="s">
        <v>97</v>
      </c>
      <c r="AW217" s="161" t="s">
        <v>97</v>
      </c>
      <c r="AX217" s="161" t="s">
        <v>4</v>
      </c>
      <c r="AY217" s="161" t="s">
        <v>86</v>
      </c>
      <c r="AZ217" s="164" t="s">
        <v>159</v>
      </c>
      <c r="BA217" s="161"/>
      <c r="BB217" s="161"/>
      <c r="BC217" s="161"/>
      <c r="BD217" s="161"/>
      <c r="BE217" s="161"/>
      <c r="BF217" s="161"/>
      <c r="BG217" s="161"/>
      <c r="BH217" s="161"/>
      <c r="BI217" s="161"/>
      <c r="BJ217" s="161"/>
      <c r="BK217" s="161"/>
      <c r="BL217" s="161"/>
      <c r="BM217" s="161"/>
      <c r="BN217" s="161"/>
    </row>
    <row r="218" spans="1:66" ht="33" customHeight="1">
      <c r="A218" s="18"/>
      <c r="B218" s="19"/>
      <c r="C218" s="169" t="s">
        <v>243</v>
      </c>
      <c r="D218" s="169" t="s">
        <v>175</v>
      </c>
      <c r="E218" s="170" t="s">
        <v>316</v>
      </c>
      <c r="F218" s="171" t="s">
        <v>317</v>
      </c>
      <c r="G218" s="171"/>
      <c r="H218" s="172" t="s">
        <v>164</v>
      </c>
      <c r="I218" s="173">
        <v>2.0070000000000001</v>
      </c>
      <c r="J218" s="174"/>
      <c r="K218" s="175"/>
      <c r="L218" s="176">
        <f>ROUND(Q218*I218,2)</f>
        <v>0</v>
      </c>
      <c r="M218" s="175"/>
      <c r="N218" s="177"/>
      <c r="O218" s="178" t="s">
        <v>1</v>
      </c>
      <c r="P218" s="154" t="s">
        <v>42</v>
      </c>
      <c r="Q218" s="155">
        <f>J218+K218</f>
        <v>0</v>
      </c>
      <c r="R218" s="156">
        <f>ROUND(J218*I218,2)</f>
        <v>0</v>
      </c>
      <c r="S218" s="156">
        <f>ROUND(K218*I218,2)</f>
        <v>0</v>
      </c>
      <c r="T218" s="18"/>
      <c r="U218" s="157">
        <f>T218*I218</f>
        <v>0</v>
      </c>
      <c r="V218" s="157">
        <v>0.44</v>
      </c>
      <c r="W218" s="157">
        <f>V218*I218</f>
        <v>0.88308000000000009</v>
      </c>
      <c r="X218" s="157">
        <v>0</v>
      </c>
      <c r="Y218" s="158">
        <f>X218*I218</f>
        <v>0</v>
      </c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59" t="s">
        <v>243</v>
      </c>
      <c r="AT218" s="18"/>
      <c r="AU218" s="159" t="s">
        <v>175</v>
      </c>
      <c r="AV218" s="159" t="s">
        <v>97</v>
      </c>
      <c r="AW218" s="18"/>
      <c r="AX218" s="18"/>
      <c r="AY218" s="18"/>
      <c r="AZ218" s="3" t="s">
        <v>159</v>
      </c>
      <c r="BA218" s="18"/>
      <c r="BB218" s="18"/>
      <c r="BC218" s="18"/>
      <c r="BD218" s="18"/>
      <c r="BE218" s="18"/>
      <c r="BF218" s="160">
        <f>IF(P218="základná",L218,0)</f>
        <v>0</v>
      </c>
      <c r="BG218" s="160">
        <f>IF(P218="znížená",L218,0)</f>
        <v>0</v>
      </c>
      <c r="BH218" s="160">
        <f>IF(P218="zákl. prenesená",L218,0)</f>
        <v>0</v>
      </c>
      <c r="BI218" s="160">
        <f>IF(P218="zníž. prenesená",L218,0)</f>
        <v>0</v>
      </c>
      <c r="BJ218" s="160">
        <f>IF(P218="nulová",L218,0)</f>
        <v>0</v>
      </c>
      <c r="BK218" s="3" t="s">
        <v>97</v>
      </c>
      <c r="BL218" s="160">
        <f>ROUND(Q218*I218,2)</f>
        <v>0</v>
      </c>
      <c r="BM218" s="3" t="s">
        <v>232</v>
      </c>
      <c r="BN218" s="159" t="s">
        <v>544</v>
      </c>
    </row>
    <row r="219" spans="1:66" ht="15.75" customHeight="1">
      <c r="A219" s="161"/>
      <c r="B219" s="162"/>
      <c r="C219" s="161"/>
      <c r="D219" s="163" t="s">
        <v>167</v>
      </c>
      <c r="E219" s="164" t="s">
        <v>1</v>
      </c>
      <c r="F219" s="165" t="s">
        <v>545</v>
      </c>
      <c r="G219" s="165"/>
      <c r="H219" s="161"/>
      <c r="I219" s="166">
        <v>0.998</v>
      </c>
      <c r="J219" s="161"/>
      <c r="K219" s="161"/>
      <c r="L219" s="161"/>
      <c r="M219" s="161"/>
      <c r="N219" s="162"/>
      <c r="O219" s="167"/>
      <c r="P219" s="161"/>
      <c r="Q219" s="161"/>
      <c r="R219" s="161"/>
      <c r="S219" s="161"/>
      <c r="T219" s="161"/>
      <c r="U219" s="161"/>
      <c r="V219" s="161"/>
      <c r="W219" s="161"/>
      <c r="X219" s="161"/>
      <c r="Y219" s="168"/>
      <c r="Z219" s="161"/>
      <c r="AA219" s="161"/>
      <c r="AB219" s="161"/>
      <c r="AC219" s="161"/>
      <c r="AD219" s="161"/>
      <c r="AE219" s="161"/>
      <c r="AF219" s="161"/>
      <c r="AG219" s="161"/>
      <c r="AH219" s="161"/>
      <c r="AI219" s="161"/>
      <c r="AJ219" s="161"/>
      <c r="AK219" s="161"/>
      <c r="AL219" s="161"/>
      <c r="AM219" s="161"/>
      <c r="AN219" s="161"/>
      <c r="AO219" s="161"/>
      <c r="AP219" s="161"/>
      <c r="AQ219" s="161"/>
      <c r="AR219" s="161"/>
      <c r="AS219" s="161"/>
      <c r="AT219" s="161"/>
      <c r="AU219" s="164" t="s">
        <v>167</v>
      </c>
      <c r="AV219" s="164" t="s">
        <v>97</v>
      </c>
      <c r="AW219" s="161" t="s">
        <v>97</v>
      </c>
      <c r="AX219" s="161" t="s">
        <v>4</v>
      </c>
      <c r="AY219" s="161" t="s">
        <v>78</v>
      </c>
      <c r="AZ219" s="164" t="s">
        <v>159</v>
      </c>
      <c r="BA219" s="161"/>
      <c r="BB219" s="161"/>
      <c r="BC219" s="161"/>
      <c r="BD219" s="161"/>
      <c r="BE219" s="161"/>
      <c r="BF219" s="161"/>
      <c r="BG219" s="161"/>
      <c r="BH219" s="161"/>
      <c r="BI219" s="161"/>
      <c r="BJ219" s="161"/>
      <c r="BK219" s="161"/>
      <c r="BL219" s="161"/>
      <c r="BM219" s="161"/>
      <c r="BN219" s="161"/>
    </row>
    <row r="220" spans="1:66" ht="15.75" customHeight="1">
      <c r="A220" s="161"/>
      <c r="B220" s="162"/>
      <c r="C220" s="161"/>
      <c r="D220" s="163" t="s">
        <v>167</v>
      </c>
      <c r="E220" s="164" t="s">
        <v>1</v>
      </c>
      <c r="F220" s="165" t="s">
        <v>319</v>
      </c>
      <c r="G220" s="165"/>
      <c r="H220" s="161"/>
      <c r="I220" s="166">
        <v>0.86</v>
      </c>
      <c r="J220" s="161"/>
      <c r="K220" s="161"/>
      <c r="L220" s="161"/>
      <c r="M220" s="161"/>
      <c r="N220" s="162"/>
      <c r="O220" s="167"/>
      <c r="P220" s="161"/>
      <c r="Q220" s="161"/>
      <c r="R220" s="161"/>
      <c r="S220" s="161"/>
      <c r="T220" s="161"/>
      <c r="U220" s="161"/>
      <c r="V220" s="161"/>
      <c r="W220" s="161"/>
      <c r="X220" s="161"/>
      <c r="Y220" s="168"/>
      <c r="Z220" s="161"/>
      <c r="AA220" s="161"/>
      <c r="AB220" s="161"/>
      <c r="AC220" s="161"/>
      <c r="AD220" s="161"/>
      <c r="AE220" s="161"/>
      <c r="AF220" s="161"/>
      <c r="AG220" s="161"/>
      <c r="AH220" s="161"/>
      <c r="AI220" s="161"/>
      <c r="AJ220" s="161"/>
      <c r="AK220" s="161"/>
      <c r="AL220" s="161"/>
      <c r="AM220" s="161"/>
      <c r="AN220" s="161"/>
      <c r="AO220" s="161"/>
      <c r="AP220" s="161"/>
      <c r="AQ220" s="161"/>
      <c r="AR220" s="161"/>
      <c r="AS220" s="161"/>
      <c r="AT220" s="161"/>
      <c r="AU220" s="164" t="s">
        <v>167</v>
      </c>
      <c r="AV220" s="164" t="s">
        <v>97</v>
      </c>
      <c r="AW220" s="161" t="s">
        <v>97</v>
      </c>
      <c r="AX220" s="161" t="s">
        <v>4</v>
      </c>
      <c r="AY220" s="161" t="s">
        <v>78</v>
      </c>
      <c r="AZ220" s="164" t="s">
        <v>159</v>
      </c>
      <c r="BA220" s="161"/>
      <c r="BB220" s="161"/>
      <c r="BC220" s="161"/>
      <c r="BD220" s="161"/>
      <c r="BE220" s="161"/>
      <c r="BF220" s="161"/>
      <c r="BG220" s="161"/>
      <c r="BH220" s="161"/>
      <c r="BI220" s="161"/>
      <c r="BJ220" s="161"/>
      <c r="BK220" s="161"/>
      <c r="BL220" s="161"/>
      <c r="BM220" s="161"/>
      <c r="BN220" s="161"/>
    </row>
    <row r="221" spans="1:66" ht="15.75" customHeight="1">
      <c r="A221" s="185"/>
      <c r="B221" s="186"/>
      <c r="C221" s="185"/>
      <c r="D221" s="163" t="s">
        <v>167</v>
      </c>
      <c r="E221" s="187" t="s">
        <v>1</v>
      </c>
      <c r="F221" s="188" t="s">
        <v>239</v>
      </c>
      <c r="G221" s="188"/>
      <c r="H221" s="185"/>
      <c r="I221" s="189">
        <v>1.8580000000000001</v>
      </c>
      <c r="J221" s="185"/>
      <c r="K221" s="185"/>
      <c r="L221" s="185"/>
      <c r="M221" s="185"/>
      <c r="N221" s="186"/>
      <c r="O221" s="190"/>
      <c r="P221" s="185"/>
      <c r="Q221" s="185"/>
      <c r="R221" s="185"/>
      <c r="S221" s="185"/>
      <c r="T221" s="185"/>
      <c r="U221" s="185"/>
      <c r="V221" s="185"/>
      <c r="W221" s="185"/>
      <c r="X221" s="185"/>
      <c r="Y221" s="191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185"/>
      <c r="AL221" s="185"/>
      <c r="AM221" s="185"/>
      <c r="AN221" s="185"/>
      <c r="AO221" s="185"/>
      <c r="AP221" s="185"/>
      <c r="AQ221" s="185"/>
      <c r="AR221" s="185"/>
      <c r="AS221" s="185"/>
      <c r="AT221" s="185"/>
      <c r="AU221" s="187" t="s">
        <v>167</v>
      </c>
      <c r="AV221" s="187" t="s">
        <v>97</v>
      </c>
      <c r="AW221" s="185" t="s">
        <v>174</v>
      </c>
      <c r="AX221" s="185" t="s">
        <v>4</v>
      </c>
      <c r="AY221" s="185" t="s">
        <v>86</v>
      </c>
      <c r="AZ221" s="187" t="s">
        <v>159</v>
      </c>
      <c r="BA221" s="185"/>
      <c r="BB221" s="185"/>
      <c r="BC221" s="185"/>
      <c r="BD221" s="185"/>
      <c r="BE221" s="185"/>
      <c r="BF221" s="185"/>
      <c r="BG221" s="185"/>
      <c r="BH221" s="185"/>
      <c r="BI221" s="185"/>
      <c r="BJ221" s="185"/>
      <c r="BK221" s="185"/>
      <c r="BL221" s="185"/>
      <c r="BM221" s="185"/>
      <c r="BN221" s="185"/>
    </row>
    <row r="222" spans="1:66" ht="15.75" customHeight="1">
      <c r="A222" s="161"/>
      <c r="B222" s="162"/>
      <c r="C222" s="161"/>
      <c r="D222" s="163" t="s">
        <v>167</v>
      </c>
      <c r="E222" s="161"/>
      <c r="F222" s="165" t="s">
        <v>546</v>
      </c>
      <c r="G222" s="165"/>
      <c r="H222" s="161"/>
      <c r="I222" s="166">
        <v>2.0070000000000001</v>
      </c>
      <c r="J222" s="161"/>
      <c r="K222" s="161"/>
      <c r="L222" s="161"/>
      <c r="M222" s="161"/>
      <c r="N222" s="162"/>
      <c r="O222" s="167"/>
      <c r="P222" s="161"/>
      <c r="Q222" s="161"/>
      <c r="R222" s="161"/>
      <c r="S222" s="161"/>
      <c r="T222" s="161"/>
      <c r="U222" s="161"/>
      <c r="V222" s="161"/>
      <c r="W222" s="161"/>
      <c r="X222" s="161"/>
      <c r="Y222" s="168"/>
      <c r="Z222" s="161"/>
      <c r="AA222" s="161"/>
      <c r="AB222" s="161"/>
      <c r="AC222" s="161"/>
      <c r="AD222" s="161"/>
      <c r="AE222" s="161"/>
      <c r="AF222" s="161"/>
      <c r="AG222" s="161"/>
      <c r="AH222" s="161"/>
      <c r="AI222" s="161"/>
      <c r="AJ222" s="161"/>
      <c r="AK222" s="161"/>
      <c r="AL222" s="161"/>
      <c r="AM222" s="161"/>
      <c r="AN222" s="161"/>
      <c r="AO222" s="161"/>
      <c r="AP222" s="161"/>
      <c r="AQ222" s="161"/>
      <c r="AR222" s="161"/>
      <c r="AS222" s="161"/>
      <c r="AT222" s="161"/>
      <c r="AU222" s="164" t="s">
        <v>167</v>
      </c>
      <c r="AV222" s="164" t="s">
        <v>97</v>
      </c>
      <c r="AW222" s="161" t="s">
        <v>97</v>
      </c>
      <c r="AX222" s="161" t="s">
        <v>3</v>
      </c>
      <c r="AY222" s="161" t="s">
        <v>86</v>
      </c>
      <c r="AZ222" s="164" t="s">
        <v>159</v>
      </c>
      <c r="BA222" s="161"/>
      <c r="BB222" s="161"/>
      <c r="BC222" s="161"/>
      <c r="BD222" s="161"/>
      <c r="BE222" s="161"/>
      <c r="BF222" s="161"/>
      <c r="BG222" s="161"/>
      <c r="BH222" s="161"/>
      <c r="BI222" s="161"/>
      <c r="BJ222" s="161"/>
      <c r="BK222" s="161"/>
      <c r="BL222" s="161"/>
      <c r="BM222" s="161"/>
      <c r="BN222" s="161"/>
    </row>
    <row r="223" spans="1:66" ht="24" customHeight="1">
      <c r="A223" s="18"/>
      <c r="B223" s="19"/>
      <c r="C223" s="145" t="s">
        <v>347</v>
      </c>
      <c r="D223" s="145" t="s">
        <v>161</v>
      </c>
      <c r="E223" s="146" t="s">
        <v>322</v>
      </c>
      <c r="F223" s="147" t="s">
        <v>323</v>
      </c>
      <c r="G223" s="147"/>
      <c r="H223" s="148" t="s">
        <v>252</v>
      </c>
      <c r="I223" s="150"/>
      <c r="J223" s="150"/>
      <c r="K223" s="150"/>
      <c r="L223" s="151">
        <f>ROUND(Q223*I223,2)</f>
        <v>0</v>
      </c>
      <c r="M223" s="152"/>
      <c r="N223" s="19"/>
      <c r="O223" s="153" t="s">
        <v>1</v>
      </c>
      <c r="P223" s="154" t="s">
        <v>42</v>
      </c>
      <c r="Q223" s="155">
        <f>J223+K223</f>
        <v>0</v>
      </c>
      <c r="R223" s="156">
        <f>ROUND(J223*I223,2)</f>
        <v>0</v>
      </c>
      <c r="S223" s="156">
        <f>ROUND(K223*I223,2)</f>
        <v>0</v>
      </c>
      <c r="T223" s="18"/>
      <c r="U223" s="157">
        <f>T223*I223</f>
        <v>0</v>
      </c>
      <c r="V223" s="157">
        <v>0</v>
      </c>
      <c r="W223" s="157">
        <f>V223*I223</f>
        <v>0</v>
      </c>
      <c r="X223" s="157">
        <v>0</v>
      </c>
      <c r="Y223" s="158">
        <f>X223*I223</f>
        <v>0</v>
      </c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59" t="s">
        <v>232</v>
      </c>
      <c r="AT223" s="18"/>
      <c r="AU223" s="159" t="s">
        <v>161</v>
      </c>
      <c r="AV223" s="159" t="s">
        <v>97</v>
      </c>
      <c r="AW223" s="18"/>
      <c r="AX223" s="18"/>
      <c r="AY223" s="18"/>
      <c r="AZ223" s="3" t="s">
        <v>159</v>
      </c>
      <c r="BA223" s="18"/>
      <c r="BB223" s="18"/>
      <c r="BC223" s="18"/>
      <c r="BD223" s="18"/>
      <c r="BE223" s="18"/>
      <c r="BF223" s="160">
        <f>IF(P223="základná",L223,0)</f>
        <v>0</v>
      </c>
      <c r="BG223" s="160">
        <f>IF(P223="znížená",L223,0)</f>
        <v>0</v>
      </c>
      <c r="BH223" s="160">
        <f>IF(P223="zákl. prenesená",L223,0)</f>
        <v>0</v>
      </c>
      <c r="BI223" s="160">
        <f>IF(P223="zníž. prenesená",L223,0)</f>
        <v>0</v>
      </c>
      <c r="BJ223" s="160">
        <f>IF(P223="nulová",L223,0)</f>
        <v>0</v>
      </c>
      <c r="BK223" s="3" t="s">
        <v>97</v>
      </c>
      <c r="BL223" s="160">
        <f>ROUND(Q223*I223,2)</f>
        <v>0</v>
      </c>
      <c r="BM223" s="3" t="s">
        <v>232</v>
      </c>
      <c r="BN223" s="159" t="s">
        <v>547</v>
      </c>
    </row>
    <row r="224" spans="1:66" ht="22.5" customHeight="1">
      <c r="A224" s="132"/>
      <c r="B224" s="133"/>
      <c r="C224" s="132"/>
      <c r="D224" s="134" t="s">
        <v>77</v>
      </c>
      <c r="E224" s="143" t="s">
        <v>325</v>
      </c>
      <c r="F224" s="143" t="s">
        <v>326</v>
      </c>
      <c r="G224" s="143"/>
      <c r="H224" s="132"/>
      <c r="I224" s="132"/>
      <c r="J224" s="132"/>
      <c r="K224" s="132"/>
      <c r="L224" s="144">
        <f>BL224</f>
        <v>0</v>
      </c>
      <c r="M224" s="132"/>
      <c r="N224" s="133"/>
      <c r="O224" s="137"/>
      <c r="P224" s="132"/>
      <c r="Q224" s="132"/>
      <c r="R224" s="138">
        <f t="shared" ref="R224:S224" si="42">SUM(R225:R232)</f>
        <v>0</v>
      </c>
      <c r="S224" s="138">
        <f t="shared" si="42"/>
        <v>0</v>
      </c>
      <c r="T224" s="132"/>
      <c r="U224" s="139">
        <f>SUM(U225:U232)</f>
        <v>0</v>
      </c>
      <c r="V224" s="132"/>
      <c r="W224" s="139">
        <f>SUM(W225:W232)</f>
        <v>0.48531999999999997</v>
      </c>
      <c r="X224" s="132"/>
      <c r="Y224" s="140">
        <f>SUM(Y225:Y232)</f>
        <v>0</v>
      </c>
      <c r="Z224" s="132"/>
      <c r="AA224" s="132"/>
      <c r="AB224" s="132"/>
      <c r="AC224" s="132"/>
      <c r="AD224" s="132"/>
      <c r="AE224" s="132"/>
      <c r="AF224" s="132"/>
      <c r="AG224" s="132"/>
      <c r="AH224" s="132"/>
      <c r="AI224" s="132"/>
      <c r="AJ224" s="132"/>
      <c r="AK224" s="132"/>
      <c r="AL224" s="132"/>
      <c r="AM224" s="132"/>
      <c r="AN224" s="132"/>
      <c r="AO224" s="132"/>
      <c r="AP224" s="132"/>
      <c r="AQ224" s="132"/>
      <c r="AR224" s="132"/>
      <c r="AS224" s="134" t="s">
        <v>97</v>
      </c>
      <c r="AT224" s="132"/>
      <c r="AU224" s="141" t="s">
        <v>77</v>
      </c>
      <c r="AV224" s="141" t="s">
        <v>86</v>
      </c>
      <c r="AW224" s="132"/>
      <c r="AX224" s="132"/>
      <c r="AY224" s="132"/>
      <c r="AZ224" s="134" t="s">
        <v>159</v>
      </c>
      <c r="BA224" s="132"/>
      <c r="BB224" s="132"/>
      <c r="BC224" s="132"/>
      <c r="BD224" s="132"/>
      <c r="BE224" s="132"/>
      <c r="BF224" s="132"/>
      <c r="BG224" s="132"/>
      <c r="BH224" s="132"/>
      <c r="BI224" s="132"/>
      <c r="BJ224" s="132"/>
      <c r="BK224" s="132"/>
      <c r="BL224" s="142">
        <f>SUM(BL225:BL232)</f>
        <v>0</v>
      </c>
      <c r="BM224" s="132"/>
      <c r="BN224" s="132"/>
    </row>
    <row r="225" spans="1:66" ht="16.5" customHeight="1">
      <c r="A225" s="18"/>
      <c r="B225" s="19"/>
      <c r="C225" s="145" t="s">
        <v>351</v>
      </c>
      <c r="D225" s="145" t="s">
        <v>161</v>
      </c>
      <c r="E225" s="146" t="s">
        <v>328</v>
      </c>
      <c r="F225" s="147" t="s">
        <v>329</v>
      </c>
      <c r="G225" s="147"/>
      <c r="H225" s="148" t="s">
        <v>186</v>
      </c>
      <c r="I225" s="149">
        <v>58</v>
      </c>
      <c r="J225" s="150"/>
      <c r="K225" s="150"/>
      <c r="L225" s="151">
        <f>ROUND(Q225*I225,2)</f>
        <v>0</v>
      </c>
      <c r="M225" s="152"/>
      <c r="N225" s="19"/>
      <c r="O225" s="153" t="s">
        <v>1</v>
      </c>
      <c r="P225" s="154" t="s">
        <v>42</v>
      </c>
      <c r="Q225" s="155">
        <f>J225+K225</f>
        <v>0</v>
      </c>
      <c r="R225" s="156">
        <f>ROUND(J225*I225,2)</f>
        <v>0</v>
      </c>
      <c r="S225" s="156">
        <f>ROUND(K225*I225,2)</f>
        <v>0</v>
      </c>
      <c r="T225" s="18"/>
      <c r="U225" s="157">
        <f>T225*I225</f>
        <v>0</v>
      </c>
      <c r="V225" s="157">
        <v>0</v>
      </c>
      <c r="W225" s="157">
        <f>V225*I225</f>
        <v>0</v>
      </c>
      <c r="X225" s="157">
        <v>0</v>
      </c>
      <c r="Y225" s="158">
        <f>X225*I225</f>
        <v>0</v>
      </c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59" t="s">
        <v>232</v>
      </c>
      <c r="AT225" s="18"/>
      <c r="AU225" s="159" t="s">
        <v>161</v>
      </c>
      <c r="AV225" s="159" t="s">
        <v>97</v>
      </c>
      <c r="AW225" s="18"/>
      <c r="AX225" s="18"/>
      <c r="AY225" s="18"/>
      <c r="AZ225" s="3" t="s">
        <v>159</v>
      </c>
      <c r="BA225" s="18"/>
      <c r="BB225" s="18"/>
      <c r="BC225" s="18"/>
      <c r="BD225" s="18"/>
      <c r="BE225" s="18"/>
      <c r="BF225" s="160">
        <f>IF(P225="základná",L225,0)</f>
        <v>0</v>
      </c>
      <c r="BG225" s="160">
        <f>IF(P225="znížená",L225,0)</f>
        <v>0</v>
      </c>
      <c r="BH225" s="160">
        <f>IF(P225="zákl. prenesená",L225,0)</f>
        <v>0</v>
      </c>
      <c r="BI225" s="160">
        <f>IF(P225="zníž. prenesená",L225,0)</f>
        <v>0</v>
      </c>
      <c r="BJ225" s="160">
        <f>IF(P225="nulová",L225,0)</f>
        <v>0</v>
      </c>
      <c r="BK225" s="3" t="s">
        <v>97</v>
      </c>
      <c r="BL225" s="160">
        <f>ROUND(Q225*I225,2)</f>
        <v>0</v>
      </c>
      <c r="BM225" s="3" t="s">
        <v>232</v>
      </c>
      <c r="BN225" s="159" t="s">
        <v>548</v>
      </c>
    </row>
    <row r="226" spans="1:66" ht="15.75" customHeight="1">
      <c r="A226" s="161"/>
      <c r="B226" s="162"/>
      <c r="C226" s="161"/>
      <c r="D226" s="163" t="s">
        <v>167</v>
      </c>
      <c r="E226" s="164" t="s">
        <v>1</v>
      </c>
      <c r="F226" s="165" t="s">
        <v>331</v>
      </c>
      <c r="G226" s="165"/>
      <c r="H226" s="161"/>
      <c r="I226" s="166">
        <v>58</v>
      </c>
      <c r="J226" s="161"/>
      <c r="K226" s="161"/>
      <c r="L226" s="161"/>
      <c r="M226" s="161"/>
      <c r="N226" s="162"/>
      <c r="O226" s="167"/>
      <c r="P226" s="161"/>
      <c r="Q226" s="161"/>
      <c r="R226" s="161"/>
      <c r="S226" s="161"/>
      <c r="T226" s="161"/>
      <c r="U226" s="161"/>
      <c r="V226" s="161"/>
      <c r="W226" s="161"/>
      <c r="X226" s="161"/>
      <c r="Y226" s="168"/>
      <c r="Z226" s="161"/>
      <c r="AA226" s="161"/>
      <c r="AB226" s="161"/>
      <c r="AC226" s="161"/>
      <c r="AD226" s="161"/>
      <c r="AE226" s="161"/>
      <c r="AF226" s="161"/>
      <c r="AG226" s="161"/>
      <c r="AH226" s="161"/>
      <c r="AI226" s="161"/>
      <c r="AJ226" s="161"/>
      <c r="AK226" s="161"/>
      <c r="AL226" s="161"/>
      <c r="AM226" s="161"/>
      <c r="AN226" s="161"/>
      <c r="AO226" s="161"/>
      <c r="AP226" s="161"/>
      <c r="AQ226" s="161"/>
      <c r="AR226" s="161"/>
      <c r="AS226" s="161"/>
      <c r="AT226" s="161"/>
      <c r="AU226" s="164" t="s">
        <v>167</v>
      </c>
      <c r="AV226" s="164" t="s">
        <v>97</v>
      </c>
      <c r="AW226" s="161" t="s">
        <v>97</v>
      </c>
      <c r="AX226" s="161" t="s">
        <v>4</v>
      </c>
      <c r="AY226" s="161" t="s">
        <v>86</v>
      </c>
      <c r="AZ226" s="164" t="s">
        <v>159</v>
      </c>
      <c r="BA226" s="161"/>
      <c r="BB226" s="161"/>
      <c r="BC226" s="161"/>
      <c r="BD226" s="161"/>
      <c r="BE226" s="161"/>
      <c r="BF226" s="161"/>
      <c r="BG226" s="161"/>
      <c r="BH226" s="161"/>
      <c r="BI226" s="161"/>
      <c r="BJ226" s="161"/>
      <c r="BK226" s="161"/>
      <c r="BL226" s="161"/>
      <c r="BM226" s="161"/>
      <c r="BN226" s="161"/>
    </row>
    <row r="227" spans="1:66" ht="33" customHeight="1">
      <c r="A227" s="18"/>
      <c r="B227" s="19"/>
      <c r="C227" s="169" t="s">
        <v>355</v>
      </c>
      <c r="D227" s="169" t="s">
        <v>175</v>
      </c>
      <c r="E227" s="170" t="s">
        <v>267</v>
      </c>
      <c r="F227" s="171" t="s">
        <v>268</v>
      </c>
      <c r="G227" s="171"/>
      <c r="H227" s="172" t="s">
        <v>164</v>
      </c>
      <c r="I227" s="173">
        <v>1.103</v>
      </c>
      <c r="J227" s="174"/>
      <c r="K227" s="175"/>
      <c r="L227" s="176">
        <f>ROUND(Q227*I227,2)</f>
        <v>0</v>
      </c>
      <c r="M227" s="175"/>
      <c r="N227" s="177"/>
      <c r="O227" s="178" t="s">
        <v>1</v>
      </c>
      <c r="P227" s="154" t="s">
        <v>42</v>
      </c>
      <c r="Q227" s="155">
        <f>J227+K227</f>
        <v>0</v>
      </c>
      <c r="R227" s="156">
        <f>ROUND(J227*I227,2)</f>
        <v>0</v>
      </c>
      <c r="S227" s="156">
        <f>ROUND(K227*I227,2)</f>
        <v>0</v>
      </c>
      <c r="T227" s="18"/>
      <c r="U227" s="157">
        <f>T227*I227</f>
        <v>0</v>
      </c>
      <c r="V227" s="157">
        <v>0.44</v>
      </c>
      <c r="W227" s="157">
        <f>V227*I227</f>
        <v>0.48531999999999997</v>
      </c>
      <c r="X227" s="157">
        <v>0</v>
      </c>
      <c r="Y227" s="158">
        <f>X227*I227</f>
        <v>0</v>
      </c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59" t="s">
        <v>243</v>
      </c>
      <c r="AT227" s="18"/>
      <c r="AU227" s="159" t="s">
        <v>175</v>
      </c>
      <c r="AV227" s="159" t="s">
        <v>97</v>
      </c>
      <c r="AW227" s="18"/>
      <c r="AX227" s="18"/>
      <c r="AY227" s="18"/>
      <c r="AZ227" s="3" t="s">
        <v>159</v>
      </c>
      <c r="BA227" s="18"/>
      <c r="BB227" s="18"/>
      <c r="BC227" s="18"/>
      <c r="BD227" s="18"/>
      <c r="BE227" s="18"/>
      <c r="BF227" s="160">
        <f>IF(P227="základná",L227,0)</f>
        <v>0</v>
      </c>
      <c r="BG227" s="160">
        <f>IF(P227="znížená",L227,0)</f>
        <v>0</v>
      </c>
      <c r="BH227" s="160">
        <f>IF(P227="zákl. prenesená",L227,0)</f>
        <v>0</v>
      </c>
      <c r="BI227" s="160">
        <f>IF(P227="zníž. prenesená",L227,0)</f>
        <v>0</v>
      </c>
      <c r="BJ227" s="160">
        <f>IF(P227="nulová",L227,0)</f>
        <v>0</v>
      </c>
      <c r="BK227" s="3" t="s">
        <v>97</v>
      </c>
      <c r="BL227" s="160">
        <f>ROUND(Q227*I227,2)</f>
        <v>0</v>
      </c>
      <c r="BM227" s="3" t="s">
        <v>232</v>
      </c>
      <c r="BN227" s="159" t="s">
        <v>549</v>
      </c>
    </row>
    <row r="228" spans="1:66" ht="15.75" customHeight="1">
      <c r="A228" s="161"/>
      <c r="B228" s="162"/>
      <c r="C228" s="161"/>
      <c r="D228" s="163" t="s">
        <v>167</v>
      </c>
      <c r="E228" s="164" t="s">
        <v>1</v>
      </c>
      <c r="F228" s="165" t="s">
        <v>334</v>
      </c>
      <c r="G228" s="165"/>
      <c r="H228" s="161"/>
      <c r="I228" s="166">
        <v>0.61899999999999999</v>
      </c>
      <c r="J228" s="161"/>
      <c r="K228" s="161"/>
      <c r="L228" s="161"/>
      <c r="M228" s="161"/>
      <c r="N228" s="162"/>
      <c r="O228" s="167"/>
      <c r="P228" s="161"/>
      <c r="Q228" s="161"/>
      <c r="R228" s="161"/>
      <c r="S228" s="161"/>
      <c r="T228" s="161"/>
      <c r="U228" s="161"/>
      <c r="V228" s="161"/>
      <c r="W228" s="161"/>
      <c r="X228" s="161"/>
      <c r="Y228" s="168"/>
      <c r="Z228" s="161"/>
      <c r="AA228" s="161"/>
      <c r="AB228" s="161"/>
      <c r="AC228" s="161"/>
      <c r="AD228" s="161"/>
      <c r="AE228" s="161"/>
      <c r="AF228" s="161"/>
      <c r="AG228" s="161"/>
      <c r="AH228" s="161"/>
      <c r="AI228" s="161"/>
      <c r="AJ228" s="161"/>
      <c r="AK228" s="161"/>
      <c r="AL228" s="161"/>
      <c r="AM228" s="161"/>
      <c r="AN228" s="161"/>
      <c r="AO228" s="161"/>
      <c r="AP228" s="161"/>
      <c r="AQ228" s="161"/>
      <c r="AR228" s="161"/>
      <c r="AS228" s="161"/>
      <c r="AT228" s="161"/>
      <c r="AU228" s="164" t="s">
        <v>167</v>
      </c>
      <c r="AV228" s="164" t="s">
        <v>97</v>
      </c>
      <c r="AW228" s="161" t="s">
        <v>97</v>
      </c>
      <c r="AX228" s="161" t="s">
        <v>4</v>
      </c>
      <c r="AY228" s="161" t="s">
        <v>78</v>
      </c>
      <c r="AZ228" s="164" t="s">
        <v>159</v>
      </c>
      <c r="BA228" s="161"/>
      <c r="BB228" s="161"/>
      <c r="BC228" s="161"/>
      <c r="BD228" s="161"/>
      <c r="BE228" s="161"/>
      <c r="BF228" s="161"/>
      <c r="BG228" s="161"/>
      <c r="BH228" s="161"/>
      <c r="BI228" s="161"/>
      <c r="BJ228" s="161"/>
      <c r="BK228" s="161"/>
      <c r="BL228" s="161"/>
      <c r="BM228" s="161"/>
      <c r="BN228" s="161"/>
    </row>
    <row r="229" spans="1:66" ht="15.75" customHeight="1">
      <c r="A229" s="161"/>
      <c r="B229" s="162"/>
      <c r="C229" s="161"/>
      <c r="D229" s="163" t="s">
        <v>167</v>
      </c>
      <c r="E229" s="164" t="s">
        <v>1</v>
      </c>
      <c r="F229" s="165" t="s">
        <v>335</v>
      </c>
      <c r="G229" s="165"/>
      <c r="H229" s="161"/>
      <c r="I229" s="166">
        <v>0.38400000000000001</v>
      </c>
      <c r="J229" s="161"/>
      <c r="K229" s="161"/>
      <c r="L229" s="161"/>
      <c r="M229" s="161"/>
      <c r="N229" s="162"/>
      <c r="O229" s="167"/>
      <c r="P229" s="161"/>
      <c r="Q229" s="161"/>
      <c r="R229" s="161"/>
      <c r="S229" s="161"/>
      <c r="T229" s="161"/>
      <c r="U229" s="161"/>
      <c r="V229" s="161"/>
      <c r="W229" s="161"/>
      <c r="X229" s="161"/>
      <c r="Y229" s="168"/>
      <c r="Z229" s="161"/>
      <c r="AA229" s="161"/>
      <c r="AB229" s="161"/>
      <c r="AC229" s="161"/>
      <c r="AD229" s="161"/>
      <c r="AE229" s="161"/>
      <c r="AF229" s="161"/>
      <c r="AG229" s="161"/>
      <c r="AH229" s="161"/>
      <c r="AI229" s="161"/>
      <c r="AJ229" s="161"/>
      <c r="AK229" s="161"/>
      <c r="AL229" s="161"/>
      <c r="AM229" s="161"/>
      <c r="AN229" s="161"/>
      <c r="AO229" s="161"/>
      <c r="AP229" s="161"/>
      <c r="AQ229" s="161"/>
      <c r="AR229" s="161"/>
      <c r="AS229" s="161"/>
      <c r="AT229" s="161"/>
      <c r="AU229" s="164" t="s">
        <v>167</v>
      </c>
      <c r="AV229" s="164" t="s">
        <v>97</v>
      </c>
      <c r="AW229" s="161" t="s">
        <v>97</v>
      </c>
      <c r="AX229" s="161" t="s">
        <v>4</v>
      </c>
      <c r="AY229" s="161" t="s">
        <v>78</v>
      </c>
      <c r="AZ229" s="164" t="s">
        <v>159</v>
      </c>
      <c r="BA229" s="161"/>
      <c r="BB229" s="161"/>
      <c r="BC229" s="161"/>
      <c r="BD229" s="161"/>
      <c r="BE229" s="161"/>
      <c r="BF229" s="161"/>
      <c r="BG229" s="161"/>
      <c r="BH229" s="161"/>
      <c r="BI229" s="161"/>
      <c r="BJ229" s="161"/>
      <c r="BK229" s="161"/>
      <c r="BL229" s="161"/>
      <c r="BM229" s="161"/>
      <c r="BN229" s="161"/>
    </row>
    <row r="230" spans="1:66" ht="15.75" customHeight="1">
      <c r="A230" s="185"/>
      <c r="B230" s="186"/>
      <c r="C230" s="185"/>
      <c r="D230" s="163" t="s">
        <v>167</v>
      </c>
      <c r="E230" s="187" t="s">
        <v>1</v>
      </c>
      <c r="F230" s="188" t="s">
        <v>239</v>
      </c>
      <c r="G230" s="188"/>
      <c r="H230" s="185"/>
      <c r="I230" s="189">
        <v>1.0029999999999999</v>
      </c>
      <c r="J230" s="185"/>
      <c r="K230" s="185"/>
      <c r="L230" s="185"/>
      <c r="M230" s="185"/>
      <c r="N230" s="186"/>
      <c r="O230" s="190"/>
      <c r="P230" s="185"/>
      <c r="Q230" s="185"/>
      <c r="R230" s="185"/>
      <c r="S230" s="185"/>
      <c r="T230" s="185"/>
      <c r="U230" s="185"/>
      <c r="V230" s="185"/>
      <c r="W230" s="185"/>
      <c r="X230" s="185"/>
      <c r="Y230" s="191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85"/>
      <c r="AT230" s="185"/>
      <c r="AU230" s="187" t="s">
        <v>167</v>
      </c>
      <c r="AV230" s="187" t="s">
        <v>97</v>
      </c>
      <c r="AW230" s="185" t="s">
        <v>174</v>
      </c>
      <c r="AX230" s="185" t="s">
        <v>4</v>
      </c>
      <c r="AY230" s="185" t="s">
        <v>86</v>
      </c>
      <c r="AZ230" s="187" t="s">
        <v>159</v>
      </c>
      <c r="BA230" s="185"/>
      <c r="BB230" s="185"/>
      <c r="BC230" s="185"/>
      <c r="BD230" s="185"/>
      <c r="BE230" s="185"/>
      <c r="BF230" s="185"/>
      <c r="BG230" s="185"/>
      <c r="BH230" s="185"/>
      <c r="BI230" s="185"/>
      <c r="BJ230" s="185"/>
      <c r="BK230" s="185"/>
      <c r="BL230" s="185"/>
      <c r="BM230" s="185"/>
      <c r="BN230" s="185"/>
    </row>
    <row r="231" spans="1:66" ht="15.75" customHeight="1">
      <c r="A231" s="161"/>
      <c r="B231" s="162"/>
      <c r="C231" s="161"/>
      <c r="D231" s="163" t="s">
        <v>167</v>
      </c>
      <c r="E231" s="161"/>
      <c r="F231" s="165" t="s">
        <v>336</v>
      </c>
      <c r="G231" s="165"/>
      <c r="H231" s="161"/>
      <c r="I231" s="166">
        <v>1.103</v>
      </c>
      <c r="J231" s="161"/>
      <c r="K231" s="161"/>
      <c r="L231" s="161"/>
      <c r="M231" s="161"/>
      <c r="N231" s="162"/>
      <c r="O231" s="167"/>
      <c r="P231" s="161"/>
      <c r="Q231" s="161"/>
      <c r="R231" s="161"/>
      <c r="S231" s="161"/>
      <c r="T231" s="161"/>
      <c r="U231" s="161"/>
      <c r="V231" s="161"/>
      <c r="W231" s="161"/>
      <c r="X231" s="161"/>
      <c r="Y231" s="168"/>
      <c r="Z231" s="161"/>
      <c r="AA231" s="161"/>
      <c r="AB231" s="161"/>
      <c r="AC231" s="161"/>
      <c r="AD231" s="161"/>
      <c r="AE231" s="161"/>
      <c r="AF231" s="161"/>
      <c r="AG231" s="161"/>
      <c r="AH231" s="161"/>
      <c r="AI231" s="161"/>
      <c r="AJ231" s="161"/>
      <c r="AK231" s="161"/>
      <c r="AL231" s="161"/>
      <c r="AM231" s="161"/>
      <c r="AN231" s="161"/>
      <c r="AO231" s="161"/>
      <c r="AP231" s="161"/>
      <c r="AQ231" s="161"/>
      <c r="AR231" s="161"/>
      <c r="AS231" s="161"/>
      <c r="AT231" s="161"/>
      <c r="AU231" s="164" t="s">
        <v>167</v>
      </c>
      <c r="AV231" s="164" t="s">
        <v>97</v>
      </c>
      <c r="AW231" s="161" t="s">
        <v>97</v>
      </c>
      <c r="AX231" s="161" t="s">
        <v>3</v>
      </c>
      <c r="AY231" s="161" t="s">
        <v>86</v>
      </c>
      <c r="AZ231" s="164" t="s">
        <v>159</v>
      </c>
      <c r="BA231" s="161"/>
      <c r="BB231" s="161"/>
      <c r="BC231" s="161"/>
      <c r="BD231" s="161"/>
      <c r="BE231" s="161"/>
      <c r="BF231" s="161"/>
      <c r="BG231" s="161"/>
      <c r="BH231" s="161"/>
      <c r="BI231" s="161"/>
      <c r="BJ231" s="161"/>
      <c r="BK231" s="161"/>
      <c r="BL231" s="161"/>
      <c r="BM231" s="161"/>
      <c r="BN231" s="161"/>
    </row>
    <row r="232" spans="1:66" ht="21.75" customHeight="1">
      <c r="A232" s="18"/>
      <c r="B232" s="19"/>
      <c r="C232" s="145" t="s">
        <v>360</v>
      </c>
      <c r="D232" s="145" t="s">
        <v>161</v>
      </c>
      <c r="E232" s="146" t="s">
        <v>338</v>
      </c>
      <c r="F232" s="147" t="s">
        <v>339</v>
      </c>
      <c r="G232" s="147"/>
      <c r="H232" s="148" t="s">
        <v>252</v>
      </c>
      <c r="I232" s="150"/>
      <c r="J232" s="150"/>
      <c r="K232" s="150"/>
      <c r="L232" s="151">
        <f>ROUND(Q232*I232,2)</f>
        <v>0</v>
      </c>
      <c r="M232" s="152"/>
      <c r="N232" s="19"/>
      <c r="O232" s="153" t="s">
        <v>1</v>
      </c>
      <c r="P232" s="154" t="s">
        <v>42</v>
      </c>
      <c r="Q232" s="155">
        <f>J232+K232</f>
        <v>0</v>
      </c>
      <c r="R232" s="156">
        <f>ROUND(J232*I232,2)</f>
        <v>0</v>
      </c>
      <c r="S232" s="156">
        <f>ROUND(K232*I232,2)</f>
        <v>0</v>
      </c>
      <c r="T232" s="18"/>
      <c r="U232" s="157">
        <f>T232*I232</f>
        <v>0</v>
      </c>
      <c r="V232" s="157">
        <v>0</v>
      </c>
      <c r="W232" s="157">
        <f>V232*I232</f>
        <v>0</v>
      </c>
      <c r="X232" s="157">
        <v>0</v>
      </c>
      <c r="Y232" s="158">
        <f>X232*I232</f>
        <v>0</v>
      </c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59" t="s">
        <v>232</v>
      </c>
      <c r="AT232" s="18"/>
      <c r="AU232" s="159" t="s">
        <v>161</v>
      </c>
      <c r="AV232" s="159" t="s">
        <v>97</v>
      </c>
      <c r="AW232" s="18"/>
      <c r="AX232" s="18"/>
      <c r="AY232" s="18"/>
      <c r="AZ232" s="3" t="s">
        <v>159</v>
      </c>
      <c r="BA232" s="18"/>
      <c r="BB232" s="18"/>
      <c r="BC232" s="18"/>
      <c r="BD232" s="18"/>
      <c r="BE232" s="18"/>
      <c r="BF232" s="160">
        <f>IF(P232="základná",L232,0)</f>
        <v>0</v>
      </c>
      <c r="BG232" s="160">
        <f>IF(P232="znížená",L232,0)</f>
        <v>0</v>
      </c>
      <c r="BH232" s="160">
        <f>IF(P232="zákl. prenesená",L232,0)</f>
        <v>0</v>
      </c>
      <c r="BI232" s="160">
        <f>IF(P232="zníž. prenesená",L232,0)</f>
        <v>0</v>
      </c>
      <c r="BJ232" s="160">
        <f>IF(P232="nulová",L232,0)</f>
        <v>0</v>
      </c>
      <c r="BK232" s="3" t="s">
        <v>97</v>
      </c>
      <c r="BL232" s="160">
        <f>ROUND(Q232*I232,2)</f>
        <v>0</v>
      </c>
      <c r="BM232" s="3" t="s">
        <v>232</v>
      </c>
      <c r="BN232" s="159" t="s">
        <v>550</v>
      </c>
    </row>
    <row r="233" spans="1:66" ht="22.5" customHeight="1">
      <c r="A233" s="132"/>
      <c r="B233" s="133"/>
      <c r="C233" s="132"/>
      <c r="D233" s="134" t="s">
        <v>77</v>
      </c>
      <c r="E233" s="143" t="s">
        <v>341</v>
      </c>
      <c r="F233" s="143" t="s">
        <v>342</v>
      </c>
      <c r="G233" s="143"/>
      <c r="H233" s="132"/>
      <c r="I233" s="132"/>
      <c r="J233" s="132"/>
      <c r="K233" s="132"/>
      <c r="L233" s="144">
        <f>BL233</f>
        <v>0</v>
      </c>
      <c r="M233" s="132"/>
      <c r="N233" s="133"/>
      <c r="O233" s="137"/>
      <c r="P233" s="132"/>
      <c r="Q233" s="132"/>
      <c r="R233" s="138">
        <f t="shared" ref="R233:S233" si="43">SUM(R234:R250)</f>
        <v>0</v>
      </c>
      <c r="S233" s="138">
        <f t="shared" si="43"/>
        <v>0</v>
      </c>
      <c r="T233" s="132"/>
      <c r="U233" s="139">
        <f>SUM(U234:U250)</f>
        <v>0</v>
      </c>
      <c r="V233" s="132"/>
      <c r="W233" s="139">
        <f>SUM(W234:W250)</f>
        <v>0.56531600000000004</v>
      </c>
      <c r="X233" s="132"/>
      <c r="Y233" s="140">
        <f>SUM(Y234:Y250)</f>
        <v>0</v>
      </c>
      <c r="Z233" s="132"/>
      <c r="AA233" s="132"/>
      <c r="AB233" s="132"/>
      <c r="AC233" s="132"/>
      <c r="AD233" s="132"/>
      <c r="AE233" s="132"/>
      <c r="AF233" s="132"/>
      <c r="AG233" s="132"/>
      <c r="AH233" s="132"/>
      <c r="AI233" s="132"/>
      <c r="AJ233" s="132"/>
      <c r="AK233" s="132"/>
      <c r="AL233" s="132"/>
      <c r="AM233" s="132"/>
      <c r="AN233" s="132"/>
      <c r="AO233" s="132"/>
      <c r="AP233" s="132"/>
      <c r="AQ233" s="132"/>
      <c r="AR233" s="132"/>
      <c r="AS233" s="134" t="s">
        <v>97</v>
      </c>
      <c r="AT233" s="132"/>
      <c r="AU233" s="141" t="s">
        <v>77</v>
      </c>
      <c r="AV233" s="141" t="s">
        <v>86</v>
      </c>
      <c r="AW233" s="132"/>
      <c r="AX233" s="132"/>
      <c r="AY233" s="132"/>
      <c r="AZ233" s="134" t="s">
        <v>159</v>
      </c>
      <c r="BA233" s="132"/>
      <c r="BB233" s="132"/>
      <c r="BC233" s="132"/>
      <c r="BD233" s="132"/>
      <c r="BE233" s="132"/>
      <c r="BF233" s="132"/>
      <c r="BG233" s="132"/>
      <c r="BH233" s="132"/>
      <c r="BI233" s="132"/>
      <c r="BJ233" s="132"/>
      <c r="BK233" s="132"/>
      <c r="BL233" s="142">
        <f>SUM(BL234:BL250)</f>
        <v>0</v>
      </c>
      <c r="BM233" s="132"/>
      <c r="BN233" s="132"/>
    </row>
    <row r="234" spans="1:66" ht="24" customHeight="1">
      <c r="A234" s="18"/>
      <c r="B234" s="19"/>
      <c r="C234" s="145" t="s">
        <v>365</v>
      </c>
      <c r="D234" s="145" t="s">
        <v>161</v>
      </c>
      <c r="E234" s="146" t="s">
        <v>343</v>
      </c>
      <c r="F234" s="147" t="s">
        <v>344</v>
      </c>
      <c r="G234" s="147"/>
      <c r="H234" s="148" t="s">
        <v>263</v>
      </c>
      <c r="I234" s="149">
        <v>13.6</v>
      </c>
      <c r="J234" s="150"/>
      <c r="K234" s="150"/>
      <c r="L234" s="151">
        <f>ROUND(Q234*I234,2)</f>
        <v>0</v>
      </c>
      <c r="M234" s="152"/>
      <c r="N234" s="19"/>
      <c r="O234" s="153" t="s">
        <v>1</v>
      </c>
      <c r="P234" s="154" t="s">
        <v>42</v>
      </c>
      <c r="Q234" s="155">
        <f>J234+K234</f>
        <v>0</v>
      </c>
      <c r="R234" s="156">
        <f>ROUND(J234*I234,2)</f>
        <v>0</v>
      </c>
      <c r="S234" s="156">
        <f>ROUND(K234*I234,2)</f>
        <v>0</v>
      </c>
      <c r="T234" s="18"/>
      <c r="U234" s="157">
        <f>T234*I234</f>
        <v>0</v>
      </c>
      <c r="V234" s="157">
        <v>3.2000000000000003E-4</v>
      </c>
      <c r="W234" s="157">
        <f>V234*I234</f>
        <v>4.352E-3</v>
      </c>
      <c r="X234" s="157">
        <v>0</v>
      </c>
      <c r="Y234" s="158">
        <f>X234*I234</f>
        <v>0</v>
      </c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59" t="s">
        <v>232</v>
      </c>
      <c r="AT234" s="18"/>
      <c r="AU234" s="159" t="s">
        <v>161</v>
      </c>
      <c r="AV234" s="159" t="s">
        <v>97</v>
      </c>
      <c r="AW234" s="18"/>
      <c r="AX234" s="18"/>
      <c r="AY234" s="18"/>
      <c r="AZ234" s="3" t="s">
        <v>159</v>
      </c>
      <c r="BA234" s="18"/>
      <c r="BB234" s="18"/>
      <c r="BC234" s="18"/>
      <c r="BD234" s="18"/>
      <c r="BE234" s="18"/>
      <c r="BF234" s="160">
        <f>IF(P234="základná",L234,0)</f>
        <v>0</v>
      </c>
      <c r="BG234" s="160">
        <f>IF(P234="znížená",L234,0)</f>
        <v>0</v>
      </c>
      <c r="BH234" s="160">
        <f>IF(P234="zákl. prenesená",L234,0)</f>
        <v>0</v>
      </c>
      <c r="BI234" s="160">
        <f>IF(P234="zníž. prenesená",L234,0)</f>
        <v>0</v>
      </c>
      <c r="BJ234" s="160">
        <f>IF(P234="nulová",L234,0)</f>
        <v>0</v>
      </c>
      <c r="BK234" s="3" t="s">
        <v>97</v>
      </c>
      <c r="BL234" s="160">
        <f>ROUND(Q234*I234,2)</f>
        <v>0</v>
      </c>
      <c r="BM234" s="3" t="s">
        <v>232</v>
      </c>
      <c r="BN234" s="159" t="s">
        <v>551</v>
      </c>
    </row>
    <row r="235" spans="1:66" ht="15.75" customHeight="1">
      <c r="A235" s="161"/>
      <c r="B235" s="162"/>
      <c r="C235" s="161"/>
      <c r="D235" s="163" t="s">
        <v>167</v>
      </c>
      <c r="E235" s="164" t="s">
        <v>1</v>
      </c>
      <c r="F235" s="165" t="s">
        <v>346</v>
      </c>
      <c r="G235" s="165"/>
      <c r="H235" s="161"/>
      <c r="I235" s="166">
        <v>13.6</v>
      </c>
      <c r="J235" s="161"/>
      <c r="K235" s="161"/>
      <c r="L235" s="161"/>
      <c r="M235" s="161"/>
      <c r="N235" s="162"/>
      <c r="O235" s="167"/>
      <c r="P235" s="161"/>
      <c r="Q235" s="161"/>
      <c r="R235" s="161"/>
      <c r="S235" s="161"/>
      <c r="T235" s="161"/>
      <c r="U235" s="161"/>
      <c r="V235" s="161"/>
      <c r="W235" s="161"/>
      <c r="X235" s="161"/>
      <c r="Y235" s="168"/>
      <c r="Z235" s="161"/>
      <c r="AA235" s="161"/>
      <c r="AB235" s="161"/>
      <c r="AC235" s="161"/>
      <c r="AD235" s="161"/>
      <c r="AE235" s="161"/>
      <c r="AF235" s="161"/>
      <c r="AG235" s="161"/>
      <c r="AH235" s="161"/>
      <c r="AI235" s="161"/>
      <c r="AJ235" s="161"/>
      <c r="AK235" s="161"/>
      <c r="AL235" s="161"/>
      <c r="AM235" s="161"/>
      <c r="AN235" s="161"/>
      <c r="AO235" s="161"/>
      <c r="AP235" s="161"/>
      <c r="AQ235" s="161"/>
      <c r="AR235" s="161"/>
      <c r="AS235" s="161"/>
      <c r="AT235" s="161"/>
      <c r="AU235" s="164" t="s">
        <v>167</v>
      </c>
      <c r="AV235" s="164" t="s">
        <v>97</v>
      </c>
      <c r="AW235" s="161" t="s">
        <v>97</v>
      </c>
      <c r="AX235" s="161" t="s">
        <v>4</v>
      </c>
      <c r="AY235" s="161" t="s">
        <v>86</v>
      </c>
      <c r="AZ235" s="164" t="s">
        <v>159</v>
      </c>
      <c r="BA235" s="161"/>
      <c r="BB235" s="161"/>
      <c r="BC235" s="161"/>
      <c r="BD235" s="161"/>
      <c r="BE235" s="161"/>
      <c r="BF235" s="161"/>
      <c r="BG235" s="161"/>
      <c r="BH235" s="161"/>
      <c r="BI235" s="161"/>
      <c r="BJ235" s="161"/>
      <c r="BK235" s="161"/>
      <c r="BL235" s="161"/>
      <c r="BM235" s="161"/>
      <c r="BN235" s="161"/>
    </row>
    <row r="236" spans="1:66" ht="24" customHeight="1">
      <c r="A236" s="18"/>
      <c r="B236" s="19"/>
      <c r="C236" s="145" t="s">
        <v>369</v>
      </c>
      <c r="D236" s="145" t="s">
        <v>161</v>
      </c>
      <c r="E236" s="146" t="s">
        <v>348</v>
      </c>
      <c r="F236" s="147" t="s">
        <v>349</v>
      </c>
      <c r="G236" s="147"/>
      <c r="H236" s="148" t="s">
        <v>186</v>
      </c>
      <c r="I236" s="149">
        <v>43.52</v>
      </c>
      <c r="J236" s="150"/>
      <c r="K236" s="150"/>
      <c r="L236" s="151">
        <f>ROUND(Q236*I236,2)</f>
        <v>0</v>
      </c>
      <c r="M236" s="152"/>
      <c r="N236" s="19"/>
      <c r="O236" s="153" t="s">
        <v>1</v>
      </c>
      <c r="P236" s="154" t="s">
        <v>42</v>
      </c>
      <c r="Q236" s="155">
        <f>J236+K236</f>
        <v>0</v>
      </c>
      <c r="R236" s="156">
        <f>ROUND(J236*I236,2)</f>
        <v>0</v>
      </c>
      <c r="S236" s="156">
        <f>ROUND(K236*I236,2)</f>
        <v>0</v>
      </c>
      <c r="T236" s="18"/>
      <c r="U236" s="157">
        <f>T236*I236</f>
        <v>0</v>
      </c>
      <c r="V236" s="157">
        <v>1.03E-2</v>
      </c>
      <c r="W236" s="157">
        <f>V236*I236</f>
        <v>0.44825600000000004</v>
      </c>
      <c r="X236" s="157">
        <v>0</v>
      </c>
      <c r="Y236" s="158">
        <f>X236*I236</f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9" t="s">
        <v>232</v>
      </c>
      <c r="AT236" s="18"/>
      <c r="AU236" s="159" t="s">
        <v>161</v>
      </c>
      <c r="AV236" s="159" t="s">
        <v>97</v>
      </c>
      <c r="AW236" s="18"/>
      <c r="AX236" s="18"/>
      <c r="AY236" s="18"/>
      <c r="AZ236" s="3" t="s">
        <v>159</v>
      </c>
      <c r="BA236" s="18"/>
      <c r="BB236" s="18"/>
      <c r="BC236" s="18"/>
      <c r="BD236" s="18"/>
      <c r="BE236" s="18"/>
      <c r="BF236" s="160">
        <f>IF(P236="základná",L236,0)</f>
        <v>0</v>
      </c>
      <c r="BG236" s="160">
        <f>IF(P236="znížená",L236,0)</f>
        <v>0</v>
      </c>
      <c r="BH236" s="160">
        <f>IF(P236="zákl. prenesená",L236,0)</f>
        <v>0</v>
      </c>
      <c r="BI236" s="160">
        <f>IF(P236="zníž. prenesená",L236,0)</f>
        <v>0</v>
      </c>
      <c r="BJ236" s="160">
        <f>IF(P236="nulová",L236,0)</f>
        <v>0</v>
      </c>
      <c r="BK236" s="3" t="s">
        <v>97</v>
      </c>
      <c r="BL236" s="160">
        <f>ROUND(Q236*I236,2)</f>
        <v>0</v>
      </c>
      <c r="BM236" s="3" t="s">
        <v>232</v>
      </c>
      <c r="BN236" s="159" t="s">
        <v>552</v>
      </c>
    </row>
    <row r="237" spans="1:66" ht="15.75" customHeight="1">
      <c r="A237" s="161"/>
      <c r="B237" s="162"/>
      <c r="C237" s="161"/>
      <c r="D237" s="163" t="s">
        <v>167</v>
      </c>
      <c r="E237" s="164" t="s">
        <v>1</v>
      </c>
      <c r="F237" s="165" t="s">
        <v>280</v>
      </c>
      <c r="G237" s="165"/>
      <c r="H237" s="161"/>
      <c r="I237" s="166">
        <v>43.52</v>
      </c>
      <c r="J237" s="161"/>
      <c r="K237" s="161"/>
      <c r="L237" s="161"/>
      <c r="M237" s="161"/>
      <c r="N237" s="162"/>
      <c r="O237" s="167"/>
      <c r="P237" s="161"/>
      <c r="Q237" s="161"/>
      <c r="R237" s="161"/>
      <c r="S237" s="161"/>
      <c r="T237" s="161"/>
      <c r="U237" s="161"/>
      <c r="V237" s="161"/>
      <c r="W237" s="161"/>
      <c r="X237" s="161"/>
      <c r="Y237" s="168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  <c r="AL237" s="161"/>
      <c r="AM237" s="161"/>
      <c r="AN237" s="161"/>
      <c r="AO237" s="161"/>
      <c r="AP237" s="161"/>
      <c r="AQ237" s="161"/>
      <c r="AR237" s="161"/>
      <c r="AS237" s="161"/>
      <c r="AT237" s="161"/>
      <c r="AU237" s="164" t="s">
        <v>167</v>
      </c>
      <c r="AV237" s="164" t="s">
        <v>97</v>
      </c>
      <c r="AW237" s="161" t="s">
        <v>97</v>
      </c>
      <c r="AX237" s="161" t="s">
        <v>4</v>
      </c>
      <c r="AY237" s="161" t="s">
        <v>86</v>
      </c>
      <c r="AZ237" s="164" t="s">
        <v>159</v>
      </c>
      <c r="BA237" s="161"/>
      <c r="BB237" s="161"/>
      <c r="BC237" s="161"/>
      <c r="BD237" s="161"/>
      <c r="BE237" s="161"/>
      <c r="BF237" s="161"/>
      <c r="BG237" s="161"/>
      <c r="BH237" s="161"/>
      <c r="BI237" s="161"/>
      <c r="BJ237" s="161"/>
      <c r="BK237" s="161"/>
      <c r="BL237" s="161"/>
      <c r="BM237" s="161"/>
      <c r="BN237" s="161"/>
    </row>
    <row r="238" spans="1:66" ht="24" customHeight="1">
      <c r="A238" s="18"/>
      <c r="B238" s="19"/>
      <c r="C238" s="145" t="s">
        <v>373</v>
      </c>
      <c r="D238" s="145" t="s">
        <v>161</v>
      </c>
      <c r="E238" s="146" t="s">
        <v>352</v>
      </c>
      <c r="F238" s="147" t="s">
        <v>353</v>
      </c>
      <c r="G238" s="147"/>
      <c r="H238" s="148" t="s">
        <v>263</v>
      </c>
      <c r="I238" s="149">
        <v>6.8</v>
      </c>
      <c r="J238" s="150"/>
      <c r="K238" s="150"/>
      <c r="L238" s="151">
        <f t="shared" ref="L238:L239" si="44">ROUND(Q238*I238,2)</f>
        <v>0</v>
      </c>
      <c r="M238" s="152"/>
      <c r="N238" s="19"/>
      <c r="O238" s="153" t="s">
        <v>1</v>
      </c>
      <c r="P238" s="154" t="s">
        <v>42</v>
      </c>
      <c r="Q238" s="155">
        <f t="shared" ref="Q238:Q239" si="45">J238+K238</f>
        <v>0</v>
      </c>
      <c r="R238" s="156">
        <f t="shared" ref="R238:R239" si="46">ROUND(J238*I238,2)</f>
        <v>0</v>
      </c>
      <c r="S238" s="156">
        <f t="shared" ref="S238:S239" si="47">ROUND(K238*I238,2)</f>
        <v>0</v>
      </c>
      <c r="T238" s="18"/>
      <c r="U238" s="157">
        <f t="shared" ref="U238:U239" si="48">T238*I238</f>
        <v>0</v>
      </c>
      <c r="V238" s="157">
        <v>4.0200000000000001E-3</v>
      </c>
      <c r="W238" s="157">
        <f t="shared" ref="W238:W239" si="49">V238*I238</f>
        <v>2.7335999999999999E-2</v>
      </c>
      <c r="X238" s="157">
        <v>0</v>
      </c>
      <c r="Y238" s="158">
        <f t="shared" ref="Y238:Y239" si="50"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9" t="s">
        <v>232</v>
      </c>
      <c r="AT238" s="18"/>
      <c r="AU238" s="159" t="s">
        <v>161</v>
      </c>
      <c r="AV238" s="159" t="s">
        <v>97</v>
      </c>
      <c r="AW238" s="18"/>
      <c r="AX238" s="18"/>
      <c r="AY238" s="18"/>
      <c r="AZ238" s="3" t="s">
        <v>159</v>
      </c>
      <c r="BA238" s="18"/>
      <c r="BB238" s="18"/>
      <c r="BC238" s="18"/>
      <c r="BD238" s="18"/>
      <c r="BE238" s="18"/>
      <c r="BF238" s="160">
        <f t="shared" ref="BF238:BF239" si="51">IF(P238="základná",L238,0)</f>
        <v>0</v>
      </c>
      <c r="BG238" s="160">
        <f t="shared" ref="BG238:BG239" si="52">IF(P238="znížená",L238,0)</f>
        <v>0</v>
      </c>
      <c r="BH238" s="160">
        <f t="shared" ref="BH238:BH239" si="53">IF(P238="zákl. prenesená",L238,0)</f>
        <v>0</v>
      </c>
      <c r="BI238" s="160">
        <f t="shared" ref="BI238:BI239" si="54">IF(P238="zníž. prenesená",L238,0)</f>
        <v>0</v>
      </c>
      <c r="BJ238" s="160">
        <f t="shared" ref="BJ238:BJ239" si="55">IF(P238="nulová",L238,0)</f>
        <v>0</v>
      </c>
      <c r="BK238" s="3" t="s">
        <v>97</v>
      </c>
      <c r="BL238" s="160">
        <f t="shared" ref="BL238:BL239" si="56">ROUND(Q238*I238,2)</f>
        <v>0</v>
      </c>
      <c r="BM238" s="3" t="s">
        <v>232</v>
      </c>
      <c r="BN238" s="159" t="s">
        <v>553</v>
      </c>
    </row>
    <row r="239" spans="1:66" ht="24" customHeight="1">
      <c r="A239" s="18"/>
      <c r="B239" s="19"/>
      <c r="C239" s="145" t="s">
        <v>378</v>
      </c>
      <c r="D239" s="145" t="s">
        <v>161</v>
      </c>
      <c r="E239" s="146" t="s">
        <v>356</v>
      </c>
      <c r="F239" s="147" t="s">
        <v>357</v>
      </c>
      <c r="G239" s="147"/>
      <c r="H239" s="148" t="s">
        <v>263</v>
      </c>
      <c r="I239" s="149">
        <v>12.8</v>
      </c>
      <c r="J239" s="150"/>
      <c r="K239" s="150"/>
      <c r="L239" s="151">
        <f t="shared" si="44"/>
        <v>0</v>
      </c>
      <c r="M239" s="152"/>
      <c r="N239" s="19"/>
      <c r="O239" s="153" t="s">
        <v>1</v>
      </c>
      <c r="P239" s="154" t="s">
        <v>42</v>
      </c>
      <c r="Q239" s="155">
        <f t="shared" si="45"/>
        <v>0</v>
      </c>
      <c r="R239" s="156">
        <f t="shared" si="46"/>
        <v>0</v>
      </c>
      <c r="S239" s="156">
        <f t="shared" si="47"/>
        <v>0</v>
      </c>
      <c r="T239" s="18"/>
      <c r="U239" s="157">
        <f t="shared" si="48"/>
        <v>0</v>
      </c>
      <c r="V239" s="157">
        <v>1.42E-3</v>
      </c>
      <c r="W239" s="157">
        <f t="shared" si="49"/>
        <v>1.8176000000000001E-2</v>
      </c>
      <c r="X239" s="157">
        <v>0</v>
      </c>
      <c r="Y239" s="158">
        <f t="shared" si="50"/>
        <v>0</v>
      </c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59" t="s">
        <v>232</v>
      </c>
      <c r="AT239" s="18"/>
      <c r="AU239" s="159" t="s">
        <v>161</v>
      </c>
      <c r="AV239" s="159" t="s">
        <v>97</v>
      </c>
      <c r="AW239" s="18"/>
      <c r="AX239" s="18"/>
      <c r="AY239" s="18"/>
      <c r="AZ239" s="3" t="s">
        <v>159</v>
      </c>
      <c r="BA239" s="18"/>
      <c r="BB239" s="18"/>
      <c r="BC239" s="18"/>
      <c r="BD239" s="18"/>
      <c r="BE239" s="18"/>
      <c r="BF239" s="160">
        <f t="shared" si="51"/>
        <v>0</v>
      </c>
      <c r="BG239" s="160">
        <f t="shared" si="52"/>
        <v>0</v>
      </c>
      <c r="BH239" s="160">
        <f t="shared" si="53"/>
        <v>0</v>
      </c>
      <c r="BI239" s="160">
        <f t="shared" si="54"/>
        <v>0</v>
      </c>
      <c r="BJ239" s="160">
        <f t="shared" si="55"/>
        <v>0</v>
      </c>
      <c r="BK239" s="3" t="s">
        <v>97</v>
      </c>
      <c r="BL239" s="160">
        <f t="shared" si="56"/>
        <v>0</v>
      </c>
      <c r="BM239" s="3" t="s">
        <v>232</v>
      </c>
      <c r="BN239" s="159" t="s">
        <v>554</v>
      </c>
    </row>
    <row r="240" spans="1:66" ht="15.75" customHeight="1">
      <c r="A240" s="161"/>
      <c r="B240" s="162"/>
      <c r="C240" s="161"/>
      <c r="D240" s="163" t="s">
        <v>167</v>
      </c>
      <c r="E240" s="164" t="s">
        <v>1</v>
      </c>
      <c r="F240" s="165" t="s">
        <v>359</v>
      </c>
      <c r="G240" s="165"/>
      <c r="H240" s="161"/>
      <c r="I240" s="166">
        <v>12.8</v>
      </c>
      <c r="J240" s="161"/>
      <c r="K240" s="161"/>
      <c r="L240" s="161"/>
      <c r="M240" s="161"/>
      <c r="N240" s="162"/>
      <c r="O240" s="167"/>
      <c r="P240" s="161"/>
      <c r="Q240" s="161"/>
      <c r="R240" s="161"/>
      <c r="S240" s="161"/>
      <c r="T240" s="161"/>
      <c r="U240" s="161"/>
      <c r="V240" s="161"/>
      <c r="W240" s="161"/>
      <c r="X240" s="161"/>
      <c r="Y240" s="168"/>
      <c r="Z240" s="161"/>
      <c r="AA240" s="161"/>
      <c r="AB240" s="161"/>
      <c r="AC240" s="161"/>
      <c r="AD240" s="161"/>
      <c r="AE240" s="161"/>
      <c r="AF240" s="161"/>
      <c r="AG240" s="161"/>
      <c r="AH240" s="161"/>
      <c r="AI240" s="161"/>
      <c r="AJ240" s="161"/>
      <c r="AK240" s="161"/>
      <c r="AL240" s="161"/>
      <c r="AM240" s="161"/>
      <c r="AN240" s="161"/>
      <c r="AO240" s="161"/>
      <c r="AP240" s="161"/>
      <c r="AQ240" s="161"/>
      <c r="AR240" s="161"/>
      <c r="AS240" s="161"/>
      <c r="AT240" s="161"/>
      <c r="AU240" s="164" t="s">
        <v>167</v>
      </c>
      <c r="AV240" s="164" t="s">
        <v>97</v>
      </c>
      <c r="AW240" s="161" t="s">
        <v>97</v>
      </c>
      <c r="AX240" s="161" t="s">
        <v>4</v>
      </c>
      <c r="AY240" s="161" t="s">
        <v>86</v>
      </c>
      <c r="AZ240" s="164" t="s">
        <v>159</v>
      </c>
      <c r="BA240" s="161"/>
      <c r="BB240" s="161"/>
      <c r="BC240" s="161"/>
      <c r="BD240" s="161"/>
      <c r="BE240" s="161"/>
      <c r="BF240" s="161"/>
      <c r="BG240" s="161"/>
      <c r="BH240" s="161"/>
      <c r="BI240" s="161"/>
      <c r="BJ240" s="161"/>
      <c r="BK240" s="161"/>
      <c r="BL240" s="161"/>
      <c r="BM240" s="161"/>
      <c r="BN240" s="161"/>
    </row>
    <row r="241" spans="1:66" ht="21.75" customHeight="1">
      <c r="A241" s="18"/>
      <c r="B241" s="19"/>
      <c r="C241" s="145" t="s">
        <v>382</v>
      </c>
      <c r="D241" s="145" t="s">
        <v>161</v>
      </c>
      <c r="E241" s="146" t="s">
        <v>361</v>
      </c>
      <c r="F241" s="147" t="s">
        <v>362</v>
      </c>
      <c r="G241" s="147"/>
      <c r="H241" s="148" t="s">
        <v>263</v>
      </c>
      <c r="I241" s="149">
        <v>13.6</v>
      </c>
      <c r="J241" s="150"/>
      <c r="K241" s="150"/>
      <c r="L241" s="151">
        <f>ROUND(Q241*I241,2)</f>
        <v>0</v>
      </c>
      <c r="M241" s="152"/>
      <c r="N241" s="19"/>
      <c r="O241" s="153" t="s">
        <v>1</v>
      </c>
      <c r="P241" s="154" t="s">
        <v>42</v>
      </c>
      <c r="Q241" s="155">
        <f>J241+K241</f>
        <v>0</v>
      </c>
      <c r="R241" s="156">
        <f>ROUND(J241*I241,2)</f>
        <v>0</v>
      </c>
      <c r="S241" s="156">
        <f>ROUND(K241*I241,2)</f>
        <v>0</v>
      </c>
      <c r="T241" s="18"/>
      <c r="U241" s="157">
        <f>T241*I241</f>
        <v>0</v>
      </c>
      <c r="V241" s="157">
        <v>2.9E-4</v>
      </c>
      <c r="W241" s="157">
        <f>V241*I241</f>
        <v>3.9439999999999996E-3</v>
      </c>
      <c r="X241" s="157">
        <v>0</v>
      </c>
      <c r="Y241" s="158">
        <f>X241*I241</f>
        <v>0</v>
      </c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59" t="s">
        <v>232</v>
      </c>
      <c r="AT241" s="18"/>
      <c r="AU241" s="159" t="s">
        <v>161</v>
      </c>
      <c r="AV241" s="159" t="s">
        <v>97</v>
      </c>
      <c r="AW241" s="18"/>
      <c r="AX241" s="18"/>
      <c r="AY241" s="18"/>
      <c r="AZ241" s="3" t="s">
        <v>159</v>
      </c>
      <c r="BA241" s="18"/>
      <c r="BB241" s="18"/>
      <c r="BC241" s="18"/>
      <c r="BD241" s="18"/>
      <c r="BE241" s="18"/>
      <c r="BF241" s="160">
        <f>IF(P241="základná",L241,0)</f>
        <v>0</v>
      </c>
      <c r="BG241" s="160">
        <f>IF(P241="znížená",L241,0)</f>
        <v>0</v>
      </c>
      <c r="BH241" s="160">
        <f>IF(P241="zákl. prenesená",L241,0)</f>
        <v>0</v>
      </c>
      <c r="BI241" s="160">
        <f>IF(P241="zníž. prenesená",L241,0)</f>
        <v>0</v>
      </c>
      <c r="BJ241" s="160">
        <f>IF(P241="nulová",L241,0)</f>
        <v>0</v>
      </c>
      <c r="BK241" s="3" t="s">
        <v>97</v>
      </c>
      <c r="BL241" s="160">
        <f>ROUND(Q241*I241,2)</f>
        <v>0</v>
      </c>
      <c r="BM241" s="3" t="s">
        <v>232</v>
      </c>
      <c r="BN241" s="159" t="s">
        <v>555</v>
      </c>
    </row>
    <row r="242" spans="1:66" ht="15.75" customHeight="1">
      <c r="A242" s="161"/>
      <c r="B242" s="162"/>
      <c r="C242" s="161"/>
      <c r="D242" s="163" t="s">
        <v>167</v>
      </c>
      <c r="E242" s="164" t="s">
        <v>1</v>
      </c>
      <c r="F242" s="165" t="s">
        <v>364</v>
      </c>
      <c r="G242" s="165"/>
      <c r="H242" s="161"/>
      <c r="I242" s="166">
        <v>13.6</v>
      </c>
      <c r="J242" s="161"/>
      <c r="K242" s="161"/>
      <c r="L242" s="161"/>
      <c r="M242" s="161"/>
      <c r="N242" s="162"/>
      <c r="O242" s="167"/>
      <c r="P242" s="161"/>
      <c r="Q242" s="161"/>
      <c r="R242" s="161"/>
      <c r="S242" s="161"/>
      <c r="T242" s="161"/>
      <c r="U242" s="161"/>
      <c r="V242" s="161"/>
      <c r="W242" s="161"/>
      <c r="X242" s="161"/>
      <c r="Y242" s="168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  <c r="AL242" s="161"/>
      <c r="AM242" s="161"/>
      <c r="AN242" s="161"/>
      <c r="AO242" s="161"/>
      <c r="AP242" s="161"/>
      <c r="AQ242" s="161"/>
      <c r="AR242" s="161"/>
      <c r="AS242" s="161"/>
      <c r="AT242" s="161"/>
      <c r="AU242" s="164" t="s">
        <v>167</v>
      </c>
      <c r="AV242" s="164" t="s">
        <v>97</v>
      </c>
      <c r="AW242" s="161" t="s">
        <v>97</v>
      </c>
      <c r="AX242" s="161" t="s">
        <v>4</v>
      </c>
      <c r="AY242" s="161" t="s">
        <v>86</v>
      </c>
      <c r="AZ242" s="164" t="s">
        <v>159</v>
      </c>
      <c r="BA242" s="161"/>
      <c r="BB242" s="161"/>
      <c r="BC242" s="161"/>
      <c r="BD242" s="161"/>
      <c r="BE242" s="161"/>
      <c r="BF242" s="161"/>
      <c r="BG242" s="161"/>
      <c r="BH242" s="161"/>
      <c r="BI242" s="161"/>
      <c r="BJ242" s="161"/>
      <c r="BK242" s="161"/>
      <c r="BL242" s="161"/>
      <c r="BM242" s="161"/>
      <c r="BN242" s="161"/>
    </row>
    <row r="243" spans="1:66" ht="24" customHeight="1">
      <c r="A243" s="18"/>
      <c r="B243" s="19"/>
      <c r="C243" s="145" t="s">
        <v>386</v>
      </c>
      <c r="D243" s="145" t="s">
        <v>161</v>
      </c>
      <c r="E243" s="146" t="s">
        <v>366</v>
      </c>
      <c r="F243" s="147" t="s">
        <v>367</v>
      </c>
      <c r="G243" s="147"/>
      <c r="H243" s="148" t="s">
        <v>263</v>
      </c>
      <c r="I243" s="149">
        <v>13.6</v>
      </c>
      <c r="J243" s="150"/>
      <c r="K243" s="150"/>
      <c r="L243" s="151">
        <f>ROUND(Q243*I243,2)</f>
        <v>0</v>
      </c>
      <c r="M243" s="152"/>
      <c r="N243" s="19"/>
      <c r="O243" s="153" t="s">
        <v>1</v>
      </c>
      <c r="P243" s="154" t="s">
        <v>42</v>
      </c>
      <c r="Q243" s="155">
        <f>J243+K243</f>
        <v>0</v>
      </c>
      <c r="R243" s="156">
        <f>ROUND(J243*I243,2)</f>
        <v>0</v>
      </c>
      <c r="S243" s="156">
        <f>ROUND(K243*I243,2)</f>
        <v>0</v>
      </c>
      <c r="T243" s="18"/>
      <c r="U243" s="157">
        <f>T243*I243</f>
        <v>0</v>
      </c>
      <c r="V243" s="157">
        <v>2.15E-3</v>
      </c>
      <c r="W243" s="157">
        <f>V243*I243</f>
        <v>2.9239999999999999E-2</v>
      </c>
      <c r="X243" s="157">
        <v>0</v>
      </c>
      <c r="Y243" s="158">
        <f>X243*I243</f>
        <v>0</v>
      </c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59" t="s">
        <v>232</v>
      </c>
      <c r="AT243" s="18"/>
      <c r="AU243" s="159" t="s">
        <v>161</v>
      </c>
      <c r="AV243" s="159" t="s">
        <v>97</v>
      </c>
      <c r="AW243" s="18"/>
      <c r="AX243" s="18"/>
      <c r="AY243" s="18"/>
      <c r="AZ243" s="3" t="s">
        <v>159</v>
      </c>
      <c r="BA243" s="18"/>
      <c r="BB243" s="18"/>
      <c r="BC243" s="18"/>
      <c r="BD243" s="18"/>
      <c r="BE243" s="18"/>
      <c r="BF243" s="160">
        <f>IF(P243="základná",L243,0)</f>
        <v>0</v>
      </c>
      <c r="BG243" s="160">
        <f>IF(P243="znížená",L243,0)</f>
        <v>0</v>
      </c>
      <c r="BH243" s="160">
        <f>IF(P243="zákl. prenesená",L243,0)</f>
        <v>0</v>
      </c>
      <c r="BI243" s="160">
        <f>IF(P243="zníž. prenesená",L243,0)</f>
        <v>0</v>
      </c>
      <c r="BJ243" s="160">
        <f>IF(P243="nulová",L243,0)</f>
        <v>0</v>
      </c>
      <c r="BK243" s="3" t="s">
        <v>97</v>
      </c>
      <c r="BL243" s="160">
        <f>ROUND(Q243*I243,2)</f>
        <v>0</v>
      </c>
      <c r="BM243" s="3" t="s">
        <v>232</v>
      </c>
      <c r="BN243" s="159" t="s">
        <v>556</v>
      </c>
    </row>
    <row r="244" spans="1:66" ht="15.75" customHeight="1">
      <c r="A244" s="161"/>
      <c r="B244" s="162"/>
      <c r="C244" s="161"/>
      <c r="D244" s="163" t="s">
        <v>167</v>
      </c>
      <c r="E244" s="164" t="s">
        <v>1</v>
      </c>
      <c r="F244" s="165" t="s">
        <v>364</v>
      </c>
      <c r="G244" s="165"/>
      <c r="H244" s="161"/>
      <c r="I244" s="166">
        <v>13.6</v>
      </c>
      <c r="J244" s="161"/>
      <c r="K244" s="161"/>
      <c r="L244" s="161"/>
      <c r="M244" s="161"/>
      <c r="N244" s="162"/>
      <c r="O244" s="167"/>
      <c r="P244" s="161"/>
      <c r="Q244" s="161"/>
      <c r="R244" s="161"/>
      <c r="S244" s="161"/>
      <c r="T244" s="161"/>
      <c r="U244" s="161"/>
      <c r="V244" s="161"/>
      <c r="W244" s="161"/>
      <c r="X244" s="161"/>
      <c r="Y244" s="168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1"/>
      <c r="AT244" s="161"/>
      <c r="AU244" s="164" t="s">
        <v>167</v>
      </c>
      <c r="AV244" s="164" t="s">
        <v>97</v>
      </c>
      <c r="AW244" s="161" t="s">
        <v>97</v>
      </c>
      <c r="AX244" s="161" t="s">
        <v>4</v>
      </c>
      <c r="AY244" s="161" t="s">
        <v>86</v>
      </c>
      <c r="AZ244" s="164" t="s">
        <v>159</v>
      </c>
      <c r="BA244" s="161"/>
      <c r="BB244" s="161"/>
      <c r="BC244" s="161"/>
      <c r="BD244" s="161"/>
      <c r="BE244" s="161"/>
      <c r="BF244" s="161"/>
      <c r="BG244" s="161"/>
      <c r="BH244" s="161"/>
      <c r="BI244" s="161"/>
      <c r="BJ244" s="161"/>
      <c r="BK244" s="161"/>
      <c r="BL244" s="161"/>
      <c r="BM244" s="161"/>
      <c r="BN244" s="161"/>
    </row>
    <row r="245" spans="1:66" ht="24" customHeight="1">
      <c r="A245" s="18"/>
      <c r="B245" s="19"/>
      <c r="C245" s="145" t="s">
        <v>392</v>
      </c>
      <c r="D245" s="145" t="s">
        <v>161</v>
      </c>
      <c r="E245" s="146" t="s">
        <v>370</v>
      </c>
      <c r="F245" s="147" t="s">
        <v>371</v>
      </c>
      <c r="G245" s="147"/>
      <c r="H245" s="148" t="s">
        <v>178</v>
      </c>
      <c r="I245" s="149">
        <v>2</v>
      </c>
      <c r="J245" s="150"/>
      <c r="K245" s="150"/>
      <c r="L245" s="151">
        <f t="shared" ref="L245:L246" si="57">ROUND(Q245*I245,2)</f>
        <v>0</v>
      </c>
      <c r="M245" s="152"/>
      <c r="N245" s="19"/>
      <c r="O245" s="153" t="s">
        <v>1</v>
      </c>
      <c r="P245" s="154" t="s">
        <v>42</v>
      </c>
      <c r="Q245" s="155">
        <f t="shared" ref="Q245:Q246" si="58">J245+K245</f>
        <v>0</v>
      </c>
      <c r="R245" s="156">
        <f t="shared" ref="R245:R246" si="59">ROUND(J245*I245,2)</f>
        <v>0</v>
      </c>
      <c r="S245" s="156">
        <f t="shared" ref="S245:S246" si="60">ROUND(K245*I245,2)</f>
        <v>0</v>
      </c>
      <c r="T245" s="18"/>
      <c r="U245" s="157">
        <f t="shared" ref="U245:U246" si="61">T245*I245</f>
        <v>0</v>
      </c>
      <c r="V245" s="157">
        <v>1.8799999999999999E-3</v>
      </c>
      <c r="W245" s="157">
        <f t="shared" ref="W245:W246" si="62">V245*I245</f>
        <v>3.7599999999999999E-3</v>
      </c>
      <c r="X245" s="157">
        <v>0</v>
      </c>
      <c r="Y245" s="158">
        <f t="shared" ref="Y245:Y246" si="63">X245*I245</f>
        <v>0</v>
      </c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59" t="s">
        <v>232</v>
      </c>
      <c r="AT245" s="18"/>
      <c r="AU245" s="159" t="s">
        <v>161</v>
      </c>
      <c r="AV245" s="159" t="s">
        <v>97</v>
      </c>
      <c r="AW245" s="18"/>
      <c r="AX245" s="18"/>
      <c r="AY245" s="18"/>
      <c r="AZ245" s="3" t="s">
        <v>159</v>
      </c>
      <c r="BA245" s="18"/>
      <c r="BB245" s="18"/>
      <c r="BC245" s="18"/>
      <c r="BD245" s="18"/>
      <c r="BE245" s="18"/>
      <c r="BF245" s="160">
        <f t="shared" ref="BF245:BF246" si="64">IF(P245="základná",L245,0)</f>
        <v>0</v>
      </c>
      <c r="BG245" s="160">
        <f t="shared" ref="BG245:BG246" si="65">IF(P245="znížená",L245,0)</f>
        <v>0</v>
      </c>
      <c r="BH245" s="160">
        <f t="shared" ref="BH245:BH246" si="66">IF(P245="zákl. prenesená",L245,0)</f>
        <v>0</v>
      </c>
      <c r="BI245" s="160">
        <f t="shared" ref="BI245:BI246" si="67">IF(P245="zníž. prenesená",L245,0)</f>
        <v>0</v>
      </c>
      <c r="BJ245" s="160">
        <f t="shared" ref="BJ245:BJ246" si="68">IF(P245="nulová",L245,0)</f>
        <v>0</v>
      </c>
      <c r="BK245" s="3" t="s">
        <v>97</v>
      </c>
      <c r="BL245" s="160">
        <f t="shared" ref="BL245:BL246" si="69">ROUND(Q245*I245,2)</f>
        <v>0</v>
      </c>
      <c r="BM245" s="3" t="s">
        <v>232</v>
      </c>
      <c r="BN245" s="159" t="s">
        <v>557</v>
      </c>
    </row>
    <row r="246" spans="1:66" ht="33" customHeight="1">
      <c r="A246" s="18"/>
      <c r="B246" s="19"/>
      <c r="C246" s="145" t="s">
        <v>396</v>
      </c>
      <c r="D246" s="145" t="s">
        <v>161</v>
      </c>
      <c r="E246" s="146" t="s">
        <v>374</v>
      </c>
      <c r="F246" s="147" t="s">
        <v>375</v>
      </c>
      <c r="G246" s="147"/>
      <c r="H246" s="148" t="s">
        <v>178</v>
      </c>
      <c r="I246" s="149">
        <v>6</v>
      </c>
      <c r="J246" s="150"/>
      <c r="K246" s="150"/>
      <c r="L246" s="151">
        <f t="shared" si="57"/>
        <v>0</v>
      </c>
      <c r="M246" s="152"/>
      <c r="N246" s="19"/>
      <c r="O246" s="153" t="s">
        <v>1</v>
      </c>
      <c r="P246" s="154" t="s">
        <v>42</v>
      </c>
      <c r="Q246" s="155">
        <f t="shared" si="58"/>
        <v>0</v>
      </c>
      <c r="R246" s="156">
        <f t="shared" si="59"/>
        <v>0</v>
      </c>
      <c r="S246" s="156">
        <f t="shared" si="60"/>
        <v>0</v>
      </c>
      <c r="T246" s="18"/>
      <c r="U246" s="157">
        <f t="shared" si="61"/>
        <v>0</v>
      </c>
      <c r="V246" s="157">
        <v>1E-4</v>
      </c>
      <c r="W246" s="157">
        <f t="shared" si="62"/>
        <v>6.0000000000000006E-4</v>
      </c>
      <c r="X246" s="157">
        <v>0</v>
      </c>
      <c r="Y246" s="158">
        <f t="shared" si="63"/>
        <v>0</v>
      </c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59" t="s">
        <v>232</v>
      </c>
      <c r="AT246" s="18"/>
      <c r="AU246" s="159" t="s">
        <v>161</v>
      </c>
      <c r="AV246" s="159" t="s">
        <v>97</v>
      </c>
      <c r="AW246" s="18"/>
      <c r="AX246" s="18"/>
      <c r="AY246" s="18"/>
      <c r="AZ246" s="3" t="s">
        <v>159</v>
      </c>
      <c r="BA246" s="18"/>
      <c r="BB246" s="18"/>
      <c r="BC246" s="18"/>
      <c r="BD246" s="18"/>
      <c r="BE246" s="18"/>
      <c r="BF246" s="160">
        <f t="shared" si="64"/>
        <v>0</v>
      </c>
      <c r="BG246" s="160">
        <f t="shared" si="65"/>
        <v>0</v>
      </c>
      <c r="BH246" s="160">
        <f t="shared" si="66"/>
        <v>0</v>
      </c>
      <c r="BI246" s="160">
        <f t="shared" si="67"/>
        <v>0</v>
      </c>
      <c r="BJ246" s="160">
        <f t="shared" si="68"/>
        <v>0</v>
      </c>
      <c r="BK246" s="3" t="s">
        <v>97</v>
      </c>
      <c r="BL246" s="160">
        <f t="shared" si="69"/>
        <v>0</v>
      </c>
      <c r="BM246" s="3" t="s">
        <v>232</v>
      </c>
      <c r="BN246" s="159" t="s">
        <v>558</v>
      </c>
    </row>
    <row r="247" spans="1:66" ht="15.75" customHeight="1">
      <c r="A247" s="161"/>
      <c r="B247" s="162"/>
      <c r="C247" s="161"/>
      <c r="D247" s="163" t="s">
        <v>167</v>
      </c>
      <c r="E247" s="164" t="s">
        <v>1</v>
      </c>
      <c r="F247" s="165" t="s">
        <v>377</v>
      </c>
      <c r="G247" s="165"/>
      <c r="H247" s="161"/>
      <c r="I247" s="166">
        <v>6</v>
      </c>
      <c r="J247" s="161"/>
      <c r="K247" s="161"/>
      <c r="L247" s="161"/>
      <c r="M247" s="161"/>
      <c r="N247" s="162"/>
      <c r="O247" s="167"/>
      <c r="P247" s="161"/>
      <c r="Q247" s="161"/>
      <c r="R247" s="161"/>
      <c r="S247" s="161"/>
      <c r="T247" s="161"/>
      <c r="U247" s="161"/>
      <c r="V247" s="161"/>
      <c r="W247" s="161"/>
      <c r="X247" s="161"/>
      <c r="Y247" s="168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4" t="s">
        <v>167</v>
      </c>
      <c r="AV247" s="164" t="s">
        <v>97</v>
      </c>
      <c r="AW247" s="161" t="s">
        <v>97</v>
      </c>
      <c r="AX247" s="161" t="s">
        <v>4</v>
      </c>
      <c r="AY247" s="161" t="s">
        <v>86</v>
      </c>
      <c r="AZ247" s="164" t="s">
        <v>159</v>
      </c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1"/>
      <c r="BN247" s="161"/>
    </row>
    <row r="248" spans="1:66" ht="21.75" customHeight="1">
      <c r="A248" s="18"/>
      <c r="B248" s="19"/>
      <c r="C248" s="169" t="s">
        <v>402</v>
      </c>
      <c r="D248" s="169" t="s">
        <v>175</v>
      </c>
      <c r="E248" s="170" t="s">
        <v>379</v>
      </c>
      <c r="F248" s="171" t="s">
        <v>380</v>
      </c>
      <c r="G248" s="171"/>
      <c r="H248" s="172" t="s">
        <v>178</v>
      </c>
      <c r="I248" s="173">
        <v>6</v>
      </c>
      <c r="J248" s="174"/>
      <c r="K248" s="175"/>
      <c r="L248" s="176">
        <f t="shared" ref="L248:L250" si="70">ROUND(Q248*I248,2)</f>
        <v>0</v>
      </c>
      <c r="M248" s="175"/>
      <c r="N248" s="177"/>
      <c r="O248" s="178" t="s">
        <v>1</v>
      </c>
      <c r="P248" s="154" t="s">
        <v>42</v>
      </c>
      <c r="Q248" s="155">
        <f t="shared" ref="Q248:Q250" si="71">J248+K248</f>
        <v>0</v>
      </c>
      <c r="R248" s="156">
        <f t="shared" ref="R248:R250" si="72">ROUND(J248*I248,2)</f>
        <v>0</v>
      </c>
      <c r="S248" s="156">
        <f t="shared" ref="S248:S250" si="73">ROUND(K248*I248,2)</f>
        <v>0</v>
      </c>
      <c r="T248" s="18"/>
      <c r="U248" s="157">
        <f t="shared" ref="U248:U250" si="74">T248*I248</f>
        <v>0</v>
      </c>
      <c r="V248" s="157">
        <v>2.5000000000000001E-4</v>
      </c>
      <c r="W248" s="157">
        <f t="shared" ref="W248:W250" si="75">V248*I248</f>
        <v>1.5E-3</v>
      </c>
      <c r="X248" s="157">
        <v>0</v>
      </c>
      <c r="Y248" s="158">
        <f t="shared" ref="Y248:Y250" si="76">X248*I248</f>
        <v>0</v>
      </c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59" t="s">
        <v>243</v>
      </c>
      <c r="AT248" s="18"/>
      <c r="AU248" s="159" t="s">
        <v>175</v>
      </c>
      <c r="AV248" s="159" t="s">
        <v>97</v>
      </c>
      <c r="AW248" s="18"/>
      <c r="AX248" s="18"/>
      <c r="AY248" s="18"/>
      <c r="AZ248" s="3" t="s">
        <v>159</v>
      </c>
      <c r="BA248" s="18"/>
      <c r="BB248" s="18"/>
      <c r="BC248" s="18"/>
      <c r="BD248" s="18"/>
      <c r="BE248" s="18"/>
      <c r="BF248" s="160">
        <f t="shared" ref="BF248:BF250" si="77">IF(P248="základná",L248,0)</f>
        <v>0</v>
      </c>
      <c r="BG248" s="160">
        <f t="shared" ref="BG248:BG250" si="78">IF(P248="znížená",L248,0)</f>
        <v>0</v>
      </c>
      <c r="BH248" s="160">
        <f t="shared" ref="BH248:BH250" si="79">IF(P248="zákl. prenesená",L248,0)</f>
        <v>0</v>
      </c>
      <c r="BI248" s="160">
        <f t="shared" ref="BI248:BI250" si="80">IF(P248="zníž. prenesená",L248,0)</f>
        <v>0</v>
      </c>
      <c r="BJ248" s="160">
        <f t="shared" ref="BJ248:BJ250" si="81">IF(P248="nulová",L248,0)</f>
        <v>0</v>
      </c>
      <c r="BK248" s="3" t="s">
        <v>97</v>
      </c>
      <c r="BL248" s="160">
        <f t="shared" ref="BL248:BL250" si="82">ROUND(Q248*I248,2)</f>
        <v>0</v>
      </c>
      <c r="BM248" s="3" t="s">
        <v>232</v>
      </c>
      <c r="BN248" s="159" t="s">
        <v>559</v>
      </c>
    </row>
    <row r="249" spans="1:66" ht="24" customHeight="1">
      <c r="A249" s="18"/>
      <c r="B249" s="19"/>
      <c r="C249" s="145" t="s">
        <v>408</v>
      </c>
      <c r="D249" s="145" t="s">
        <v>161</v>
      </c>
      <c r="E249" s="146" t="s">
        <v>383</v>
      </c>
      <c r="F249" s="147" t="s">
        <v>384</v>
      </c>
      <c r="G249" s="147"/>
      <c r="H249" s="148" t="s">
        <v>263</v>
      </c>
      <c r="I249" s="149">
        <v>13.6</v>
      </c>
      <c r="J249" s="150"/>
      <c r="K249" s="150"/>
      <c r="L249" s="151">
        <f t="shared" si="70"/>
        <v>0</v>
      </c>
      <c r="M249" s="152"/>
      <c r="N249" s="19"/>
      <c r="O249" s="153" t="s">
        <v>1</v>
      </c>
      <c r="P249" s="154" t="s">
        <v>42</v>
      </c>
      <c r="Q249" s="155">
        <f t="shared" si="71"/>
        <v>0</v>
      </c>
      <c r="R249" s="156">
        <f t="shared" si="72"/>
        <v>0</v>
      </c>
      <c r="S249" s="156">
        <f t="shared" si="73"/>
        <v>0</v>
      </c>
      <c r="T249" s="18"/>
      <c r="U249" s="157">
        <f t="shared" si="74"/>
        <v>0</v>
      </c>
      <c r="V249" s="157">
        <v>2.0699999999999998E-3</v>
      </c>
      <c r="W249" s="157">
        <f t="shared" si="75"/>
        <v>2.8151999999999996E-2</v>
      </c>
      <c r="X249" s="157">
        <v>0</v>
      </c>
      <c r="Y249" s="158">
        <f t="shared" si="76"/>
        <v>0</v>
      </c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59" t="s">
        <v>232</v>
      </c>
      <c r="AT249" s="18"/>
      <c r="AU249" s="159" t="s">
        <v>161</v>
      </c>
      <c r="AV249" s="159" t="s">
        <v>97</v>
      </c>
      <c r="AW249" s="18"/>
      <c r="AX249" s="18"/>
      <c r="AY249" s="18"/>
      <c r="AZ249" s="3" t="s">
        <v>159</v>
      </c>
      <c r="BA249" s="18"/>
      <c r="BB249" s="18"/>
      <c r="BC249" s="18"/>
      <c r="BD249" s="18"/>
      <c r="BE249" s="18"/>
      <c r="BF249" s="160">
        <f t="shared" si="77"/>
        <v>0</v>
      </c>
      <c r="BG249" s="160">
        <f t="shared" si="78"/>
        <v>0</v>
      </c>
      <c r="BH249" s="160">
        <f t="shared" si="79"/>
        <v>0</v>
      </c>
      <c r="BI249" s="160">
        <f t="shared" si="80"/>
        <v>0</v>
      </c>
      <c r="BJ249" s="160">
        <f t="shared" si="81"/>
        <v>0</v>
      </c>
      <c r="BK249" s="3" t="s">
        <v>97</v>
      </c>
      <c r="BL249" s="160">
        <f t="shared" si="82"/>
        <v>0</v>
      </c>
      <c r="BM249" s="3" t="s">
        <v>232</v>
      </c>
      <c r="BN249" s="159" t="s">
        <v>560</v>
      </c>
    </row>
    <row r="250" spans="1:66" ht="24" customHeight="1">
      <c r="A250" s="18"/>
      <c r="B250" s="19"/>
      <c r="C250" s="145" t="s">
        <v>412</v>
      </c>
      <c r="D250" s="145" t="s">
        <v>161</v>
      </c>
      <c r="E250" s="146" t="s">
        <v>387</v>
      </c>
      <c r="F250" s="147" t="s">
        <v>388</v>
      </c>
      <c r="G250" s="147"/>
      <c r="H250" s="148" t="s">
        <v>252</v>
      </c>
      <c r="I250" s="150"/>
      <c r="J250" s="150"/>
      <c r="K250" s="150"/>
      <c r="L250" s="151">
        <f t="shared" si="70"/>
        <v>0</v>
      </c>
      <c r="M250" s="152"/>
      <c r="N250" s="19"/>
      <c r="O250" s="153" t="s">
        <v>1</v>
      </c>
      <c r="P250" s="154" t="s">
        <v>42</v>
      </c>
      <c r="Q250" s="155">
        <f t="shared" si="71"/>
        <v>0</v>
      </c>
      <c r="R250" s="156">
        <f t="shared" si="72"/>
        <v>0</v>
      </c>
      <c r="S250" s="156">
        <f t="shared" si="73"/>
        <v>0</v>
      </c>
      <c r="T250" s="18"/>
      <c r="U250" s="157">
        <f t="shared" si="74"/>
        <v>0</v>
      </c>
      <c r="V250" s="157">
        <v>0</v>
      </c>
      <c r="W250" s="157">
        <f t="shared" si="75"/>
        <v>0</v>
      </c>
      <c r="X250" s="157">
        <v>0</v>
      </c>
      <c r="Y250" s="158">
        <f t="shared" si="76"/>
        <v>0</v>
      </c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59" t="s">
        <v>232</v>
      </c>
      <c r="AT250" s="18"/>
      <c r="AU250" s="159" t="s">
        <v>161</v>
      </c>
      <c r="AV250" s="159" t="s">
        <v>97</v>
      </c>
      <c r="AW250" s="18"/>
      <c r="AX250" s="18"/>
      <c r="AY250" s="18"/>
      <c r="AZ250" s="3" t="s">
        <v>159</v>
      </c>
      <c r="BA250" s="18"/>
      <c r="BB250" s="18"/>
      <c r="BC250" s="18"/>
      <c r="BD250" s="18"/>
      <c r="BE250" s="18"/>
      <c r="BF250" s="160">
        <f t="shared" si="77"/>
        <v>0</v>
      </c>
      <c r="BG250" s="160">
        <f t="shared" si="78"/>
        <v>0</v>
      </c>
      <c r="BH250" s="160">
        <f t="shared" si="79"/>
        <v>0</v>
      </c>
      <c r="BI250" s="160">
        <f t="shared" si="80"/>
        <v>0</v>
      </c>
      <c r="BJ250" s="160">
        <f t="shared" si="81"/>
        <v>0</v>
      </c>
      <c r="BK250" s="3" t="s">
        <v>97</v>
      </c>
      <c r="BL250" s="160">
        <f t="shared" si="82"/>
        <v>0</v>
      </c>
      <c r="BM250" s="3" t="s">
        <v>232</v>
      </c>
      <c r="BN250" s="159" t="s">
        <v>561</v>
      </c>
    </row>
    <row r="251" spans="1:66" ht="22.5" customHeight="1">
      <c r="A251" s="132"/>
      <c r="B251" s="133"/>
      <c r="C251" s="132"/>
      <c r="D251" s="134" t="s">
        <v>77</v>
      </c>
      <c r="E251" s="143" t="s">
        <v>390</v>
      </c>
      <c r="F251" s="143" t="s">
        <v>391</v>
      </c>
      <c r="G251" s="143"/>
      <c r="H251" s="132"/>
      <c r="I251" s="132"/>
      <c r="J251" s="132"/>
      <c r="K251" s="132"/>
      <c r="L251" s="144">
        <f>BL251</f>
        <v>0</v>
      </c>
      <c r="M251" s="132"/>
      <c r="N251" s="133"/>
      <c r="O251" s="137"/>
      <c r="P251" s="132"/>
      <c r="Q251" s="132"/>
      <c r="R251" s="138">
        <f t="shared" ref="R251:S251" si="83">SUM(R252:R254)</f>
        <v>0</v>
      </c>
      <c r="S251" s="138">
        <f t="shared" si="83"/>
        <v>0</v>
      </c>
      <c r="T251" s="132"/>
      <c r="U251" s="139">
        <f>SUM(U252:U254)</f>
        <v>0</v>
      </c>
      <c r="V251" s="132"/>
      <c r="W251" s="139">
        <f>SUM(W252:W254)</f>
        <v>8.9651200000000014E-2</v>
      </c>
      <c r="X251" s="132"/>
      <c r="Y251" s="140">
        <f>SUM(Y252:Y254)</f>
        <v>0</v>
      </c>
      <c r="Z251" s="132"/>
      <c r="AA251" s="132"/>
      <c r="AB251" s="132"/>
      <c r="AC251" s="132"/>
      <c r="AD251" s="132"/>
      <c r="AE251" s="132"/>
      <c r="AF251" s="132"/>
      <c r="AG251" s="132"/>
      <c r="AH251" s="132"/>
      <c r="AI251" s="132"/>
      <c r="AJ251" s="132"/>
      <c r="AK251" s="132"/>
      <c r="AL251" s="132"/>
      <c r="AM251" s="132"/>
      <c r="AN251" s="132"/>
      <c r="AO251" s="132"/>
      <c r="AP251" s="132"/>
      <c r="AQ251" s="132"/>
      <c r="AR251" s="132"/>
      <c r="AS251" s="134" t="s">
        <v>97</v>
      </c>
      <c r="AT251" s="132"/>
      <c r="AU251" s="141" t="s">
        <v>77</v>
      </c>
      <c r="AV251" s="141" t="s">
        <v>86</v>
      </c>
      <c r="AW251" s="132"/>
      <c r="AX251" s="132"/>
      <c r="AY251" s="132"/>
      <c r="AZ251" s="134" t="s">
        <v>159</v>
      </c>
      <c r="BA251" s="132"/>
      <c r="BB251" s="132"/>
      <c r="BC251" s="132"/>
      <c r="BD251" s="132"/>
      <c r="BE251" s="132"/>
      <c r="BF251" s="132"/>
      <c r="BG251" s="132"/>
      <c r="BH251" s="132"/>
      <c r="BI251" s="132"/>
      <c r="BJ251" s="132"/>
      <c r="BK251" s="132"/>
      <c r="BL251" s="142">
        <f>SUM(BL252:BL254)</f>
        <v>0</v>
      </c>
      <c r="BM251" s="132"/>
      <c r="BN251" s="132"/>
    </row>
    <row r="252" spans="1:66" ht="24" customHeight="1">
      <c r="A252" s="18"/>
      <c r="B252" s="19"/>
      <c r="C252" s="145" t="s">
        <v>417</v>
      </c>
      <c r="D252" s="145" t="s">
        <v>161</v>
      </c>
      <c r="E252" s="146" t="s">
        <v>393</v>
      </c>
      <c r="F252" s="147" t="s">
        <v>394</v>
      </c>
      <c r="G252" s="147"/>
      <c r="H252" s="148" t="s">
        <v>186</v>
      </c>
      <c r="I252" s="149">
        <v>43.52</v>
      </c>
      <c r="J252" s="150"/>
      <c r="K252" s="150"/>
      <c r="L252" s="151">
        <f>ROUND(Q252*I252,2)</f>
        <v>0</v>
      </c>
      <c r="M252" s="152"/>
      <c r="N252" s="19"/>
      <c r="O252" s="153" t="s">
        <v>1</v>
      </c>
      <c r="P252" s="154" t="s">
        <v>42</v>
      </c>
      <c r="Q252" s="155">
        <f>J252+K252</f>
        <v>0</v>
      </c>
      <c r="R252" s="156">
        <f>ROUND(J252*I252,2)</f>
        <v>0</v>
      </c>
      <c r="S252" s="156">
        <f>ROUND(K252*I252,2)</f>
        <v>0</v>
      </c>
      <c r="T252" s="18"/>
      <c r="U252" s="157">
        <f>T252*I252</f>
        <v>0</v>
      </c>
      <c r="V252" s="157">
        <v>2.0600000000000002E-3</v>
      </c>
      <c r="W252" s="157">
        <f>V252*I252</f>
        <v>8.9651200000000014E-2</v>
      </c>
      <c r="X252" s="157">
        <v>0</v>
      </c>
      <c r="Y252" s="158">
        <f>X252*I252</f>
        <v>0</v>
      </c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59" t="s">
        <v>232</v>
      </c>
      <c r="AT252" s="18"/>
      <c r="AU252" s="159" t="s">
        <v>161</v>
      </c>
      <c r="AV252" s="159" t="s">
        <v>97</v>
      </c>
      <c r="AW252" s="18"/>
      <c r="AX252" s="18"/>
      <c r="AY252" s="18"/>
      <c r="AZ252" s="3" t="s">
        <v>159</v>
      </c>
      <c r="BA252" s="18"/>
      <c r="BB252" s="18"/>
      <c r="BC252" s="18"/>
      <c r="BD252" s="18"/>
      <c r="BE252" s="18"/>
      <c r="BF252" s="160">
        <f>IF(P252="základná",L252,0)</f>
        <v>0</v>
      </c>
      <c r="BG252" s="160">
        <f>IF(P252="znížená",L252,0)</f>
        <v>0</v>
      </c>
      <c r="BH252" s="160">
        <f>IF(P252="zákl. prenesená",L252,0)</f>
        <v>0</v>
      </c>
      <c r="BI252" s="160">
        <f>IF(P252="zníž. prenesená",L252,0)</f>
        <v>0</v>
      </c>
      <c r="BJ252" s="160">
        <f>IF(P252="nulová",L252,0)</f>
        <v>0</v>
      </c>
      <c r="BK252" s="3" t="s">
        <v>97</v>
      </c>
      <c r="BL252" s="160">
        <f>ROUND(Q252*I252,2)</f>
        <v>0</v>
      </c>
      <c r="BM252" s="3" t="s">
        <v>232</v>
      </c>
      <c r="BN252" s="159" t="s">
        <v>562</v>
      </c>
    </row>
    <row r="253" spans="1:66" ht="15.75" customHeight="1">
      <c r="A253" s="161"/>
      <c r="B253" s="162"/>
      <c r="C253" s="161"/>
      <c r="D253" s="163" t="s">
        <v>167</v>
      </c>
      <c r="E253" s="164" t="s">
        <v>1</v>
      </c>
      <c r="F253" s="165" t="s">
        <v>308</v>
      </c>
      <c r="G253" s="165"/>
      <c r="H253" s="161"/>
      <c r="I253" s="166">
        <v>43.52</v>
      </c>
      <c r="J253" s="161"/>
      <c r="K253" s="161"/>
      <c r="L253" s="161"/>
      <c r="M253" s="161"/>
      <c r="N253" s="162"/>
      <c r="O253" s="167"/>
      <c r="P253" s="161"/>
      <c r="Q253" s="161"/>
      <c r="R253" s="161"/>
      <c r="S253" s="161"/>
      <c r="T253" s="161"/>
      <c r="U253" s="161"/>
      <c r="V253" s="161"/>
      <c r="W253" s="161"/>
      <c r="X253" s="161"/>
      <c r="Y253" s="168"/>
      <c r="Z253" s="161"/>
      <c r="AA253" s="161"/>
      <c r="AB253" s="161"/>
      <c r="AC253" s="161"/>
      <c r="AD253" s="161"/>
      <c r="AE253" s="161"/>
      <c r="AF253" s="161"/>
      <c r="AG253" s="161"/>
      <c r="AH253" s="161"/>
      <c r="AI253" s="161"/>
      <c r="AJ253" s="161"/>
      <c r="AK253" s="161"/>
      <c r="AL253" s="161"/>
      <c r="AM253" s="161"/>
      <c r="AN253" s="161"/>
      <c r="AO253" s="161"/>
      <c r="AP253" s="161"/>
      <c r="AQ253" s="161"/>
      <c r="AR253" s="161"/>
      <c r="AS253" s="161"/>
      <c r="AT253" s="161"/>
      <c r="AU253" s="164" t="s">
        <v>167</v>
      </c>
      <c r="AV253" s="164" t="s">
        <v>97</v>
      </c>
      <c r="AW253" s="161" t="s">
        <v>97</v>
      </c>
      <c r="AX253" s="161" t="s">
        <v>4</v>
      </c>
      <c r="AY253" s="161" t="s">
        <v>86</v>
      </c>
      <c r="AZ253" s="164" t="s">
        <v>159</v>
      </c>
      <c r="BA253" s="161"/>
      <c r="BB253" s="161"/>
      <c r="BC253" s="161"/>
      <c r="BD253" s="161"/>
      <c r="BE253" s="161"/>
      <c r="BF253" s="161"/>
      <c r="BG253" s="161"/>
      <c r="BH253" s="161"/>
      <c r="BI253" s="161"/>
      <c r="BJ253" s="161"/>
      <c r="BK253" s="161"/>
      <c r="BL253" s="161"/>
      <c r="BM253" s="161"/>
      <c r="BN253" s="161"/>
    </row>
    <row r="254" spans="1:66" ht="21.75" customHeight="1">
      <c r="A254" s="18"/>
      <c r="B254" s="19"/>
      <c r="C254" s="145" t="s">
        <v>421</v>
      </c>
      <c r="D254" s="145" t="s">
        <v>161</v>
      </c>
      <c r="E254" s="146" t="s">
        <v>397</v>
      </c>
      <c r="F254" s="147" t="s">
        <v>398</v>
      </c>
      <c r="G254" s="147"/>
      <c r="H254" s="148" t="s">
        <v>252</v>
      </c>
      <c r="I254" s="150"/>
      <c r="J254" s="150"/>
      <c r="K254" s="150"/>
      <c r="L254" s="151">
        <f>ROUND(Q254*I254,2)</f>
        <v>0</v>
      </c>
      <c r="M254" s="152"/>
      <c r="N254" s="19"/>
      <c r="O254" s="153" t="s">
        <v>1</v>
      </c>
      <c r="P254" s="154" t="s">
        <v>42</v>
      </c>
      <c r="Q254" s="155">
        <f>J254+K254</f>
        <v>0</v>
      </c>
      <c r="R254" s="156">
        <f>ROUND(J254*I254,2)</f>
        <v>0</v>
      </c>
      <c r="S254" s="156">
        <f>ROUND(K254*I254,2)</f>
        <v>0</v>
      </c>
      <c r="T254" s="18"/>
      <c r="U254" s="157">
        <f>T254*I254</f>
        <v>0</v>
      </c>
      <c r="V254" s="157">
        <v>0</v>
      </c>
      <c r="W254" s="157">
        <f>V254*I254</f>
        <v>0</v>
      </c>
      <c r="X254" s="157">
        <v>0</v>
      </c>
      <c r="Y254" s="158">
        <f>X254*I254</f>
        <v>0</v>
      </c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59" t="s">
        <v>232</v>
      </c>
      <c r="AT254" s="18"/>
      <c r="AU254" s="159" t="s">
        <v>161</v>
      </c>
      <c r="AV254" s="159" t="s">
        <v>97</v>
      </c>
      <c r="AW254" s="18"/>
      <c r="AX254" s="18"/>
      <c r="AY254" s="18"/>
      <c r="AZ254" s="3" t="s">
        <v>159</v>
      </c>
      <c r="BA254" s="18"/>
      <c r="BB254" s="18"/>
      <c r="BC254" s="18"/>
      <c r="BD254" s="18"/>
      <c r="BE254" s="18"/>
      <c r="BF254" s="160">
        <f>IF(P254="základná",L254,0)</f>
        <v>0</v>
      </c>
      <c r="BG254" s="160">
        <f>IF(P254="znížená",L254,0)</f>
        <v>0</v>
      </c>
      <c r="BH254" s="160">
        <f>IF(P254="zákl. prenesená",L254,0)</f>
        <v>0</v>
      </c>
      <c r="BI254" s="160">
        <f>IF(P254="zníž. prenesená",L254,0)</f>
        <v>0</v>
      </c>
      <c r="BJ254" s="160">
        <f>IF(P254="nulová",L254,0)</f>
        <v>0</v>
      </c>
      <c r="BK254" s="3" t="s">
        <v>97</v>
      </c>
      <c r="BL254" s="160">
        <f>ROUND(Q254*I254,2)</f>
        <v>0</v>
      </c>
      <c r="BM254" s="3" t="s">
        <v>232</v>
      </c>
      <c r="BN254" s="159" t="s">
        <v>563</v>
      </c>
    </row>
    <row r="255" spans="1:66" ht="22.5" customHeight="1">
      <c r="A255" s="132"/>
      <c r="B255" s="133"/>
      <c r="C255" s="132"/>
      <c r="D255" s="134" t="s">
        <v>77</v>
      </c>
      <c r="E255" s="143" t="s">
        <v>400</v>
      </c>
      <c r="F255" s="143" t="s">
        <v>401</v>
      </c>
      <c r="G255" s="143"/>
      <c r="H255" s="132"/>
      <c r="I255" s="132"/>
      <c r="J255" s="132"/>
      <c r="K255" s="132"/>
      <c r="L255" s="144">
        <f>BL255</f>
        <v>0</v>
      </c>
      <c r="M255" s="132"/>
      <c r="N255" s="133"/>
      <c r="O255" s="137"/>
      <c r="P255" s="132"/>
      <c r="Q255" s="132"/>
      <c r="R255" s="138">
        <f t="shared" ref="R255:S255" si="84">SUM(R256:R278)</f>
        <v>0</v>
      </c>
      <c r="S255" s="138">
        <f t="shared" si="84"/>
        <v>0</v>
      </c>
      <c r="T255" s="132"/>
      <c r="U255" s="139">
        <f>SUM(U256:U278)</f>
        <v>0</v>
      </c>
      <c r="V255" s="132"/>
      <c r="W255" s="139">
        <f>SUM(W256:W278)</f>
        <v>0.25195840000000003</v>
      </c>
      <c r="X255" s="132"/>
      <c r="Y255" s="140">
        <f>SUM(Y256:Y278)</f>
        <v>0</v>
      </c>
      <c r="Z255" s="132"/>
      <c r="AA255" s="132"/>
      <c r="AB255" s="132"/>
      <c r="AC255" s="132"/>
      <c r="AD255" s="132"/>
      <c r="AE255" s="132"/>
      <c r="AF255" s="132"/>
      <c r="AG255" s="132"/>
      <c r="AH255" s="132"/>
      <c r="AI255" s="132"/>
      <c r="AJ255" s="132"/>
      <c r="AK255" s="132"/>
      <c r="AL255" s="132"/>
      <c r="AM255" s="132"/>
      <c r="AN255" s="132"/>
      <c r="AO255" s="132"/>
      <c r="AP255" s="132"/>
      <c r="AQ255" s="132"/>
      <c r="AR255" s="132"/>
      <c r="AS255" s="134" t="s">
        <v>97</v>
      </c>
      <c r="AT255" s="132"/>
      <c r="AU255" s="141" t="s">
        <v>77</v>
      </c>
      <c r="AV255" s="141" t="s">
        <v>86</v>
      </c>
      <c r="AW255" s="132"/>
      <c r="AX255" s="132"/>
      <c r="AY255" s="132"/>
      <c r="AZ255" s="134" t="s">
        <v>159</v>
      </c>
      <c r="BA255" s="132"/>
      <c r="BB255" s="132"/>
      <c r="BC255" s="132"/>
      <c r="BD255" s="132"/>
      <c r="BE255" s="132"/>
      <c r="BF255" s="132"/>
      <c r="BG255" s="132"/>
      <c r="BH255" s="132"/>
      <c r="BI255" s="132"/>
      <c r="BJ255" s="132"/>
      <c r="BK255" s="132"/>
      <c r="BL255" s="142">
        <f>SUM(BL256:BL278)</f>
        <v>0</v>
      </c>
      <c r="BM255" s="132"/>
      <c r="BN255" s="132"/>
    </row>
    <row r="256" spans="1:66" ht="37.5" customHeight="1">
      <c r="A256" s="18"/>
      <c r="B256" s="19"/>
      <c r="C256" s="145" t="s">
        <v>425</v>
      </c>
      <c r="D256" s="145" t="s">
        <v>161</v>
      </c>
      <c r="E256" s="146" t="s">
        <v>403</v>
      </c>
      <c r="F256" s="147" t="s">
        <v>404</v>
      </c>
      <c r="G256" s="147"/>
      <c r="H256" s="148" t="s">
        <v>186</v>
      </c>
      <c r="I256" s="149">
        <v>55.48</v>
      </c>
      <c r="J256" s="150"/>
      <c r="K256" s="150"/>
      <c r="L256" s="151">
        <f>ROUND(Q256*I256,2)</f>
        <v>0</v>
      </c>
      <c r="M256" s="152"/>
      <c r="N256" s="19"/>
      <c r="O256" s="153" t="s">
        <v>1</v>
      </c>
      <c r="P256" s="154" t="s">
        <v>42</v>
      </c>
      <c r="Q256" s="155">
        <f>J256+K256</f>
        <v>0</v>
      </c>
      <c r="R256" s="156">
        <f>ROUND(J256*I256,2)</f>
        <v>0</v>
      </c>
      <c r="S256" s="156">
        <f>ROUND(K256*I256,2)</f>
        <v>0</v>
      </c>
      <c r="T256" s="18"/>
      <c r="U256" s="157">
        <f>T256*I256</f>
        <v>0</v>
      </c>
      <c r="V256" s="157">
        <v>3.0000000000000001E-5</v>
      </c>
      <c r="W256" s="157">
        <f>V256*I256</f>
        <v>1.6643999999999999E-3</v>
      </c>
      <c r="X256" s="157">
        <v>0</v>
      </c>
      <c r="Y256" s="158">
        <f>X256*I256</f>
        <v>0</v>
      </c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59" t="s">
        <v>232</v>
      </c>
      <c r="AT256" s="18"/>
      <c r="AU256" s="159" t="s">
        <v>161</v>
      </c>
      <c r="AV256" s="159" t="s">
        <v>97</v>
      </c>
      <c r="AW256" s="18"/>
      <c r="AX256" s="18"/>
      <c r="AY256" s="18"/>
      <c r="AZ256" s="3" t="s">
        <v>159</v>
      </c>
      <c r="BA256" s="18"/>
      <c r="BB256" s="18"/>
      <c r="BC256" s="18"/>
      <c r="BD256" s="18"/>
      <c r="BE256" s="18"/>
      <c r="BF256" s="160">
        <f>IF(P256="základná",L256,0)</f>
        <v>0</v>
      </c>
      <c r="BG256" s="160">
        <f>IF(P256="znížená",L256,0)</f>
        <v>0</v>
      </c>
      <c r="BH256" s="160">
        <f>IF(P256="zákl. prenesená",L256,0)</f>
        <v>0</v>
      </c>
      <c r="BI256" s="160">
        <f>IF(P256="zníž. prenesená",L256,0)</f>
        <v>0</v>
      </c>
      <c r="BJ256" s="160">
        <f>IF(P256="nulová",L256,0)</f>
        <v>0</v>
      </c>
      <c r="BK256" s="3" t="s">
        <v>97</v>
      </c>
      <c r="BL256" s="160">
        <f>ROUND(Q256*I256,2)</f>
        <v>0</v>
      </c>
      <c r="BM256" s="3" t="s">
        <v>232</v>
      </c>
      <c r="BN256" s="159" t="s">
        <v>564</v>
      </c>
    </row>
    <row r="257" spans="1:66" ht="15.75" customHeight="1">
      <c r="A257" s="161"/>
      <c r="B257" s="162"/>
      <c r="C257" s="161"/>
      <c r="D257" s="163" t="s">
        <v>167</v>
      </c>
      <c r="E257" s="164" t="s">
        <v>1</v>
      </c>
      <c r="F257" s="165" t="s">
        <v>565</v>
      </c>
      <c r="G257" s="165"/>
      <c r="H257" s="161"/>
      <c r="I257" s="166">
        <v>59.6</v>
      </c>
      <c r="J257" s="161"/>
      <c r="K257" s="161"/>
      <c r="L257" s="161"/>
      <c r="M257" s="161"/>
      <c r="N257" s="162"/>
      <c r="O257" s="167"/>
      <c r="P257" s="161"/>
      <c r="Q257" s="161"/>
      <c r="R257" s="161"/>
      <c r="S257" s="161"/>
      <c r="T257" s="161"/>
      <c r="U257" s="161"/>
      <c r="V257" s="161"/>
      <c r="W257" s="161"/>
      <c r="X257" s="161"/>
      <c r="Y257" s="168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  <c r="AJ257" s="161"/>
      <c r="AK257" s="161"/>
      <c r="AL257" s="161"/>
      <c r="AM257" s="161"/>
      <c r="AN257" s="161"/>
      <c r="AO257" s="161"/>
      <c r="AP257" s="161"/>
      <c r="AQ257" s="161"/>
      <c r="AR257" s="161"/>
      <c r="AS257" s="161"/>
      <c r="AT257" s="161"/>
      <c r="AU257" s="164" t="s">
        <v>167</v>
      </c>
      <c r="AV257" s="164" t="s">
        <v>97</v>
      </c>
      <c r="AW257" s="161" t="s">
        <v>97</v>
      </c>
      <c r="AX257" s="161" t="s">
        <v>4</v>
      </c>
      <c r="AY257" s="161" t="s">
        <v>78</v>
      </c>
      <c r="AZ257" s="164" t="s">
        <v>159</v>
      </c>
      <c r="BA257" s="161"/>
      <c r="BB257" s="161"/>
      <c r="BC257" s="161"/>
      <c r="BD257" s="161"/>
      <c r="BE257" s="161"/>
      <c r="BF257" s="161"/>
      <c r="BG257" s="161"/>
      <c r="BH257" s="161"/>
      <c r="BI257" s="161"/>
      <c r="BJ257" s="161"/>
      <c r="BK257" s="161"/>
      <c r="BL257" s="161"/>
      <c r="BM257" s="161"/>
      <c r="BN257" s="161"/>
    </row>
    <row r="258" spans="1:66" ht="15.75" customHeight="1">
      <c r="A258" s="179"/>
      <c r="B258" s="180"/>
      <c r="C258" s="179"/>
      <c r="D258" s="163" t="s">
        <v>167</v>
      </c>
      <c r="E258" s="181" t="s">
        <v>1</v>
      </c>
      <c r="F258" s="182" t="s">
        <v>235</v>
      </c>
      <c r="G258" s="182"/>
      <c r="H258" s="179"/>
      <c r="I258" s="181" t="s">
        <v>1</v>
      </c>
      <c r="J258" s="179"/>
      <c r="K258" s="179"/>
      <c r="L258" s="179"/>
      <c r="M258" s="179"/>
      <c r="N258" s="180"/>
      <c r="O258" s="183"/>
      <c r="P258" s="179"/>
      <c r="Q258" s="179"/>
      <c r="R258" s="179"/>
      <c r="S258" s="179"/>
      <c r="T258" s="179"/>
      <c r="U258" s="179"/>
      <c r="V258" s="179"/>
      <c r="W258" s="179"/>
      <c r="X258" s="179"/>
      <c r="Y258" s="184"/>
      <c r="Z258" s="179"/>
      <c r="AA258" s="179"/>
      <c r="AB258" s="179"/>
      <c r="AC258" s="179"/>
      <c r="AD258" s="179"/>
      <c r="AE258" s="179"/>
      <c r="AF258" s="179"/>
      <c r="AG258" s="179"/>
      <c r="AH258" s="179"/>
      <c r="AI258" s="179"/>
      <c r="AJ258" s="179"/>
      <c r="AK258" s="179"/>
      <c r="AL258" s="179"/>
      <c r="AM258" s="179"/>
      <c r="AN258" s="179"/>
      <c r="AO258" s="179"/>
      <c r="AP258" s="179"/>
      <c r="AQ258" s="179"/>
      <c r="AR258" s="179"/>
      <c r="AS258" s="179"/>
      <c r="AT258" s="179"/>
      <c r="AU258" s="181" t="s">
        <v>167</v>
      </c>
      <c r="AV258" s="181" t="s">
        <v>97</v>
      </c>
      <c r="AW258" s="179" t="s">
        <v>86</v>
      </c>
      <c r="AX258" s="179" t="s">
        <v>4</v>
      </c>
      <c r="AY258" s="179" t="s">
        <v>78</v>
      </c>
      <c r="AZ258" s="181" t="s">
        <v>159</v>
      </c>
      <c r="BA258" s="179"/>
      <c r="BB258" s="179"/>
      <c r="BC258" s="179"/>
      <c r="BD258" s="179"/>
      <c r="BE258" s="179"/>
      <c r="BF258" s="179"/>
      <c r="BG258" s="179"/>
      <c r="BH258" s="179"/>
      <c r="BI258" s="179"/>
      <c r="BJ258" s="179"/>
      <c r="BK258" s="179"/>
      <c r="BL258" s="179"/>
      <c r="BM258" s="179"/>
      <c r="BN258" s="179"/>
    </row>
    <row r="259" spans="1:66" ht="15.75" customHeight="1">
      <c r="A259" s="161"/>
      <c r="B259" s="162"/>
      <c r="C259" s="161"/>
      <c r="D259" s="163" t="s">
        <v>167</v>
      </c>
      <c r="E259" s="164" t="s">
        <v>1</v>
      </c>
      <c r="F259" s="165" t="s">
        <v>246</v>
      </c>
      <c r="G259" s="165"/>
      <c r="H259" s="161"/>
      <c r="I259" s="166">
        <v>-1.92</v>
      </c>
      <c r="J259" s="161"/>
      <c r="K259" s="161"/>
      <c r="L259" s="161"/>
      <c r="M259" s="161"/>
      <c r="N259" s="162"/>
      <c r="O259" s="167"/>
      <c r="P259" s="161"/>
      <c r="Q259" s="161"/>
      <c r="R259" s="161"/>
      <c r="S259" s="161"/>
      <c r="T259" s="161"/>
      <c r="U259" s="161"/>
      <c r="V259" s="161"/>
      <c r="W259" s="161"/>
      <c r="X259" s="161"/>
      <c r="Y259" s="168"/>
      <c r="Z259" s="161"/>
      <c r="AA259" s="161"/>
      <c r="AB259" s="161"/>
      <c r="AC259" s="161"/>
      <c r="AD259" s="161"/>
      <c r="AE259" s="161"/>
      <c r="AF259" s="161"/>
      <c r="AG259" s="161"/>
      <c r="AH259" s="161"/>
      <c r="AI259" s="161"/>
      <c r="AJ259" s="161"/>
      <c r="AK259" s="161"/>
      <c r="AL259" s="161"/>
      <c r="AM259" s="161"/>
      <c r="AN259" s="161"/>
      <c r="AO259" s="161"/>
      <c r="AP259" s="161"/>
      <c r="AQ259" s="161"/>
      <c r="AR259" s="161"/>
      <c r="AS259" s="161"/>
      <c r="AT259" s="161"/>
      <c r="AU259" s="164" t="s">
        <v>167</v>
      </c>
      <c r="AV259" s="164" t="s">
        <v>97</v>
      </c>
      <c r="AW259" s="161" t="s">
        <v>97</v>
      </c>
      <c r="AX259" s="161" t="s">
        <v>4</v>
      </c>
      <c r="AY259" s="161" t="s">
        <v>78</v>
      </c>
      <c r="AZ259" s="164" t="s">
        <v>159</v>
      </c>
      <c r="BA259" s="161"/>
      <c r="BB259" s="161"/>
      <c r="BC259" s="161"/>
      <c r="BD259" s="161"/>
      <c r="BE259" s="161"/>
      <c r="BF259" s="161"/>
      <c r="BG259" s="161"/>
      <c r="BH259" s="161"/>
      <c r="BI259" s="161"/>
      <c r="BJ259" s="161"/>
      <c r="BK259" s="161"/>
      <c r="BL259" s="161"/>
      <c r="BM259" s="161"/>
      <c r="BN259" s="161"/>
    </row>
    <row r="260" spans="1:66" ht="15.75" customHeight="1">
      <c r="A260" s="161"/>
      <c r="B260" s="162"/>
      <c r="C260" s="161"/>
      <c r="D260" s="163" t="s">
        <v>167</v>
      </c>
      <c r="E260" s="164" t="s">
        <v>1</v>
      </c>
      <c r="F260" s="165" t="s">
        <v>247</v>
      </c>
      <c r="G260" s="165"/>
      <c r="H260" s="161"/>
      <c r="I260" s="166">
        <v>-0.6</v>
      </c>
      <c r="J260" s="161"/>
      <c r="K260" s="161"/>
      <c r="L260" s="161"/>
      <c r="M260" s="161"/>
      <c r="N260" s="162"/>
      <c r="O260" s="167"/>
      <c r="P260" s="161"/>
      <c r="Q260" s="161"/>
      <c r="R260" s="161"/>
      <c r="S260" s="161"/>
      <c r="T260" s="161"/>
      <c r="U260" s="161"/>
      <c r="V260" s="161"/>
      <c r="W260" s="161"/>
      <c r="X260" s="161"/>
      <c r="Y260" s="168"/>
      <c r="Z260" s="161"/>
      <c r="AA260" s="161"/>
      <c r="AB260" s="161"/>
      <c r="AC260" s="161"/>
      <c r="AD260" s="161"/>
      <c r="AE260" s="161"/>
      <c r="AF260" s="161"/>
      <c r="AG260" s="161"/>
      <c r="AH260" s="161"/>
      <c r="AI260" s="161"/>
      <c r="AJ260" s="161"/>
      <c r="AK260" s="161"/>
      <c r="AL260" s="161"/>
      <c r="AM260" s="161"/>
      <c r="AN260" s="161"/>
      <c r="AO260" s="161"/>
      <c r="AP260" s="161"/>
      <c r="AQ260" s="161"/>
      <c r="AR260" s="161"/>
      <c r="AS260" s="161"/>
      <c r="AT260" s="161"/>
      <c r="AU260" s="164" t="s">
        <v>167</v>
      </c>
      <c r="AV260" s="164" t="s">
        <v>97</v>
      </c>
      <c r="AW260" s="161" t="s">
        <v>97</v>
      </c>
      <c r="AX260" s="161" t="s">
        <v>4</v>
      </c>
      <c r="AY260" s="161" t="s">
        <v>78</v>
      </c>
      <c r="AZ260" s="164" t="s">
        <v>159</v>
      </c>
      <c r="BA260" s="161"/>
      <c r="BB260" s="161"/>
      <c r="BC260" s="161"/>
      <c r="BD260" s="161"/>
      <c r="BE260" s="161"/>
      <c r="BF260" s="161"/>
      <c r="BG260" s="161"/>
      <c r="BH260" s="161"/>
      <c r="BI260" s="161"/>
      <c r="BJ260" s="161"/>
      <c r="BK260" s="161"/>
      <c r="BL260" s="161"/>
      <c r="BM260" s="161"/>
      <c r="BN260" s="161"/>
    </row>
    <row r="261" spans="1:66" ht="15.75" customHeight="1">
      <c r="A261" s="161"/>
      <c r="B261" s="162"/>
      <c r="C261" s="161"/>
      <c r="D261" s="163" t="s">
        <v>167</v>
      </c>
      <c r="E261" s="164" t="s">
        <v>1</v>
      </c>
      <c r="F261" s="165" t="s">
        <v>248</v>
      </c>
      <c r="G261" s="165"/>
      <c r="H261" s="161"/>
      <c r="I261" s="166">
        <v>-1.6</v>
      </c>
      <c r="J261" s="161"/>
      <c r="K261" s="161"/>
      <c r="L261" s="161"/>
      <c r="M261" s="161"/>
      <c r="N261" s="162"/>
      <c r="O261" s="167"/>
      <c r="P261" s="161"/>
      <c r="Q261" s="161"/>
      <c r="R261" s="161"/>
      <c r="S261" s="161"/>
      <c r="T261" s="161"/>
      <c r="U261" s="161"/>
      <c r="V261" s="161"/>
      <c r="W261" s="161"/>
      <c r="X261" s="161"/>
      <c r="Y261" s="168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61"/>
      <c r="AT261" s="161"/>
      <c r="AU261" s="164" t="s">
        <v>167</v>
      </c>
      <c r="AV261" s="164" t="s">
        <v>97</v>
      </c>
      <c r="AW261" s="161" t="s">
        <v>97</v>
      </c>
      <c r="AX261" s="161" t="s">
        <v>4</v>
      </c>
      <c r="AY261" s="161" t="s">
        <v>78</v>
      </c>
      <c r="AZ261" s="164" t="s">
        <v>159</v>
      </c>
      <c r="BA261" s="161"/>
      <c r="BB261" s="161"/>
      <c r="BC261" s="161"/>
      <c r="BD261" s="161"/>
      <c r="BE261" s="161"/>
      <c r="BF261" s="161"/>
      <c r="BG261" s="161"/>
      <c r="BH261" s="161"/>
      <c r="BI261" s="161"/>
      <c r="BJ261" s="161"/>
      <c r="BK261" s="161"/>
      <c r="BL261" s="161"/>
      <c r="BM261" s="161"/>
      <c r="BN261" s="161"/>
    </row>
    <row r="262" spans="1:66" ht="15.75" customHeight="1">
      <c r="A262" s="185"/>
      <c r="B262" s="186"/>
      <c r="C262" s="185"/>
      <c r="D262" s="163" t="s">
        <v>167</v>
      </c>
      <c r="E262" s="187" t="s">
        <v>1</v>
      </c>
      <c r="F262" s="188" t="s">
        <v>239</v>
      </c>
      <c r="G262" s="188"/>
      <c r="H262" s="185"/>
      <c r="I262" s="189">
        <v>55.48</v>
      </c>
      <c r="J262" s="185"/>
      <c r="K262" s="185"/>
      <c r="L262" s="185"/>
      <c r="M262" s="185"/>
      <c r="N262" s="186"/>
      <c r="O262" s="190"/>
      <c r="P262" s="185"/>
      <c r="Q262" s="185"/>
      <c r="R262" s="185"/>
      <c r="S262" s="185"/>
      <c r="T262" s="185"/>
      <c r="U262" s="185"/>
      <c r="V262" s="185"/>
      <c r="W262" s="185"/>
      <c r="X262" s="185"/>
      <c r="Y262" s="191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5"/>
      <c r="AL262" s="185"/>
      <c r="AM262" s="185"/>
      <c r="AN262" s="185"/>
      <c r="AO262" s="185"/>
      <c r="AP262" s="185"/>
      <c r="AQ262" s="185"/>
      <c r="AR262" s="185"/>
      <c r="AS262" s="185"/>
      <c r="AT262" s="185"/>
      <c r="AU262" s="187" t="s">
        <v>167</v>
      </c>
      <c r="AV262" s="187" t="s">
        <v>97</v>
      </c>
      <c r="AW262" s="185" t="s">
        <v>174</v>
      </c>
      <c r="AX262" s="185" t="s">
        <v>4</v>
      </c>
      <c r="AY262" s="185" t="s">
        <v>86</v>
      </c>
      <c r="AZ262" s="187" t="s">
        <v>159</v>
      </c>
      <c r="BA262" s="185"/>
      <c r="BB262" s="185"/>
      <c r="BC262" s="185"/>
      <c r="BD262" s="185"/>
      <c r="BE262" s="185"/>
      <c r="BF262" s="185"/>
      <c r="BG262" s="185"/>
      <c r="BH262" s="185"/>
      <c r="BI262" s="185"/>
      <c r="BJ262" s="185"/>
      <c r="BK262" s="185"/>
      <c r="BL262" s="185"/>
      <c r="BM262" s="185"/>
      <c r="BN262" s="185"/>
    </row>
    <row r="263" spans="1:66" ht="16.5" customHeight="1">
      <c r="A263" s="18"/>
      <c r="B263" s="19"/>
      <c r="C263" s="169" t="s">
        <v>429</v>
      </c>
      <c r="D263" s="169" t="s">
        <v>175</v>
      </c>
      <c r="E263" s="170" t="s">
        <v>409</v>
      </c>
      <c r="F263" s="171" t="s">
        <v>410</v>
      </c>
      <c r="G263" s="171"/>
      <c r="H263" s="172" t="s">
        <v>186</v>
      </c>
      <c r="I263" s="173">
        <v>55.48</v>
      </c>
      <c r="J263" s="174"/>
      <c r="K263" s="175"/>
      <c r="L263" s="176">
        <f t="shared" ref="L263:L264" si="85">ROUND(Q263*I263,2)</f>
        <v>0</v>
      </c>
      <c r="M263" s="175"/>
      <c r="N263" s="177"/>
      <c r="O263" s="178" t="s">
        <v>1</v>
      </c>
      <c r="P263" s="154" t="s">
        <v>42</v>
      </c>
      <c r="Q263" s="155">
        <f t="shared" ref="Q263:Q264" si="86">J263+K263</f>
        <v>0</v>
      </c>
      <c r="R263" s="156">
        <f t="shared" ref="R263:R264" si="87">ROUND(J263*I263,2)</f>
        <v>0</v>
      </c>
      <c r="S263" s="156">
        <f t="shared" ref="S263:S264" si="88">ROUND(K263*I263,2)</f>
        <v>0</v>
      </c>
      <c r="T263" s="18"/>
      <c r="U263" s="157">
        <f t="shared" ref="U263:U264" si="89">T263*I263</f>
        <v>0</v>
      </c>
      <c r="V263" s="157">
        <v>0</v>
      </c>
      <c r="W263" s="157">
        <f t="shared" ref="W263:W264" si="90">V263*I263</f>
        <v>0</v>
      </c>
      <c r="X263" s="157">
        <v>0</v>
      </c>
      <c r="Y263" s="158">
        <f t="shared" ref="Y263:Y264" si="91">X263*I263</f>
        <v>0</v>
      </c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59" t="s">
        <v>243</v>
      </c>
      <c r="AT263" s="18"/>
      <c r="AU263" s="159" t="s">
        <v>175</v>
      </c>
      <c r="AV263" s="159" t="s">
        <v>97</v>
      </c>
      <c r="AW263" s="18"/>
      <c r="AX263" s="18"/>
      <c r="AY263" s="18"/>
      <c r="AZ263" s="3" t="s">
        <v>159</v>
      </c>
      <c r="BA263" s="18"/>
      <c r="BB263" s="18"/>
      <c r="BC263" s="18"/>
      <c r="BD263" s="18"/>
      <c r="BE263" s="18"/>
      <c r="BF263" s="160">
        <f t="shared" ref="BF263:BF264" si="92">IF(P263="základná",L263,0)</f>
        <v>0</v>
      </c>
      <c r="BG263" s="160">
        <f t="shared" ref="BG263:BG264" si="93">IF(P263="znížená",L263,0)</f>
        <v>0</v>
      </c>
      <c r="BH263" s="160">
        <f t="shared" ref="BH263:BH264" si="94">IF(P263="zákl. prenesená",L263,0)</f>
        <v>0</v>
      </c>
      <c r="BI263" s="160">
        <f t="shared" ref="BI263:BI264" si="95">IF(P263="zníž. prenesená",L263,0)</f>
        <v>0</v>
      </c>
      <c r="BJ263" s="160">
        <f t="shared" ref="BJ263:BJ264" si="96">IF(P263="nulová",L263,0)</f>
        <v>0</v>
      </c>
      <c r="BK263" s="3" t="s">
        <v>97</v>
      </c>
      <c r="BL263" s="160">
        <f t="shared" ref="BL263:BL264" si="97">ROUND(Q263*I263,2)</f>
        <v>0</v>
      </c>
      <c r="BM263" s="3" t="s">
        <v>232</v>
      </c>
      <c r="BN263" s="159" t="s">
        <v>566</v>
      </c>
    </row>
    <row r="264" spans="1:66" ht="21.75" customHeight="1">
      <c r="A264" s="18"/>
      <c r="B264" s="19"/>
      <c r="C264" s="145" t="s">
        <v>433</v>
      </c>
      <c r="D264" s="145" t="s">
        <v>161</v>
      </c>
      <c r="E264" s="146" t="s">
        <v>413</v>
      </c>
      <c r="F264" s="147" t="s">
        <v>414</v>
      </c>
      <c r="G264" s="147"/>
      <c r="H264" s="148" t="s">
        <v>263</v>
      </c>
      <c r="I264" s="149">
        <v>112</v>
      </c>
      <c r="J264" s="150"/>
      <c r="K264" s="150"/>
      <c r="L264" s="151">
        <f t="shared" si="85"/>
        <v>0</v>
      </c>
      <c r="M264" s="152"/>
      <c r="N264" s="19"/>
      <c r="O264" s="153" t="s">
        <v>1</v>
      </c>
      <c r="P264" s="154" t="s">
        <v>42</v>
      </c>
      <c r="Q264" s="155">
        <f t="shared" si="86"/>
        <v>0</v>
      </c>
      <c r="R264" s="156">
        <f t="shared" si="87"/>
        <v>0</v>
      </c>
      <c r="S264" s="156">
        <f t="shared" si="88"/>
        <v>0</v>
      </c>
      <c r="T264" s="18"/>
      <c r="U264" s="157">
        <f t="shared" si="89"/>
        <v>0</v>
      </c>
      <c r="V264" s="157">
        <v>6.0000000000000002E-5</v>
      </c>
      <c r="W264" s="157">
        <f t="shared" si="90"/>
        <v>6.7200000000000003E-3</v>
      </c>
      <c r="X264" s="157">
        <v>0</v>
      </c>
      <c r="Y264" s="158">
        <f t="shared" si="91"/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9" t="s">
        <v>232</v>
      </c>
      <c r="AT264" s="18"/>
      <c r="AU264" s="159" t="s">
        <v>161</v>
      </c>
      <c r="AV264" s="159" t="s">
        <v>97</v>
      </c>
      <c r="AW264" s="18"/>
      <c r="AX264" s="18"/>
      <c r="AY264" s="18"/>
      <c r="AZ264" s="3" t="s">
        <v>159</v>
      </c>
      <c r="BA264" s="18"/>
      <c r="BB264" s="18"/>
      <c r="BC264" s="18"/>
      <c r="BD264" s="18"/>
      <c r="BE264" s="18"/>
      <c r="BF264" s="160">
        <f t="shared" si="92"/>
        <v>0</v>
      </c>
      <c r="BG264" s="160">
        <f t="shared" si="93"/>
        <v>0</v>
      </c>
      <c r="BH264" s="160">
        <f t="shared" si="94"/>
        <v>0</v>
      </c>
      <c r="BI264" s="160">
        <f t="shared" si="95"/>
        <v>0</v>
      </c>
      <c r="BJ264" s="160">
        <f t="shared" si="96"/>
        <v>0</v>
      </c>
      <c r="BK264" s="3" t="s">
        <v>97</v>
      </c>
      <c r="BL264" s="160">
        <f t="shared" si="97"/>
        <v>0</v>
      </c>
      <c r="BM264" s="3" t="s">
        <v>232</v>
      </c>
      <c r="BN264" s="159" t="s">
        <v>567</v>
      </c>
    </row>
    <row r="265" spans="1:66" ht="15.75" customHeight="1">
      <c r="A265" s="161"/>
      <c r="B265" s="162"/>
      <c r="C265" s="161"/>
      <c r="D265" s="163" t="s">
        <v>167</v>
      </c>
      <c r="E265" s="164" t="s">
        <v>1</v>
      </c>
      <c r="F265" s="165" t="s">
        <v>416</v>
      </c>
      <c r="G265" s="165"/>
      <c r="H265" s="161"/>
      <c r="I265" s="166">
        <v>112</v>
      </c>
      <c r="J265" s="161"/>
      <c r="K265" s="161"/>
      <c r="L265" s="161"/>
      <c r="M265" s="161"/>
      <c r="N265" s="162"/>
      <c r="O265" s="167"/>
      <c r="P265" s="161"/>
      <c r="Q265" s="161"/>
      <c r="R265" s="161"/>
      <c r="S265" s="161"/>
      <c r="T265" s="161"/>
      <c r="U265" s="161"/>
      <c r="V265" s="161"/>
      <c r="W265" s="161"/>
      <c r="X265" s="161"/>
      <c r="Y265" s="168"/>
      <c r="Z265" s="161"/>
      <c r="AA265" s="161"/>
      <c r="AB265" s="161"/>
      <c r="AC265" s="161"/>
      <c r="AD265" s="161"/>
      <c r="AE265" s="161"/>
      <c r="AF265" s="161"/>
      <c r="AG265" s="161"/>
      <c r="AH265" s="161"/>
      <c r="AI265" s="161"/>
      <c r="AJ265" s="161"/>
      <c r="AK265" s="161"/>
      <c r="AL265" s="161"/>
      <c r="AM265" s="161"/>
      <c r="AN265" s="161"/>
      <c r="AO265" s="161"/>
      <c r="AP265" s="161"/>
      <c r="AQ265" s="161"/>
      <c r="AR265" s="161"/>
      <c r="AS265" s="161"/>
      <c r="AT265" s="161"/>
      <c r="AU265" s="164" t="s">
        <v>167</v>
      </c>
      <c r="AV265" s="164" t="s">
        <v>97</v>
      </c>
      <c r="AW265" s="161" t="s">
        <v>97</v>
      </c>
      <c r="AX265" s="161" t="s">
        <v>4</v>
      </c>
      <c r="AY265" s="161" t="s">
        <v>86</v>
      </c>
      <c r="AZ265" s="164" t="s">
        <v>159</v>
      </c>
      <c r="BA265" s="161"/>
      <c r="BB265" s="161"/>
      <c r="BC265" s="161"/>
      <c r="BD265" s="161"/>
      <c r="BE265" s="161"/>
      <c r="BF265" s="161"/>
      <c r="BG265" s="161"/>
      <c r="BH265" s="161"/>
      <c r="BI265" s="161"/>
      <c r="BJ265" s="161"/>
      <c r="BK265" s="161"/>
      <c r="BL265" s="161"/>
      <c r="BM265" s="161"/>
      <c r="BN265" s="161"/>
    </row>
    <row r="266" spans="1:66" ht="37.5" customHeight="1">
      <c r="A266" s="18"/>
      <c r="B266" s="19"/>
      <c r="C266" s="169" t="s">
        <v>437</v>
      </c>
      <c r="D266" s="169" t="s">
        <v>175</v>
      </c>
      <c r="E266" s="170" t="s">
        <v>293</v>
      </c>
      <c r="F266" s="171" t="s">
        <v>294</v>
      </c>
      <c r="G266" s="171"/>
      <c r="H266" s="172" t="s">
        <v>164</v>
      </c>
      <c r="I266" s="173">
        <v>0.28000000000000003</v>
      </c>
      <c r="J266" s="174"/>
      <c r="K266" s="175"/>
      <c r="L266" s="176">
        <f>ROUND(Q266*I266,2)</f>
        <v>0</v>
      </c>
      <c r="M266" s="175"/>
      <c r="N266" s="177"/>
      <c r="O266" s="178" t="s">
        <v>1</v>
      </c>
      <c r="P266" s="154" t="s">
        <v>42</v>
      </c>
      <c r="Q266" s="155">
        <f>J266+K266</f>
        <v>0</v>
      </c>
      <c r="R266" s="156">
        <f>ROUND(J266*I266,2)</f>
        <v>0</v>
      </c>
      <c r="S266" s="156">
        <f>ROUND(K266*I266,2)</f>
        <v>0</v>
      </c>
      <c r="T266" s="18"/>
      <c r="U266" s="157">
        <f>T266*I266</f>
        <v>0</v>
      </c>
      <c r="V266" s="157">
        <v>0.5</v>
      </c>
      <c r="W266" s="157">
        <f>V266*I266</f>
        <v>0.14000000000000001</v>
      </c>
      <c r="X266" s="157">
        <v>0</v>
      </c>
      <c r="Y266" s="158">
        <f>X266*I266</f>
        <v>0</v>
      </c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59" t="s">
        <v>243</v>
      </c>
      <c r="AT266" s="18"/>
      <c r="AU266" s="159" t="s">
        <v>175</v>
      </c>
      <c r="AV266" s="159" t="s">
        <v>97</v>
      </c>
      <c r="AW266" s="18"/>
      <c r="AX266" s="18"/>
      <c r="AY266" s="18"/>
      <c r="AZ266" s="3" t="s">
        <v>159</v>
      </c>
      <c r="BA266" s="18"/>
      <c r="BB266" s="18"/>
      <c r="BC266" s="18"/>
      <c r="BD266" s="18"/>
      <c r="BE266" s="18"/>
      <c r="BF266" s="160">
        <f>IF(P266="základná",L266,0)</f>
        <v>0</v>
      </c>
      <c r="BG266" s="160">
        <f>IF(P266="znížená",L266,0)</f>
        <v>0</v>
      </c>
      <c r="BH266" s="160">
        <f>IF(P266="zákl. prenesená",L266,0)</f>
        <v>0</v>
      </c>
      <c r="BI266" s="160">
        <f>IF(P266="zníž. prenesená",L266,0)</f>
        <v>0</v>
      </c>
      <c r="BJ266" s="160">
        <f>IF(P266="nulová",L266,0)</f>
        <v>0</v>
      </c>
      <c r="BK266" s="3" t="s">
        <v>97</v>
      </c>
      <c r="BL266" s="160">
        <f>ROUND(Q266*I266,2)</f>
        <v>0</v>
      </c>
      <c r="BM266" s="3" t="s">
        <v>232</v>
      </c>
      <c r="BN266" s="159" t="s">
        <v>568</v>
      </c>
    </row>
    <row r="267" spans="1:66" ht="15.75" customHeight="1">
      <c r="A267" s="161"/>
      <c r="B267" s="162"/>
      <c r="C267" s="161"/>
      <c r="D267" s="163" t="s">
        <v>167</v>
      </c>
      <c r="E267" s="164" t="s">
        <v>1</v>
      </c>
      <c r="F267" s="165" t="s">
        <v>419</v>
      </c>
      <c r="G267" s="165"/>
      <c r="H267" s="161"/>
      <c r="I267" s="166">
        <v>0.26900000000000002</v>
      </c>
      <c r="J267" s="161"/>
      <c r="K267" s="161"/>
      <c r="L267" s="161"/>
      <c r="M267" s="161"/>
      <c r="N267" s="162"/>
      <c r="O267" s="167"/>
      <c r="P267" s="161"/>
      <c r="Q267" s="161"/>
      <c r="R267" s="161"/>
      <c r="S267" s="161"/>
      <c r="T267" s="161"/>
      <c r="U267" s="161"/>
      <c r="V267" s="161"/>
      <c r="W267" s="161"/>
      <c r="X267" s="161"/>
      <c r="Y267" s="168"/>
      <c r="Z267" s="161"/>
      <c r="AA267" s="161"/>
      <c r="AB267" s="161"/>
      <c r="AC267" s="161"/>
      <c r="AD267" s="161"/>
      <c r="AE267" s="161"/>
      <c r="AF267" s="161"/>
      <c r="AG267" s="161"/>
      <c r="AH267" s="161"/>
      <c r="AI267" s="161"/>
      <c r="AJ267" s="161"/>
      <c r="AK267" s="161"/>
      <c r="AL267" s="161"/>
      <c r="AM267" s="161"/>
      <c r="AN267" s="161"/>
      <c r="AO267" s="161"/>
      <c r="AP267" s="161"/>
      <c r="AQ267" s="161"/>
      <c r="AR267" s="161"/>
      <c r="AS267" s="161"/>
      <c r="AT267" s="161"/>
      <c r="AU267" s="164" t="s">
        <v>167</v>
      </c>
      <c r="AV267" s="164" t="s">
        <v>97</v>
      </c>
      <c r="AW267" s="161" t="s">
        <v>97</v>
      </c>
      <c r="AX267" s="161" t="s">
        <v>4</v>
      </c>
      <c r="AY267" s="161" t="s">
        <v>86</v>
      </c>
      <c r="AZ267" s="164" t="s">
        <v>159</v>
      </c>
      <c r="BA267" s="161"/>
      <c r="BB267" s="161"/>
      <c r="BC267" s="161"/>
      <c r="BD267" s="161"/>
      <c r="BE267" s="161"/>
      <c r="BF267" s="161"/>
      <c r="BG267" s="161"/>
      <c r="BH267" s="161"/>
      <c r="BI267" s="161"/>
      <c r="BJ267" s="161"/>
      <c r="BK267" s="161"/>
      <c r="BL267" s="161"/>
      <c r="BM267" s="161"/>
      <c r="BN267" s="161"/>
    </row>
    <row r="268" spans="1:66" ht="15.75" customHeight="1">
      <c r="A268" s="161"/>
      <c r="B268" s="162"/>
      <c r="C268" s="161"/>
      <c r="D268" s="163" t="s">
        <v>167</v>
      </c>
      <c r="E268" s="161"/>
      <c r="F268" s="165" t="s">
        <v>420</v>
      </c>
      <c r="G268" s="165"/>
      <c r="H268" s="161"/>
      <c r="I268" s="166">
        <v>0.28000000000000003</v>
      </c>
      <c r="J268" s="161"/>
      <c r="K268" s="161"/>
      <c r="L268" s="161"/>
      <c r="M268" s="161"/>
      <c r="N268" s="162"/>
      <c r="O268" s="167"/>
      <c r="P268" s="161"/>
      <c r="Q268" s="161"/>
      <c r="R268" s="161"/>
      <c r="S268" s="161"/>
      <c r="T268" s="161"/>
      <c r="U268" s="161"/>
      <c r="V268" s="161"/>
      <c r="W268" s="161"/>
      <c r="X268" s="161"/>
      <c r="Y268" s="168"/>
      <c r="Z268" s="161"/>
      <c r="AA268" s="161"/>
      <c r="AB268" s="161"/>
      <c r="AC268" s="161"/>
      <c r="AD268" s="161"/>
      <c r="AE268" s="161"/>
      <c r="AF268" s="161"/>
      <c r="AG268" s="161"/>
      <c r="AH268" s="161"/>
      <c r="AI268" s="161"/>
      <c r="AJ268" s="161"/>
      <c r="AK268" s="161"/>
      <c r="AL268" s="161"/>
      <c r="AM268" s="161"/>
      <c r="AN268" s="161"/>
      <c r="AO268" s="161"/>
      <c r="AP268" s="161"/>
      <c r="AQ268" s="161"/>
      <c r="AR268" s="161"/>
      <c r="AS268" s="161"/>
      <c r="AT268" s="161"/>
      <c r="AU268" s="164" t="s">
        <v>167</v>
      </c>
      <c r="AV268" s="164" t="s">
        <v>97</v>
      </c>
      <c r="AW268" s="161" t="s">
        <v>97</v>
      </c>
      <c r="AX268" s="161" t="s">
        <v>3</v>
      </c>
      <c r="AY268" s="161" t="s">
        <v>86</v>
      </c>
      <c r="AZ268" s="164" t="s">
        <v>159</v>
      </c>
      <c r="BA268" s="161"/>
      <c r="BB268" s="161"/>
      <c r="BC268" s="161"/>
      <c r="BD268" s="161"/>
      <c r="BE268" s="161"/>
      <c r="BF268" s="161"/>
      <c r="BG268" s="161"/>
      <c r="BH268" s="161"/>
      <c r="BI268" s="161"/>
      <c r="BJ268" s="161"/>
      <c r="BK268" s="161"/>
      <c r="BL268" s="161"/>
      <c r="BM268" s="161"/>
      <c r="BN268" s="161"/>
    </row>
    <row r="269" spans="1:66" ht="33" customHeight="1">
      <c r="A269" s="18"/>
      <c r="B269" s="19"/>
      <c r="C269" s="145" t="s">
        <v>443</v>
      </c>
      <c r="D269" s="145" t="s">
        <v>161</v>
      </c>
      <c r="E269" s="146" t="s">
        <v>569</v>
      </c>
      <c r="F269" s="147" t="s">
        <v>570</v>
      </c>
      <c r="G269" s="147"/>
      <c r="H269" s="148" t="s">
        <v>263</v>
      </c>
      <c r="I269" s="149">
        <v>11.2</v>
      </c>
      <c r="J269" s="150"/>
      <c r="K269" s="150"/>
      <c r="L269" s="151">
        <f>ROUND(Q269*I269,2)</f>
        <v>0</v>
      </c>
      <c r="M269" s="152"/>
      <c r="N269" s="19"/>
      <c r="O269" s="153" t="s">
        <v>1</v>
      </c>
      <c r="P269" s="154" t="s">
        <v>42</v>
      </c>
      <c r="Q269" s="155">
        <f>J269+K269</f>
        <v>0</v>
      </c>
      <c r="R269" s="156">
        <f>ROUND(J269*I269,2)</f>
        <v>0</v>
      </c>
      <c r="S269" s="156">
        <f>ROUND(K269*I269,2)</f>
        <v>0</v>
      </c>
      <c r="T269" s="18"/>
      <c r="U269" s="157">
        <f>T269*I269</f>
        <v>0</v>
      </c>
      <c r="V269" s="157">
        <v>2.1000000000000001E-4</v>
      </c>
      <c r="W269" s="157">
        <f>V269*I269</f>
        <v>2.3519999999999999E-3</v>
      </c>
      <c r="X269" s="157">
        <v>0</v>
      </c>
      <c r="Y269" s="158">
        <f>X269*I269</f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9" t="s">
        <v>232</v>
      </c>
      <c r="AT269" s="18"/>
      <c r="AU269" s="159" t="s">
        <v>161</v>
      </c>
      <c r="AV269" s="159" t="s">
        <v>97</v>
      </c>
      <c r="AW269" s="18"/>
      <c r="AX269" s="18"/>
      <c r="AY269" s="18"/>
      <c r="AZ269" s="3" t="s">
        <v>159</v>
      </c>
      <c r="BA269" s="18"/>
      <c r="BB269" s="18"/>
      <c r="BC269" s="18"/>
      <c r="BD269" s="18"/>
      <c r="BE269" s="18"/>
      <c r="BF269" s="160">
        <f>IF(P269="základná",L269,0)</f>
        <v>0</v>
      </c>
      <c r="BG269" s="160">
        <f>IF(P269="znížená",L269,0)</f>
        <v>0</v>
      </c>
      <c r="BH269" s="160">
        <f>IF(P269="zákl. prenesená",L269,0)</f>
        <v>0</v>
      </c>
      <c r="BI269" s="160">
        <f>IF(P269="zníž. prenesená",L269,0)</f>
        <v>0</v>
      </c>
      <c r="BJ269" s="160">
        <f>IF(P269="nulová",L269,0)</f>
        <v>0</v>
      </c>
      <c r="BK269" s="3" t="s">
        <v>97</v>
      </c>
      <c r="BL269" s="160">
        <f>ROUND(Q269*I269,2)</f>
        <v>0</v>
      </c>
      <c r="BM269" s="3" t="s">
        <v>232</v>
      </c>
      <c r="BN269" s="159" t="s">
        <v>571</v>
      </c>
    </row>
    <row r="270" spans="1:66" ht="15.75" customHeight="1">
      <c r="A270" s="161"/>
      <c r="B270" s="162"/>
      <c r="C270" s="161"/>
      <c r="D270" s="163" t="s">
        <v>167</v>
      </c>
      <c r="E270" s="164" t="s">
        <v>1</v>
      </c>
      <c r="F270" s="165" t="s">
        <v>572</v>
      </c>
      <c r="G270" s="165"/>
      <c r="H270" s="161"/>
      <c r="I270" s="166">
        <v>8</v>
      </c>
      <c r="J270" s="161"/>
      <c r="K270" s="161"/>
      <c r="L270" s="161"/>
      <c r="M270" s="161"/>
      <c r="N270" s="162"/>
      <c r="O270" s="167"/>
      <c r="P270" s="161"/>
      <c r="Q270" s="161"/>
      <c r="R270" s="161"/>
      <c r="S270" s="161"/>
      <c r="T270" s="161"/>
      <c r="U270" s="161"/>
      <c r="V270" s="161"/>
      <c r="W270" s="161"/>
      <c r="X270" s="161"/>
      <c r="Y270" s="168"/>
      <c r="Z270" s="161"/>
      <c r="AA270" s="161"/>
      <c r="AB270" s="161"/>
      <c r="AC270" s="161"/>
      <c r="AD270" s="161"/>
      <c r="AE270" s="161"/>
      <c r="AF270" s="161"/>
      <c r="AG270" s="161"/>
      <c r="AH270" s="161"/>
      <c r="AI270" s="161"/>
      <c r="AJ270" s="161"/>
      <c r="AK270" s="161"/>
      <c r="AL270" s="161"/>
      <c r="AM270" s="161"/>
      <c r="AN270" s="161"/>
      <c r="AO270" s="161"/>
      <c r="AP270" s="161"/>
      <c r="AQ270" s="161"/>
      <c r="AR270" s="161"/>
      <c r="AS270" s="161"/>
      <c r="AT270" s="161"/>
      <c r="AU270" s="164" t="s">
        <v>167</v>
      </c>
      <c r="AV270" s="164" t="s">
        <v>97</v>
      </c>
      <c r="AW270" s="161" t="s">
        <v>97</v>
      </c>
      <c r="AX270" s="161" t="s">
        <v>4</v>
      </c>
      <c r="AY270" s="161" t="s">
        <v>78</v>
      </c>
      <c r="AZ270" s="164" t="s">
        <v>159</v>
      </c>
      <c r="BA270" s="161"/>
      <c r="BB270" s="161"/>
      <c r="BC270" s="161"/>
      <c r="BD270" s="161"/>
      <c r="BE270" s="161"/>
      <c r="BF270" s="161"/>
      <c r="BG270" s="161"/>
      <c r="BH270" s="161"/>
      <c r="BI270" s="161"/>
      <c r="BJ270" s="161"/>
      <c r="BK270" s="161"/>
      <c r="BL270" s="161"/>
      <c r="BM270" s="161"/>
      <c r="BN270" s="161"/>
    </row>
    <row r="271" spans="1:66" ht="15.75" customHeight="1">
      <c r="A271" s="161"/>
      <c r="B271" s="162"/>
      <c r="C271" s="161"/>
      <c r="D271" s="163" t="s">
        <v>167</v>
      </c>
      <c r="E271" s="164" t="s">
        <v>1</v>
      </c>
      <c r="F271" s="165" t="s">
        <v>573</v>
      </c>
      <c r="G271" s="165"/>
      <c r="H271" s="161"/>
      <c r="I271" s="166">
        <v>3.2</v>
      </c>
      <c r="J271" s="161"/>
      <c r="K271" s="161"/>
      <c r="L271" s="161"/>
      <c r="M271" s="161"/>
      <c r="N271" s="162"/>
      <c r="O271" s="167"/>
      <c r="P271" s="161"/>
      <c r="Q271" s="161"/>
      <c r="R271" s="161"/>
      <c r="S271" s="161"/>
      <c r="T271" s="161"/>
      <c r="U271" s="161"/>
      <c r="V271" s="161"/>
      <c r="W271" s="161"/>
      <c r="X271" s="161"/>
      <c r="Y271" s="168"/>
      <c r="Z271" s="161"/>
      <c r="AA271" s="161"/>
      <c r="AB271" s="161"/>
      <c r="AC271" s="161"/>
      <c r="AD271" s="161"/>
      <c r="AE271" s="161"/>
      <c r="AF271" s="161"/>
      <c r="AG271" s="161"/>
      <c r="AH271" s="161"/>
      <c r="AI271" s="161"/>
      <c r="AJ271" s="161"/>
      <c r="AK271" s="161"/>
      <c r="AL271" s="161"/>
      <c r="AM271" s="161"/>
      <c r="AN271" s="161"/>
      <c r="AO271" s="161"/>
      <c r="AP271" s="161"/>
      <c r="AQ271" s="161"/>
      <c r="AR271" s="161"/>
      <c r="AS271" s="161"/>
      <c r="AT271" s="161"/>
      <c r="AU271" s="164" t="s">
        <v>167</v>
      </c>
      <c r="AV271" s="164" t="s">
        <v>97</v>
      </c>
      <c r="AW271" s="161" t="s">
        <v>97</v>
      </c>
      <c r="AX271" s="161" t="s">
        <v>4</v>
      </c>
      <c r="AY271" s="161" t="s">
        <v>78</v>
      </c>
      <c r="AZ271" s="164" t="s">
        <v>159</v>
      </c>
      <c r="BA271" s="161"/>
      <c r="BB271" s="161"/>
      <c r="BC271" s="161"/>
      <c r="BD271" s="161"/>
      <c r="BE271" s="161"/>
      <c r="BF271" s="161"/>
      <c r="BG271" s="161"/>
      <c r="BH271" s="161"/>
      <c r="BI271" s="161"/>
      <c r="BJ271" s="161"/>
      <c r="BK271" s="161"/>
      <c r="BL271" s="161"/>
      <c r="BM271" s="161"/>
      <c r="BN271" s="161"/>
    </row>
    <row r="272" spans="1:66" ht="15.75" customHeight="1">
      <c r="A272" s="185"/>
      <c r="B272" s="186"/>
      <c r="C272" s="185"/>
      <c r="D272" s="163" t="s">
        <v>167</v>
      </c>
      <c r="E272" s="187" t="s">
        <v>1</v>
      </c>
      <c r="F272" s="188" t="s">
        <v>239</v>
      </c>
      <c r="G272" s="188"/>
      <c r="H272" s="185"/>
      <c r="I272" s="189">
        <v>11.2</v>
      </c>
      <c r="J272" s="185"/>
      <c r="K272" s="185"/>
      <c r="L272" s="185"/>
      <c r="M272" s="185"/>
      <c r="N272" s="186"/>
      <c r="O272" s="190"/>
      <c r="P272" s="185"/>
      <c r="Q272" s="185"/>
      <c r="R272" s="185"/>
      <c r="S272" s="185"/>
      <c r="T272" s="185"/>
      <c r="U272" s="185"/>
      <c r="V272" s="185"/>
      <c r="W272" s="185"/>
      <c r="X272" s="185"/>
      <c r="Y272" s="191"/>
      <c r="Z272" s="185"/>
      <c r="AA272" s="185"/>
      <c r="AB272" s="185"/>
      <c r="AC272" s="185"/>
      <c r="AD272" s="185"/>
      <c r="AE272" s="185"/>
      <c r="AF272" s="185"/>
      <c r="AG272" s="185"/>
      <c r="AH272" s="185"/>
      <c r="AI272" s="185"/>
      <c r="AJ272" s="185"/>
      <c r="AK272" s="185"/>
      <c r="AL272" s="185"/>
      <c r="AM272" s="185"/>
      <c r="AN272" s="185"/>
      <c r="AO272" s="185"/>
      <c r="AP272" s="185"/>
      <c r="AQ272" s="185"/>
      <c r="AR272" s="185"/>
      <c r="AS272" s="185"/>
      <c r="AT272" s="185"/>
      <c r="AU272" s="187" t="s">
        <v>167</v>
      </c>
      <c r="AV272" s="187" t="s">
        <v>97</v>
      </c>
      <c r="AW272" s="185" t="s">
        <v>174</v>
      </c>
      <c r="AX272" s="185" t="s">
        <v>4</v>
      </c>
      <c r="AY272" s="185" t="s">
        <v>86</v>
      </c>
      <c r="AZ272" s="187" t="s">
        <v>159</v>
      </c>
      <c r="BA272" s="185"/>
      <c r="BB272" s="185"/>
      <c r="BC272" s="185"/>
      <c r="BD272" s="185"/>
      <c r="BE272" s="185"/>
      <c r="BF272" s="185"/>
      <c r="BG272" s="185"/>
      <c r="BH272" s="185"/>
      <c r="BI272" s="185"/>
      <c r="BJ272" s="185"/>
      <c r="BK272" s="185"/>
      <c r="BL272" s="185"/>
      <c r="BM272" s="185"/>
      <c r="BN272" s="185"/>
    </row>
    <row r="273" spans="1:66" ht="48.75" customHeight="1">
      <c r="A273" s="18"/>
      <c r="B273" s="19"/>
      <c r="C273" s="169" t="s">
        <v>449</v>
      </c>
      <c r="D273" s="169" t="s">
        <v>175</v>
      </c>
      <c r="E273" s="170" t="s">
        <v>574</v>
      </c>
      <c r="F273" s="171" t="s">
        <v>575</v>
      </c>
      <c r="G273" s="171"/>
      <c r="H273" s="172" t="s">
        <v>263</v>
      </c>
      <c r="I273" s="173">
        <v>23.52</v>
      </c>
      <c r="J273" s="174"/>
      <c r="K273" s="175"/>
      <c r="L273" s="176">
        <f t="shared" ref="L273:L278" si="98">ROUND(Q273*I273,2)</f>
        <v>0</v>
      </c>
      <c r="M273" s="175"/>
      <c r="N273" s="177"/>
      <c r="O273" s="178" t="s">
        <v>1</v>
      </c>
      <c r="P273" s="154" t="s">
        <v>42</v>
      </c>
      <c r="Q273" s="155">
        <f t="shared" ref="Q273:Q278" si="99">J273+K273</f>
        <v>0</v>
      </c>
      <c r="R273" s="156">
        <f t="shared" ref="R273:R278" si="100">ROUND(J273*I273,2)</f>
        <v>0</v>
      </c>
      <c r="S273" s="156">
        <f t="shared" ref="S273:S278" si="101">ROUND(K273*I273,2)</f>
        <v>0</v>
      </c>
      <c r="T273" s="18"/>
      <c r="U273" s="157">
        <f t="shared" ref="U273:U278" si="102">T273*I273</f>
        <v>0</v>
      </c>
      <c r="V273" s="157">
        <v>1E-4</v>
      </c>
      <c r="W273" s="157">
        <f t="shared" ref="W273:W278" si="103">V273*I273</f>
        <v>2.3519999999999999E-3</v>
      </c>
      <c r="X273" s="157">
        <v>0</v>
      </c>
      <c r="Y273" s="158">
        <f t="shared" ref="Y273:Y278" si="104">X273*I273</f>
        <v>0</v>
      </c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59" t="s">
        <v>243</v>
      </c>
      <c r="AT273" s="18"/>
      <c r="AU273" s="159" t="s">
        <v>175</v>
      </c>
      <c r="AV273" s="159" t="s">
        <v>97</v>
      </c>
      <c r="AW273" s="18"/>
      <c r="AX273" s="18"/>
      <c r="AY273" s="18"/>
      <c r="AZ273" s="3" t="s">
        <v>159</v>
      </c>
      <c r="BA273" s="18"/>
      <c r="BB273" s="18"/>
      <c r="BC273" s="18"/>
      <c r="BD273" s="18"/>
      <c r="BE273" s="18"/>
      <c r="BF273" s="160">
        <f t="shared" ref="BF273:BF278" si="105">IF(P273="základná",L273,0)</f>
        <v>0</v>
      </c>
      <c r="BG273" s="160">
        <f t="shared" ref="BG273:BG278" si="106">IF(P273="znížená",L273,0)</f>
        <v>0</v>
      </c>
      <c r="BH273" s="160">
        <f t="shared" ref="BH273:BH278" si="107">IF(P273="zákl. prenesená",L273,0)</f>
        <v>0</v>
      </c>
      <c r="BI273" s="160">
        <f t="shared" ref="BI273:BI278" si="108">IF(P273="zníž. prenesená",L273,0)</f>
        <v>0</v>
      </c>
      <c r="BJ273" s="160">
        <f t="shared" ref="BJ273:BJ278" si="109">IF(P273="nulová",L273,0)</f>
        <v>0</v>
      </c>
      <c r="BK273" s="3" t="s">
        <v>97</v>
      </c>
      <c r="BL273" s="160">
        <f t="shared" ref="BL273:BL278" si="110">ROUND(Q273*I273,2)</f>
        <v>0</v>
      </c>
      <c r="BM273" s="3" t="s">
        <v>232</v>
      </c>
      <c r="BN273" s="159" t="s">
        <v>576</v>
      </c>
    </row>
    <row r="274" spans="1:66" ht="37.5" customHeight="1">
      <c r="A274" s="18"/>
      <c r="B274" s="19"/>
      <c r="C274" s="169" t="s">
        <v>453</v>
      </c>
      <c r="D274" s="169" t="s">
        <v>175</v>
      </c>
      <c r="E274" s="170" t="s">
        <v>577</v>
      </c>
      <c r="F274" s="171" t="s">
        <v>578</v>
      </c>
      <c r="G274" s="171"/>
      <c r="H274" s="172" t="s">
        <v>178</v>
      </c>
      <c r="I274" s="173">
        <v>2</v>
      </c>
      <c r="J274" s="174"/>
      <c r="K274" s="175"/>
      <c r="L274" s="176">
        <f t="shared" si="98"/>
        <v>0</v>
      </c>
      <c r="M274" s="175"/>
      <c r="N274" s="177"/>
      <c r="O274" s="178" t="s">
        <v>1</v>
      </c>
      <c r="P274" s="154" t="s">
        <v>42</v>
      </c>
      <c r="Q274" s="155">
        <f t="shared" si="99"/>
        <v>0</v>
      </c>
      <c r="R274" s="156">
        <f t="shared" si="100"/>
        <v>0</v>
      </c>
      <c r="S274" s="156">
        <f t="shared" si="101"/>
        <v>0</v>
      </c>
      <c r="T274" s="18"/>
      <c r="U274" s="157">
        <f t="shared" si="102"/>
        <v>0</v>
      </c>
      <c r="V274" s="157">
        <v>2.1700000000000001E-2</v>
      </c>
      <c r="W274" s="157">
        <f t="shared" si="103"/>
        <v>4.3400000000000001E-2</v>
      </c>
      <c r="X274" s="157">
        <v>0</v>
      </c>
      <c r="Y274" s="158">
        <f t="shared" si="104"/>
        <v>0</v>
      </c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59" t="s">
        <v>243</v>
      </c>
      <c r="AT274" s="18"/>
      <c r="AU274" s="159" t="s">
        <v>175</v>
      </c>
      <c r="AV274" s="159" t="s">
        <v>97</v>
      </c>
      <c r="AW274" s="18"/>
      <c r="AX274" s="18"/>
      <c r="AY274" s="18"/>
      <c r="AZ274" s="3" t="s">
        <v>159</v>
      </c>
      <c r="BA274" s="18"/>
      <c r="BB274" s="18"/>
      <c r="BC274" s="18"/>
      <c r="BD274" s="18"/>
      <c r="BE274" s="18"/>
      <c r="BF274" s="160">
        <f t="shared" si="105"/>
        <v>0</v>
      </c>
      <c r="BG274" s="160">
        <f t="shared" si="106"/>
        <v>0</v>
      </c>
      <c r="BH274" s="160">
        <f t="shared" si="107"/>
        <v>0</v>
      </c>
      <c r="BI274" s="160">
        <f t="shared" si="108"/>
        <v>0</v>
      </c>
      <c r="BJ274" s="160">
        <f t="shared" si="109"/>
        <v>0</v>
      </c>
      <c r="BK274" s="3" t="s">
        <v>97</v>
      </c>
      <c r="BL274" s="160">
        <f t="shared" si="110"/>
        <v>0</v>
      </c>
      <c r="BM274" s="3" t="s">
        <v>232</v>
      </c>
      <c r="BN274" s="159" t="s">
        <v>579</v>
      </c>
    </row>
    <row r="275" spans="1:66" ht="37.5" customHeight="1">
      <c r="A275" s="18"/>
      <c r="B275" s="19"/>
      <c r="C275" s="169" t="s">
        <v>457</v>
      </c>
      <c r="D275" s="169" t="s">
        <v>175</v>
      </c>
      <c r="E275" s="170" t="s">
        <v>580</v>
      </c>
      <c r="F275" s="171" t="s">
        <v>581</v>
      </c>
      <c r="G275" s="171"/>
      <c r="H275" s="172" t="s">
        <v>178</v>
      </c>
      <c r="I275" s="173">
        <v>1</v>
      </c>
      <c r="J275" s="174"/>
      <c r="K275" s="175"/>
      <c r="L275" s="176">
        <f t="shared" si="98"/>
        <v>0</v>
      </c>
      <c r="M275" s="175"/>
      <c r="N275" s="177"/>
      <c r="O275" s="178" t="s">
        <v>1</v>
      </c>
      <c r="P275" s="154" t="s">
        <v>42</v>
      </c>
      <c r="Q275" s="155">
        <f t="shared" si="99"/>
        <v>0</v>
      </c>
      <c r="R275" s="156">
        <f t="shared" si="100"/>
        <v>0</v>
      </c>
      <c r="S275" s="156">
        <f t="shared" si="101"/>
        <v>0</v>
      </c>
      <c r="T275" s="18"/>
      <c r="U275" s="157">
        <f t="shared" si="102"/>
        <v>0</v>
      </c>
      <c r="V275" s="157">
        <v>1.627E-2</v>
      </c>
      <c r="W275" s="157">
        <f t="shared" si="103"/>
        <v>1.627E-2</v>
      </c>
      <c r="X275" s="157">
        <v>0</v>
      </c>
      <c r="Y275" s="158">
        <f t="shared" si="104"/>
        <v>0</v>
      </c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59" t="s">
        <v>243</v>
      </c>
      <c r="AT275" s="18"/>
      <c r="AU275" s="159" t="s">
        <v>175</v>
      </c>
      <c r="AV275" s="159" t="s">
        <v>97</v>
      </c>
      <c r="AW275" s="18"/>
      <c r="AX275" s="18"/>
      <c r="AY275" s="18"/>
      <c r="AZ275" s="3" t="s">
        <v>159</v>
      </c>
      <c r="BA275" s="18"/>
      <c r="BB275" s="18"/>
      <c r="BC275" s="18"/>
      <c r="BD275" s="18"/>
      <c r="BE275" s="18"/>
      <c r="BF275" s="160">
        <f t="shared" si="105"/>
        <v>0</v>
      </c>
      <c r="BG275" s="160">
        <f t="shared" si="106"/>
        <v>0</v>
      </c>
      <c r="BH275" s="160">
        <f t="shared" si="107"/>
        <v>0</v>
      </c>
      <c r="BI275" s="160">
        <f t="shared" si="108"/>
        <v>0</v>
      </c>
      <c r="BJ275" s="160">
        <f t="shared" si="109"/>
        <v>0</v>
      </c>
      <c r="BK275" s="3" t="s">
        <v>97</v>
      </c>
      <c r="BL275" s="160">
        <f t="shared" si="110"/>
        <v>0</v>
      </c>
      <c r="BM275" s="3" t="s">
        <v>232</v>
      </c>
      <c r="BN275" s="159" t="s">
        <v>582</v>
      </c>
    </row>
    <row r="276" spans="1:66" ht="33" customHeight="1">
      <c r="A276" s="18"/>
      <c r="B276" s="19"/>
      <c r="C276" s="145" t="s">
        <v>463</v>
      </c>
      <c r="D276" s="145" t="s">
        <v>161</v>
      </c>
      <c r="E276" s="146" t="s">
        <v>422</v>
      </c>
      <c r="F276" s="147" t="s">
        <v>423</v>
      </c>
      <c r="G276" s="147"/>
      <c r="H276" s="148" t="s">
        <v>178</v>
      </c>
      <c r="I276" s="149">
        <v>1</v>
      </c>
      <c r="J276" s="150"/>
      <c r="K276" s="150"/>
      <c r="L276" s="151">
        <f t="shared" si="98"/>
        <v>0</v>
      </c>
      <c r="M276" s="152"/>
      <c r="N276" s="19"/>
      <c r="O276" s="153" t="s">
        <v>1</v>
      </c>
      <c r="P276" s="154" t="s">
        <v>42</v>
      </c>
      <c r="Q276" s="155">
        <f t="shared" si="99"/>
        <v>0</v>
      </c>
      <c r="R276" s="156">
        <f t="shared" si="100"/>
        <v>0</v>
      </c>
      <c r="S276" s="156">
        <f t="shared" si="101"/>
        <v>0</v>
      </c>
      <c r="T276" s="18"/>
      <c r="U276" s="157">
        <f t="shared" si="102"/>
        <v>0</v>
      </c>
      <c r="V276" s="157">
        <v>1.1999999999999999E-3</v>
      </c>
      <c r="W276" s="157">
        <f t="shared" si="103"/>
        <v>1.1999999999999999E-3</v>
      </c>
      <c r="X276" s="157">
        <v>0</v>
      </c>
      <c r="Y276" s="158">
        <f t="shared" si="104"/>
        <v>0</v>
      </c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59" t="s">
        <v>232</v>
      </c>
      <c r="AT276" s="18"/>
      <c r="AU276" s="159" t="s">
        <v>161</v>
      </c>
      <c r="AV276" s="159" t="s">
        <v>97</v>
      </c>
      <c r="AW276" s="18"/>
      <c r="AX276" s="18"/>
      <c r="AY276" s="18"/>
      <c r="AZ276" s="3" t="s">
        <v>159</v>
      </c>
      <c r="BA276" s="18"/>
      <c r="BB276" s="18"/>
      <c r="BC276" s="18"/>
      <c r="BD276" s="18"/>
      <c r="BE276" s="18"/>
      <c r="BF276" s="160">
        <f t="shared" si="105"/>
        <v>0</v>
      </c>
      <c r="BG276" s="160">
        <f t="shared" si="106"/>
        <v>0</v>
      </c>
      <c r="BH276" s="160">
        <f t="shared" si="107"/>
        <v>0</v>
      </c>
      <c r="BI276" s="160">
        <f t="shared" si="108"/>
        <v>0</v>
      </c>
      <c r="BJ276" s="160">
        <f t="shared" si="109"/>
        <v>0</v>
      </c>
      <c r="BK276" s="3" t="s">
        <v>97</v>
      </c>
      <c r="BL276" s="160">
        <f t="shared" si="110"/>
        <v>0</v>
      </c>
      <c r="BM276" s="3" t="s">
        <v>232</v>
      </c>
      <c r="BN276" s="159" t="s">
        <v>583</v>
      </c>
    </row>
    <row r="277" spans="1:66" ht="24" customHeight="1">
      <c r="A277" s="18"/>
      <c r="B277" s="19"/>
      <c r="C277" s="169" t="s">
        <v>468</v>
      </c>
      <c r="D277" s="169" t="s">
        <v>175</v>
      </c>
      <c r="E277" s="170" t="s">
        <v>426</v>
      </c>
      <c r="F277" s="171" t="s">
        <v>427</v>
      </c>
      <c r="G277" s="171"/>
      <c r="H277" s="172" t="s">
        <v>178</v>
      </c>
      <c r="I277" s="173">
        <v>1</v>
      </c>
      <c r="J277" s="174"/>
      <c r="K277" s="175"/>
      <c r="L277" s="176">
        <f t="shared" si="98"/>
        <v>0</v>
      </c>
      <c r="M277" s="175"/>
      <c r="N277" s="177"/>
      <c r="O277" s="178" t="s">
        <v>1</v>
      </c>
      <c r="P277" s="154" t="s">
        <v>42</v>
      </c>
      <c r="Q277" s="155">
        <f t="shared" si="99"/>
        <v>0</v>
      </c>
      <c r="R277" s="156">
        <f t="shared" si="100"/>
        <v>0</v>
      </c>
      <c r="S277" s="156">
        <f t="shared" si="101"/>
        <v>0</v>
      </c>
      <c r="T277" s="18"/>
      <c r="U277" s="157">
        <f t="shared" si="102"/>
        <v>0</v>
      </c>
      <c r="V277" s="157">
        <v>3.7999999999999999E-2</v>
      </c>
      <c r="W277" s="157">
        <f t="shared" si="103"/>
        <v>3.7999999999999999E-2</v>
      </c>
      <c r="X277" s="157">
        <v>0</v>
      </c>
      <c r="Y277" s="158">
        <f t="shared" si="104"/>
        <v>0</v>
      </c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59" t="s">
        <v>243</v>
      </c>
      <c r="AT277" s="18"/>
      <c r="AU277" s="159" t="s">
        <v>175</v>
      </c>
      <c r="AV277" s="159" t="s">
        <v>97</v>
      </c>
      <c r="AW277" s="18"/>
      <c r="AX277" s="18"/>
      <c r="AY277" s="18"/>
      <c r="AZ277" s="3" t="s">
        <v>159</v>
      </c>
      <c r="BA277" s="18"/>
      <c r="BB277" s="18"/>
      <c r="BC277" s="18"/>
      <c r="BD277" s="18"/>
      <c r="BE277" s="18"/>
      <c r="BF277" s="160">
        <f t="shared" si="105"/>
        <v>0</v>
      </c>
      <c r="BG277" s="160">
        <f t="shared" si="106"/>
        <v>0</v>
      </c>
      <c r="BH277" s="160">
        <f t="shared" si="107"/>
        <v>0</v>
      </c>
      <c r="BI277" s="160">
        <f t="shared" si="108"/>
        <v>0</v>
      </c>
      <c r="BJ277" s="160">
        <f t="shared" si="109"/>
        <v>0</v>
      </c>
      <c r="BK277" s="3" t="s">
        <v>97</v>
      </c>
      <c r="BL277" s="160">
        <f t="shared" si="110"/>
        <v>0</v>
      </c>
      <c r="BM277" s="3" t="s">
        <v>232</v>
      </c>
      <c r="BN277" s="159" t="s">
        <v>584</v>
      </c>
    </row>
    <row r="278" spans="1:66" ht="24" customHeight="1">
      <c r="A278" s="18"/>
      <c r="B278" s="19"/>
      <c r="C278" s="145" t="s">
        <v>472</v>
      </c>
      <c r="D278" s="145" t="s">
        <v>161</v>
      </c>
      <c r="E278" s="146" t="s">
        <v>438</v>
      </c>
      <c r="F278" s="147" t="s">
        <v>439</v>
      </c>
      <c r="G278" s="147"/>
      <c r="H278" s="148" t="s">
        <v>252</v>
      </c>
      <c r="I278" s="150"/>
      <c r="J278" s="150"/>
      <c r="K278" s="150"/>
      <c r="L278" s="151">
        <f t="shared" si="98"/>
        <v>0</v>
      </c>
      <c r="M278" s="152"/>
      <c r="N278" s="19"/>
      <c r="O278" s="153" t="s">
        <v>1</v>
      </c>
      <c r="P278" s="154" t="s">
        <v>42</v>
      </c>
      <c r="Q278" s="155">
        <f t="shared" si="99"/>
        <v>0</v>
      </c>
      <c r="R278" s="156">
        <f t="shared" si="100"/>
        <v>0</v>
      </c>
      <c r="S278" s="156">
        <f t="shared" si="101"/>
        <v>0</v>
      </c>
      <c r="T278" s="18"/>
      <c r="U278" s="157">
        <f t="shared" si="102"/>
        <v>0</v>
      </c>
      <c r="V278" s="157">
        <v>0</v>
      </c>
      <c r="W278" s="157">
        <f t="shared" si="103"/>
        <v>0</v>
      </c>
      <c r="X278" s="157">
        <v>0</v>
      </c>
      <c r="Y278" s="158">
        <f t="shared" si="104"/>
        <v>0</v>
      </c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59" t="s">
        <v>232</v>
      </c>
      <c r="AT278" s="18"/>
      <c r="AU278" s="159" t="s">
        <v>161</v>
      </c>
      <c r="AV278" s="159" t="s">
        <v>97</v>
      </c>
      <c r="AW278" s="18"/>
      <c r="AX278" s="18"/>
      <c r="AY278" s="18"/>
      <c r="AZ278" s="3" t="s">
        <v>159</v>
      </c>
      <c r="BA278" s="18"/>
      <c r="BB278" s="18"/>
      <c r="BC278" s="18"/>
      <c r="BD278" s="18"/>
      <c r="BE278" s="18"/>
      <c r="BF278" s="160">
        <f t="shared" si="105"/>
        <v>0</v>
      </c>
      <c r="BG278" s="160">
        <f t="shared" si="106"/>
        <v>0</v>
      </c>
      <c r="BH278" s="160">
        <f t="shared" si="107"/>
        <v>0</v>
      </c>
      <c r="BI278" s="160">
        <f t="shared" si="108"/>
        <v>0</v>
      </c>
      <c r="BJ278" s="160">
        <f t="shared" si="109"/>
        <v>0</v>
      </c>
      <c r="BK278" s="3" t="s">
        <v>97</v>
      </c>
      <c r="BL278" s="160">
        <f t="shared" si="110"/>
        <v>0</v>
      </c>
      <c r="BM278" s="3" t="s">
        <v>232</v>
      </c>
      <c r="BN278" s="159" t="s">
        <v>585</v>
      </c>
    </row>
    <row r="279" spans="1:66" ht="22.5" customHeight="1">
      <c r="A279" s="132"/>
      <c r="B279" s="133"/>
      <c r="C279" s="132"/>
      <c r="D279" s="134" t="s">
        <v>77</v>
      </c>
      <c r="E279" s="143" t="s">
        <v>441</v>
      </c>
      <c r="F279" s="143" t="s">
        <v>442</v>
      </c>
      <c r="G279" s="143"/>
      <c r="H279" s="132"/>
      <c r="I279" s="132"/>
      <c r="J279" s="132"/>
      <c r="K279" s="132"/>
      <c r="L279" s="144">
        <f>BL279</f>
        <v>0</v>
      </c>
      <c r="M279" s="132"/>
      <c r="N279" s="133"/>
      <c r="O279" s="137"/>
      <c r="P279" s="132"/>
      <c r="Q279" s="132"/>
      <c r="R279" s="138">
        <f t="shared" ref="R279:S279" si="111">SUM(R280:R285)</f>
        <v>0</v>
      </c>
      <c r="S279" s="138">
        <f t="shared" si="111"/>
        <v>0</v>
      </c>
      <c r="T279" s="132"/>
      <c r="U279" s="139">
        <f>SUM(U280:U285)</f>
        <v>0</v>
      </c>
      <c r="V279" s="132"/>
      <c r="W279" s="139">
        <f>SUM(W280:W285)</f>
        <v>9.5013000000000007E-3</v>
      </c>
      <c r="X279" s="132"/>
      <c r="Y279" s="140">
        <f>SUM(Y280:Y285)</f>
        <v>0</v>
      </c>
      <c r="Z279" s="132"/>
      <c r="AA279" s="132"/>
      <c r="AB279" s="132"/>
      <c r="AC279" s="132"/>
      <c r="AD279" s="132"/>
      <c r="AE279" s="132"/>
      <c r="AF279" s="132"/>
      <c r="AG279" s="132"/>
      <c r="AH279" s="132"/>
      <c r="AI279" s="132"/>
      <c r="AJ279" s="132"/>
      <c r="AK279" s="132"/>
      <c r="AL279" s="132"/>
      <c r="AM279" s="132"/>
      <c r="AN279" s="132"/>
      <c r="AO279" s="132"/>
      <c r="AP279" s="132"/>
      <c r="AQ279" s="132"/>
      <c r="AR279" s="132"/>
      <c r="AS279" s="134" t="s">
        <v>97</v>
      </c>
      <c r="AT279" s="132"/>
      <c r="AU279" s="141" t="s">
        <v>77</v>
      </c>
      <c r="AV279" s="141" t="s">
        <v>86</v>
      </c>
      <c r="AW279" s="132"/>
      <c r="AX279" s="132"/>
      <c r="AY279" s="132"/>
      <c r="AZ279" s="134" t="s">
        <v>159</v>
      </c>
      <c r="BA279" s="132"/>
      <c r="BB279" s="132"/>
      <c r="BC279" s="132"/>
      <c r="BD279" s="132"/>
      <c r="BE279" s="132"/>
      <c r="BF279" s="132"/>
      <c r="BG279" s="132"/>
      <c r="BH279" s="132"/>
      <c r="BI279" s="132"/>
      <c r="BJ279" s="132"/>
      <c r="BK279" s="132"/>
      <c r="BL279" s="142">
        <f>SUM(BL280:BL285)</f>
        <v>0</v>
      </c>
      <c r="BM279" s="132"/>
      <c r="BN279" s="132"/>
    </row>
    <row r="280" spans="1:66" ht="24" customHeight="1">
      <c r="A280" s="18"/>
      <c r="B280" s="19"/>
      <c r="C280" s="145" t="s">
        <v>586</v>
      </c>
      <c r="D280" s="145" t="s">
        <v>161</v>
      </c>
      <c r="E280" s="146" t="s">
        <v>444</v>
      </c>
      <c r="F280" s="147" t="s">
        <v>445</v>
      </c>
      <c r="G280" s="147"/>
      <c r="H280" s="148" t="s">
        <v>446</v>
      </c>
      <c r="I280" s="149">
        <v>190.02600000000001</v>
      </c>
      <c r="J280" s="150"/>
      <c r="K280" s="150"/>
      <c r="L280" s="151">
        <f>ROUND(Q280*I280,2)</f>
        <v>0</v>
      </c>
      <c r="M280" s="152"/>
      <c r="N280" s="19"/>
      <c r="O280" s="153" t="s">
        <v>1</v>
      </c>
      <c r="P280" s="154" t="s">
        <v>42</v>
      </c>
      <c r="Q280" s="155">
        <f>J280+K280</f>
        <v>0</v>
      </c>
      <c r="R280" s="156">
        <f>ROUND(J280*I280,2)</f>
        <v>0</v>
      </c>
      <c r="S280" s="156">
        <f>ROUND(K280*I280,2)</f>
        <v>0</v>
      </c>
      <c r="T280" s="18"/>
      <c r="U280" s="157">
        <f>T280*I280</f>
        <v>0</v>
      </c>
      <c r="V280" s="157">
        <v>5.0000000000000002E-5</v>
      </c>
      <c r="W280" s="157">
        <f>V280*I280</f>
        <v>9.5013000000000007E-3</v>
      </c>
      <c r="X280" s="157">
        <v>0</v>
      </c>
      <c r="Y280" s="158">
        <f>X280*I280</f>
        <v>0</v>
      </c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59" t="s">
        <v>232</v>
      </c>
      <c r="AT280" s="18"/>
      <c r="AU280" s="159" t="s">
        <v>161</v>
      </c>
      <c r="AV280" s="159" t="s">
        <v>97</v>
      </c>
      <c r="AW280" s="18"/>
      <c r="AX280" s="18"/>
      <c r="AY280" s="18"/>
      <c r="AZ280" s="3" t="s">
        <v>159</v>
      </c>
      <c r="BA280" s="18"/>
      <c r="BB280" s="18"/>
      <c r="BC280" s="18"/>
      <c r="BD280" s="18"/>
      <c r="BE280" s="18"/>
      <c r="BF280" s="160">
        <f>IF(P280="základná",L280,0)</f>
        <v>0</v>
      </c>
      <c r="BG280" s="160">
        <f>IF(P280="znížená",L280,0)</f>
        <v>0</v>
      </c>
      <c r="BH280" s="160">
        <f>IF(P280="zákl. prenesená",L280,0)</f>
        <v>0</v>
      </c>
      <c r="BI280" s="160">
        <f>IF(P280="zníž. prenesená",L280,0)</f>
        <v>0</v>
      </c>
      <c r="BJ280" s="160">
        <f>IF(P280="nulová",L280,0)</f>
        <v>0</v>
      </c>
      <c r="BK280" s="3" t="s">
        <v>97</v>
      </c>
      <c r="BL280" s="160">
        <f>ROUND(Q280*I280,2)</f>
        <v>0</v>
      </c>
      <c r="BM280" s="3" t="s">
        <v>232</v>
      </c>
      <c r="BN280" s="159" t="s">
        <v>587</v>
      </c>
    </row>
    <row r="281" spans="1:66" ht="15.75" customHeight="1">
      <c r="A281" s="161"/>
      <c r="B281" s="162"/>
      <c r="C281" s="161"/>
      <c r="D281" s="163" t="s">
        <v>167</v>
      </c>
      <c r="E281" s="164" t="s">
        <v>1</v>
      </c>
      <c r="F281" s="165" t="s">
        <v>588</v>
      </c>
      <c r="G281" s="165"/>
      <c r="H281" s="161"/>
      <c r="I281" s="166">
        <v>190.02600000000001</v>
      </c>
      <c r="J281" s="161"/>
      <c r="K281" s="161"/>
      <c r="L281" s="161"/>
      <c r="M281" s="161"/>
      <c r="N281" s="162"/>
      <c r="O281" s="167"/>
      <c r="P281" s="161"/>
      <c r="Q281" s="161"/>
      <c r="R281" s="161"/>
      <c r="S281" s="161"/>
      <c r="T281" s="161"/>
      <c r="U281" s="161"/>
      <c r="V281" s="161"/>
      <c r="W281" s="161"/>
      <c r="X281" s="161"/>
      <c r="Y281" s="168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1"/>
      <c r="AL281" s="161"/>
      <c r="AM281" s="161"/>
      <c r="AN281" s="161"/>
      <c r="AO281" s="161"/>
      <c r="AP281" s="161"/>
      <c r="AQ281" s="161"/>
      <c r="AR281" s="161"/>
      <c r="AS281" s="161"/>
      <c r="AT281" s="161"/>
      <c r="AU281" s="164" t="s">
        <v>167</v>
      </c>
      <c r="AV281" s="164" t="s">
        <v>97</v>
      </c>
      <c r="AW281" s="161" t="s">
        <v>97</v>
      </c>
      <c r="AX281" s="161" t="s">
        <v>4</v>
      </c>
      <c r="AY281" s="161" t="s">
        <v>86</v>
      </c>
      <c r="AZ281" s="164" t="s">
        <v>159</v>
      </c>
      <c r="BA281" s="161"/>
      <c r="BB281" s="161"/>
      <c r="BC281" s="161"/>
      <c r="BD281" s="161"/>
      <c r="BE281" s="161"/>
      <c r="BF281" s="161"/>
      <c r="BG281" s="161"/>
      <c r="BH281" s="161"/>
      <c r="BI281" s="161"/>
      <c r="BJ281" s="161"/>
      <c r="BK281" s="161"/>
      <c r="BL281" s="161"/>
      <c r="BM281" s="161"/>
      <c r="BN281" s="161"/>
    </row>
    <row r="282" spans="1:66" ht="33" customHeight="1">
      <c r="A282" s="18"/>
      <c r="B282" s="19"/>
      <c r="C282" s="145" t="s">
        <v>589</v>
      </c>
      <c r="D282" s="145" t="s">
        <v>161</v>
      </c>
      <c r="E282" s="146" t="s">
        <v>450</v>
      </c>
      <c r="F282" s="147" t="s">
        <v>451</v>
      </c>
      <c r="G282" s="147"/>
      <c r="H282" s="148" t="s">
        <v>446</v>
      </c>
      <c r="I282" s="149">
        <v>190.02600000000001</v>
      </c>
      <c r="J282" s="150"/>
      <c r="K282" s="150"/>
      <c r="L282" s="151">
        <f>ROUND(Q282*I282,2)</f>
        <v>0</v>
      </c>
      <c r="M282" s="152"/>
      <c r="N282" s="19"/>
      <c r="O282" s="153" t="s">
        <v>1</v>
      </c>
      <c r="P282" s="154" t="s">
        <v>42</v>
      </c>
      <c r="Q282" s="155">
        <f>J282+K282</f>
        <v>0</v>
      </c>
      <c r="R282" s="156">
        <f>ROUND(J282*I282,2)</f>
        <v>0</v>
      </c>
      <c r="S282" s="156">
        <f>ROUND(K282*I282,2)</f>
        <v>0</v>
      </c>
      <c r="T282" s="18"/>
      <c r="U282" s="157">
        <f>T282*I282</f>
        <v>0</v>
      </c>
      <c r="V282" s="157">
        <v>0</v>
      </c>
      <c r="W282" s="157">
        <f>V282*I282</f>
        <v>0</v>
      </c>
      <c r="X282" s="157">
        <v>0</v>
      </c>
      <c r="Y282" s="158">
        <f>X282*I282</f>
        <v>0</v>
      </c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59" t="s">
        <v>232</v>
      </c>
      <c r="AT282" s="18"/>
      <c r="AU282" s="159" t="s">
        <v>161</v>
      </c>
      <c r="AV282" s="159" t="s">
        <v>97</v>
      </c>
      <c r="AW282" s="18"/>
      <c r="AX282" s="18"/>
      <c r="AY282" s="18"/>
      <c r="AZ282" s="3" t="s">
        <v>159</v>
      </c>
      <c r="BA282" s="18"/>
      <c r="BB282" s="18"/>
      <c r="BC282" s="18"/>
      <c r="BD282" s="18"/>
      <c r="BE282" s="18"/>
      <c r="BF282" s="160">
        <f>IF(P282="základná",L282,0)</f>
        <v>0</v>
      </c>
      <c r="BG282" s="160">
        <f>IF(P282="znížená",L282,0)</f>
        <v>0</v>
      </c>
      <c r="BH282" s="160">
        <f>IF(P282="zákl. prenesená",L282,0)</f>
        <v>0</v>
      </c>
      <c r="BI282" s="160">
        <f>IF(P282="zníž. prenesená",L282,0)</f>
        <v>0</v>
      </c>
      <c r="BJ282" s="160">
        <f>IF(P282="nulová",L282,0)</f>
        <v>0</v>
      </c>
      <c r="BK282" s="3" t="s">
        <v>97</v>
      </c>
      <c r="BL282" s="160">
        <f>ROUND(Q282*I282,2)</f>
        <v>0</v>
      </c>
      <c r="BM282" s="3" t="s">
        <v>232</v>
      </c>
      <c r="BN282" s="159" t="s">
        <v>590</v>
      </c>
    </row>
    <row r="283" spans="1:66" ht="15.75" customHeight="1">
      <c r="A283" s="161"/>
      <c r="B283" s="162"/>
      <c r="C283" s="161"/>
      <c r="D283" s="163" t="s">
        <v>167</v>
      </c>
      <c r="E283" s="164" t="s">
        <v>1</v>
      </c>
      <c r="F283" s="165" t="s">
        <v>588</v>
      </c>
      <c r="G283" s="165"/>
      <c r="H283" s="161"/>
      <c r="I283" s="166">
        <v>190.02600000000001</v>
      </c>
      <c r="J283" s="161"/>
      <c r="K283" s="161"/>
      <c r="L283" s="161"/>
      <c r="M283" s="161"/>
      <c r="N283" s="162"/>
      <c r="O283" s="167"/>
      <c r="P283" s="161"/>
      <c r="Q283" s="161"/>
      <c r="R283" s="161"/>
      <c r="S283" s="161"/>
      <c r="T283" s="161"/>
      <c r="U283" s="161"/>
      <c r="V283" s="161"/>
      <c r="W283" s="161"/>
      <c r="X283" s="161"/>
      <c r="Y283" s="168"/>
      <c r="Z283" s="161"/>
      <c r="AA283" s="161"/>
      <c r="AB283" s="161"/>
      <c r="AC283" s="161"/>
      <c r="AD283" s="161"/>
      <c r="AE283" s="161"/>
      <c r="AF283" s="161"/>
      <c r="AG283" s="161"/>
      <c r="AH283" s="161"/>
      <c r="AI283" s="161"/>
      <c r="AJ283" s="161"/>
      <c r="AK283" s="161"/>
      <c r="AL283" s="161"/>
      <c r="AM283" s="161"/>
      <c r="AN283" s="161"/>
      <c r="AO283" s="161"/>
      <c r="AP283" s="161"/>
      <c r="AQ283" s="161"/>
      <c r="AR283" s="161"/>
      <c r="AS283" s="161"/>
      <c r="AT283" s="161"/>
      <c r="AU283" s="164" t="s">
        <v>167</v>
      </c>
      <c r="AV283" s="164" t="s">
        <v>97</v>
      </c>
      <c r="AW283" s="161" t="s">
        <v>97</v>
      </c>
      <c r="AX283" s="161" t="s">
        <v>4</v>
      </c>
      <c r="AY283" s="161" t="s">
        <v>86</v>
      </c>
      <c r="AZ283" s="164" t="s">
        <v>159</v>
      </c>
      <c r="BA283" s="161"/>
      <c r="BB283" s="161"/>
      <c r="BC283" s="161"/>
      <c r="BD283" s="161"/>
      <c r="BE283" s="161"/>
      <c r="BF283" s="161"/>
      <c r="BG283" s="161"/>
      <c r="BH283" s="161"/>
      <c r="BI283" s="161"/>
      <c r="BJ283" s="161"/>
      <c r="BK283" s="161"/>
      <c r="BL283" s="161"/>
      <c r="BM283" s="161"/>
      <c r="BN283" s="161"/>
    </row>
    <row r="284" spans="1:66" ht="16.5" customHeight="1">
      <c r="A284" s="18"/>
      <c r="B284" s="19"/>
      <c r="C284" s="169" t="s">
        <v>591</v>
      </c>
      <c r="D284" s="169" t="s">
        <v>175</v>
      </c>
      <c r="E284" s="170" t="s">
        <v>454</v>
      </c>
      <c r="F284" s="171" t="s">
        <v>455</v>
      </c>
      <c r="G284" s="171"/>
      <c r="H284" s="172" t="s">
        <v>446</v>
      </c>
      <c r="I284" s="173">
        <v>190.02600000000001</v>
      </c>
      <c r="J284" s="174"/>
      <c r="K284" s="175"/>
      <c r="L284" s="176">
        <f t="shared" ref="L284:L285" si="112">ROUND(Q284*I284,2)</f>
        <v>0</v>
      </c>
      <c r="M284" s="175"/>
      <c r="N284" s="177"/>
      <c r="O284" s="178" t="s">
        <v>1</v>
      </c>
      <c r="P284" s="154" t="s">
        <v>42</v>
      </c>
      <c r="Q284" s="155">
        <f t="shared" ref="Q284:Q285" si="113">J284+K284</f>
        <v>0</v>
      </c>
      <c r="R284" s="156">
        <f t="shared" ref="R284:R285" si="114">ROUND(J284*I284,2)</f>
        <v>0</v>
      </c>
      <c r="S284" s="156">
        <f t="shared" ref="S284:S285" si="115">ROUND(K284*I284,2)</f>
        <v>0</v>
      </c>
      <c r="T284" s="18"/>
      <c r="U284" s="157">
        <f t="shared" ref="U284:U285" si="116">T284*I284</f>
        <v>0</v>
      </c>
      <c r="V284" s="157">
        <v>0</v>
      </c>
      <c r="W284" s="157">
        <f t="shared" ref="W284:W285" si="117">V284*I284</f>
        <v>0</v>
      </c>
      <c r="X284" s="157">
        <v>0</v>
      </c>
      <c r="Y284" s="158">
        <f t="shared" ref="Y284:Y285" si="118">X284*I284</f>
        <v>0</v>
      </c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59" t="s">
        <v>243</v>
      </c>
      <c r="AT284" s="18"/>
      <c r="AU284" s="159" t="s">
        <v>175</v>
      </c>
      <c r="AV284" s="159" t="s">
        <v>97</v>
      </c>
      <c r="AW284" s="18"/>
      <c r="AX284" s="18"/>
      <c r="AY284" s="18"/>
      <c r="AZ284" s="3" t="s">
        <v>159</v>
      </c>
      <c r="BA284" s="18"/>
      <c r="BB284" s="18"/>
      <c r="BC284" s="18"/>
      <c r="BD284" s="18"/>
      <c r="BE284" s="18"/>
      <c r="BF284" s="160">
        <f t="shared" ref="BF284:BF285" si="119">IF(P284="základná",L284,0)</f>
        <v>0</v>
      </c>
      <c r="BG284" s="160">
        <f t="shared" ref="BG284:BG285" si="120">IF(P284="znížená",L284,0)</f>
        <v>0</v>
      </c>
      <c r="BH284" s="160">
        <f t="shared" ref="BH284:BH285" si="121">IF(P284="zákl. prenesená",L284,0)</f>
        <v>0</v>
      </c>
      <c r="BI284" s="160">
        <f t="shared" ref="BI284:BI285" si="122">IF(P284="zníž. prenesená",L284,0)</f>
        <v>0</v>
      </c>
      <c r="BJ284" s="160">
        <f t="shared" ref="BJ284:BJ285" si="123">IF(P284="nulová",L284,0)</f>
        <v>0</v>
      </c>
      <c r="BK284" s="3" t="s">
        <v>97</v>
      </c>
      <c r="BL284" s="160">
        <f t="shared" ref="BL284:BL285" si="124">ROUND(Q284*I284,2)</f>
        <v>0</v>
      </c>
      <c r="BM284" s="3" t="s">
        <v>232</v>
      </c>
      <c r="BN284" s="159" t="s">
        <v>592</v>
      </c>
    </row>
    <row r="285" spans="1:66" ht="24" customHeight="1">
      <c r="A285" s="18"/>
      <c r="B285" s="19"/>
      <c r="C285" s="145" t="s">
        <v>593</v>
      </c>
      <c r="D285" s="145" t="s">
        <v>161</v>
      </c>
      <c r="E285" s="146" t="s">
        <v>458</v>
      </c>
      <c r="F285" s="147" t="s">
        <v>459</v>
      </c>
      <c r="G285" s="147"/>
      <c r="H285" s="148" t="s">
        <v>252</v>
      </c>
      <c r="I285" s="150"/>
      <c r="J285" s="150"/>
      <c r="K285" s="150"/>
      <c r="L285" s="151">
        <f t="shared" si="112"/>
        <v>0</v>
      </c>
      <c r="M285" s="152"/>
      <c r="N285" s="19"/>
      <c r="O285" s="153" t="s">
        <v>1</v>
      </c>
      <c r="P285" s="154" t="s">
        <v>42</v>
      </c>
      <c r="Q285" s="155">
        <f t="shared" si="113"/>
        <v>0</v>
      </c>
      <c r="R285" s="156">
        <f t="shared" si="114"/>
        <v>0</v>
      </c>
      <c r="S285" s="156">
        <f t="shared" si="115"/>
        <v>0</v>
      </c>
      <c r="T285" s="18"/>
      <c r="U285" s="157">
        <f t="shared" si="116"/>
        <v>0</v>
      </c>
      <c r="V285" s="157">
        <v>0</v>
      </c>
      <c r="W285" s="157">
        <f t="shared" si="117"/>
        <v>0</v>
      </c>
      <c r="X285" s="157">
        <v>0</v>
      </c>
      <c r="Y285" s="158">
        <f t="shared" si="118"/>
        <v>0</v>
      </c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59" t="s">
        <v>232</v>
      </c>
      <c r="AT285" s="18"/>
      <c r="AU285" s="159" t="s">
        <v>161</v>
      </c>
      <c r="AV285" s="159" t="s">
        <v>97</v>
      </c>
      <c r="AW285" s="18"/>
      <c r="AX285" s="18"/>
      <c r="AY285" s="18"/>
      <c r="AZ285" s="3" t="s">
        <v>159</v>
      </c>
      <c r="BA285" s="18"/>
      <c r="BB285" s="18"/>
      <c r="BC285" s="18"/>
      <c r="BD285" s="18"/>
      <c r="BE285" s="18"/>
      <c r="BF285" s="160">
        <f t="shared" si="119"/>
        <v>0</v>
      </c>
      <c r="BG285" s="160">
        <f t="shared" si="120"/>
        <v>0</v>
      </c>
      <c r="BH285" s="160">
        <f t="shared" si="121"/>
        <v>0</v>
      </c>
      <c r="BI285" s="160">
        <f t="shared" si="122"/>
        <v>0</v>
      </c>
      <c r="BJ285" s="160">
        <f t="shared" si="123"/>
        <v>0</v>
      </c>
      <c r="BK285" s="3" t="s">
        <v>97</v>
      </c>
      <c r="BL285" s="160">
        <f t="shared" si="124"/>
        <v>0</v>
      </c>
      <c r="BM285" s="3" t="s">
        <v>232</v>
      </c>
      <c r="BN285" s="159" t="s">
        <v>594</v>
      </c>
    </row>
    <row r="286" spans="1:66" ht="22.5" customHeight="1">
      <c r="A286" s="132"/>
      <c r="B286" s="133"/>
      <c r="C286" s="132"/>
      <c r="D286" s="134" t="s">
        <v>77</v>
      </c>
      <c r="E286" s="143" t="s">
        <v>461</v>
      </c>
      <c r="F286" s="143" t="s">
        <v>462</v>
      </c>
      <c r="G286" s="143"/>
      <c r="H286" s="132"/>
      <c r="I286" s="132"/>
      <c r="J286" s="132"/>
      <c r="K286" s="132"/>
      <c r="L286" s="144">
        <f>BL286</f>
        <v>0</v>
      </c>
      <c r="M286" s="132"/>
      <c r="N286" s="133"/>
      <c r="O286" s="137"/>
      <c r="P286" s="132"/>
      <c r="Q286" s="132"/>
      <c r="R286" s="138">
        <f t="shared" ref="R286:S286" si="125">SUM(R287:R306)</f>
        <v>0</v>
      </c>
      <c r="S286" s="138">
        <f t="shared" si="125"/>
        <v>0</v>
      </c>
      <c r="T286" s="132"/>
      <c r="U286" s="139">
        <f>SUM(U287:U306)</f>
        <v>0</v>
      </c>
      <c r="V286" s="132"/>
      <c r="W286" s="139">
        <f>SUM(W287:W306)</f>
        <v>2.128172E-2</v>
      </c>
      <c r="X286" s="132"/>
      <c r="Y286" s="140">
        <f>SUM(Y287:Y306)</f>
        <v>0</v>
      </c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  <c r="AK286" s="132"/>
      <c r="AL286" s="132"/>
      <c r="AM286" s="132"/>
      <c r="AN286" s="132"/>
      <c r="AO286" s="132"/>
      <c r="AP286" s="132"/>
      <c r="AQ286" s="132"/>
      <c r="AR286" s="132"/>
      <c r="AS286" s="134" t="s">
        <v>97</v>
      </c>
      <c r="AT286" s="132"/>
      <c r="AU286" s="141" t="s">
        <v>77</v>
      </c>
      <c r="AV286" s="141" t="s">
        <v>86</v>
      </c>
      <c r="AW286" s="132"/>
      <c r="AX286" s="132"/>
      <c r="AY286" s="132"/>
      <c r="AZ286" s="134" t="s">
        <v>159</v>
      </c>
      <c r="BA286" s="132"/>
      <c r="BB286" s="132"/>
      <c r="BC286" s="132"/>
      <c r="BD286" s="132"/>
      <c r="BE286" s="132"/>
      <c r="BF286" s="132"/>
      <c r="BG286" s="132"/>
      <c r="BH286" s="132"/>
      <c r="BI286" s="132"/>
      <c r="BJ286" s="132"/>
      <c r="BK286" s="132"/>
      <c r="BL286" s="142">
        <f>SUM(BL287:BL306)</f>
        <v>0</v>
      </c>
      <c r="BM286" s="132"/>
      <c r="BN286" s="132"/>
    </row>
    <row r="287" spans="1:66" ht="24" customHeight="1">
      <c r="A287" s="18"/>
      <c r="B287" s="19"/>
      <c r="C287" s="145" t="s">
        <v>595</v>
      </c>
      <c r="D287" s="145" t="s">
        <v>161</v>
      </c>
      <c r="E287" s="146" t="s">
        <v>464</v>
      </c>
      <c r="F287" s="147" t="s">
        <v>465</v>
      </c>
      <c r="G287" s="147"/>
      <c r="H287" s="148" t="s">
        <v>186</v>
      </c>
      <c r="I287" s="149">
        <v>9.1999999999999993</v>
      </c>
      <c r="J287" s="150"/>
      <c r="K287" s="150"/>
      <c r="L287" s="151">
        <f>ROUND(Q287*I287,2)</f>
        <v>0</v>
      </c>
      <c r="M287" s="152"/>
      <c r="N287" s="19"/>
      <c r="O287" s="153" t="s">
        <v>1</v>
      </c>
      <c r="P287" s="154" t="s">
        <v>42</v>
      </c>
      <c r="Q287" s="155">
        <f>J287+K287</f>
        <v>0</v>
      </c>
      <c r="R287" s="156">
        <f>ROUND(J287*I287,2)</f>
        <v>0</v>
      </c>
      <c r="S287" s="156">
        <f>ROUND(K287*I287,2)</f>
        <v>0</v>
      </c>
      <c r="T287" s="18"/>
      <c r="U287" s="157">
        <f>T287*I287</f>
        <v>0</v>
      </c>
      <c r="V287" s="157">
        <v>4.2000000000000002E-4</v>
      </c>
      <c r="W287" s="157">
        <f>V287*I287</f>
        <v>3.8639999999999998E-3</v>
      </c>
      <c r="X287" s="157">
        <v>0</v>
      </c>
      <c r="Y287" s="158">
        <f>X287*I287</f>
        <v>0</v>
      </c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59" t="s">
        <v>232</v>
      </c>
      <c r="AT287" s="18"/>
      <c r="AU287" s="159" t="s">
        <v>161</v>
      </c>
      <c r="AV287" s="159" t="s">
        <v>97</v>
      </c>
      <c r="AW287" s="18"/>
      <c r="AX287" s="18"/>
      <c r="AY287" s="18"/>
      <c r="AZ287" s="3" t="s">
        <v>159</v>
      </c>
      <c r="BA287" s="18"/>
      <c r="BB287" s="18"/>
      <c r="BC287" s="18"/>
      <c r="BD287" s="18"/>
      <c r="BE287" s="18"/>
      <c r="BF287" s="160">
        <f>IF(P287="základná",L287,0)</f>
        <v>0</v>
      </c>
      <c r="BG287" s="160">
        <f>IF(P287="znížená",L287,0)</f>
        <v>0</v>
      </c>
      <c r="BH287" s="160">
        <f>IF(P287="zákl. prenesená",L287,0)</f>
        <v>0</v>
      </c>
      <c r="BI287" s="160">
        <f>IF(P287="zníž. prenesená",L287,0)</f>
        <v>0</v>
      </c>
      <c r="BJ287" s="160">
        <f>IF(P287="nulová",L287,0)</f>
        <v>0</v>
      </c>
      <c r="BK287" s="3" t="s">
        <v>97</v>
      </c>
      <c r="BL287" s="160">
        <f>ROUND(Q287*I287,2)</f>
        <v>0</v>
      </c>
      <c r="BM287" s="3" t="s">
        <v>232</v>
      </c>
      <c r="BN287" s="159" t="s">
        <v>596</v>
      </c>
    </row>
    <row r="288" spans="1:66" ht="15.75" customHeight="1">
      <c r="A288" s="161"/>
      <c r="B288" s="162"/>
      <c r="C288" s="161"/>
      <c r="D288" s="163" t="s">
        <v>167</v>
      </c>
      <c r="E288" s="164" t="s">
        <v>1</v>
      </c>
      <c r="F288" s="165" t="s">
        <v>597</v>
      </c>
      <c r="G288" s="165"/>
      <c r="H288" s="161"/>
      <c r="I288" s="166">
        <v>9.1999999999999993</v>
      </c>
      <c r="J288" s="161"/>
      <c r="K288" s="161"/>
      <c r="L288" s="161"/>
      <c r="M288" s="161"/>
      <c r="N288" s="162"/>
      <c r="O288" s="167"/>
      <c r="P288" s="161"/>
      <c r="Q288" s="161"/>
      <c r="R288" s="161"/>
      <c r="S288" s="161"/>
      <c r="T288" s="161"/>
      <c r="U288" s="161"/>
      <c r="V288" s="161"/>
      <c r="W288" s="161"/>
      <c r="X288" s="161"/>
      <c r="Y288" s="168"/>
      <c r="Z288" s="161"/>
      <c r="AA288" s="161"/>
      <c r="AB288" s="161"/>
      <c r="AC288" s="161"/>
      <c r="AD288" s="161"/>
      <c r="AE288" s="161"/>
      <c r="AF288" s="161"/>
      <c r="AG288" s="161"/>
      <c r="AH288" s="161"/>
      <c r="AI288" s="161"/>
      <c r="AJ288" s="161"/>
      <c r="AK288" s="161"/>
      <c r="AL288" s="161"/>
      <c r="AM288" s="161"/>
      <c r="AN288" s="161"/>
      <c r="AO288" s="161"/>
      <c r="AP288" s="161"/>
      <c r="AQ288" s="161"/>
      <c r="AR288" s="161"/>
      <c r="AS288" s="161"/>
      <c r="AT288" s="161"/>
      <c r="AU288" s="164" t="s">
        <v>167</v>
      </c>
      <c r="AV288" s="164" t="s">
        <v>97</v>
      </c>
      <c r="AW288" s="161" t="s">
        <v>97</v>
      </c>
      <c r="AX288" s="161" t="s">
        <v>4</v>
      </c>
      <c r="AY288" s="161" t="s">
        <v>86</v>
      </c>
      <c r="AZ288" s="164" t="s">
        <v>159</v>
      </c>
      <c r="BA288" s="161"/>
      <c r="BB288" s="161"/>
      <c r="BC288" s="161"/>
      <c r="BD288" s="161"/>
      <c r="BE288" s="161"/>
      <c r="BF288" s="161"/>
      <c r="BG288" s="161"/>
      <c r="BH288" s="161"/>
      <c r="BI288" s="161"/>
      <c r="BJ288" s="161"/>
      <c r="BK288" s="161"/>
      <c r="BL288" s="161"/>
      <c r="BM288" s="161"/>
      <c r="BN288" s="161"/>
    </row>
    <row r="289" spans="1:66" ht="24" customHeight="1">
      <c r="A289" s="18"/>
      <c r="B289" s="19"/>
      <c r="C289" s="145" t="s">
        <v>598</v>
      </c>
      <c r="D289" s="145" t="s">
        <v>161</v>
      </c>
      <c r="E289" s="146" t="s">
        <v>469</v>
      </c>
      <c r="F289" s="147" t="s">
        <v>470</v>
      </c>
      <c r="G289" s="147"/>
      <c r="H289" s="148" t="s">
        <v>186</v>
      </c>
      <c r="I289" s="149">
        <v>55.48</v>
      </c>
      <c r="J289" s="150"/>
      <c r="K289" s="150"/>
      <c r="L289" s="151">
        <f>ROUND(Q289*I289,2)</f>
        <v>0</v>
      </c>
      <c r="M289" s="152"/>
      <c r="N289" s="19"/>
      <c r="O289" s="153" t="s">
        <v>1</v>
      </c>
      <c r="P289" s="154" t="s">
        <v>42</v>
      </c>
      <c r="Q289" s="155">
        <f>J289+K289</f>
        <v>0</v>
      </c>
      <c r="R289" s="156">
        <f>ROUND(J289*I289,2)</f>
        <v>0</v>
      </c>
      <c r="S289" s="156">
        <f>ROUND(K289*I289,2)</f>
        <v>0</v>
      </c>
      <c r="T289" s="18"/>
      <c r="U289" s="157">
        <f>T289*I289</f>
        <v>0</v>
      </c>
      <c r="V289" s="157">
        <v>2.2000000000000001E-4</v>
      </c>
      <c r="W289" s="157">
        <f>V289*I289</f>
        <v>1.22056E-2</v>
      </c>
      <c r="X289" s="157">
        <v>0</v>
      </c>
      <c r="Y289" s="158">
        <f>X289*I289</f>
        <v>0</v>
      </c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59" t="s">
        <v>232</v>
      </c>
      <c r="AT289" s="18"/>
      <c r="AU289" s="159" t="s">
        <v>161</v>
      </c>
      <c r="AV289" s="159" t="s">
        <v>97</v>
      </c>
      <c r="AW289" s="18"/>
      <c r="AX289" s="18"/>
      <c r="AY289" s="18"/>
      <c r="AZ289" s="3" t="s">
        <v>159</v>
      </c>
      <c r="BA289" s="18"/>
      <c r="BB289" s="18"/>
      <c r="BC289" s="18"/>
      <c r="BD289" s="18"/>
      <c r="BE289" s="18"/>
      <c r="BF289" s="160">
        <f>IF(P289="základná",L289,0)</f>
        <v>0</v>
      </c>
      <c r="BG289" s="160">
        <f>IF(P289="znížená",L289,0)</f>
        <v>0</v>
      </c>
      <c r="BH289" s="160">
        <f>IF(P289="zákl. prenesená",L289,0)</f>
        <v>0</v>
      </c>
      <c r="BI289" s="160">
        <f>IF(P289="zníž. prenesená",L289,0)</f>
        <v>0</v>
      </c>
      <c r="BJ289" s="160">
        <f>IF(P289="nulová",L289,0)</f>
        <v>0</v>
      </c>
      <c r="BK289" s="3" t="s">
        <v>97</v>
      </c>
      <c r="BL289" s="160">
        <f>ROUND(Q289*I289,2)</f>
        <v>0</v>
      </c>
      <c r="BM289" s="3" t="s">
        <v>232</v>
      </c>
      <c r="BN289" s="159" t="s">
        <v>599</v>
      </c>
    </row>
    <row r="290" spans="1:66" ht="15.75" customHeight="1">
      <c r="A290" s="161"/>
      <c r="B290" s="162"/>
      <c r="C290" s="161"/>
      <c r="D290" s="163" t="s">
        <v>167</v>
      </c>
      <c r="E290" s="164" t="s">
        <v>1</v>
      </c>
      <c r="F290" s="165" t="s">
        <v>565</v>
      </c>
      <c r="G290" s="165"/>
      <c r="H290" s="161"/>
      <c r="I290" s="166">
        <v>59.6</v>
      </c>
      <c r="J290" s="161"/>
      <c r="K290" s="161"/>
      <c r="L290" s="161"/>
      <c r="M290" s="161"/>
      <c r="N290" s="162"/>
      <c r="O290" s="167"/>
      <c r="P290" s="161"/>
      <c r="Q290" s="161"/>
      <c r="R290" s="161"/>
      <c r="S290" s="161"/>
      <c r="T290" s="161"/>
      <c r="U290" s="161"/>
      <c r="V290" s="161"/>
      <c r="W290" s="161"/>
      <c r="X290" s="161"/>
      <c r="Y290" s="168"/>
      <c r="Z290" s="161"/>
      <c r="AA290" s="161"/>
      <c r="AB290" s="161"/>
      <c r="AC290" s="161"/>
      <c r="AD290" s="161"/>
      <c r="AE290" s="161"/>
      <c r="AF290" s="161"/>
      <c r="AG290" s="161"/>
      <c r="AH290" s="161"/>
      <c r="AI290" s="161"/>
      <c r="AJ290" s="161"/>
      <c r="AK290" s="161"/>
      <c r="AL290" s="161"/>
      <c r="AM290" s="161"/>
      <c r="AN290" s="161"/>
      <c r="AO290" s="161"/>
      <c r="AP290" s="161"/>
      <c r="AQ290" s="161"/>
      <c r="AR290" s="161"/>
      <c r="AS290" s="161"/>
      <c r="AT290" s="161"/>
      <c r="AU290" s="164" t="s">
        <v>167</v>
      </c>
      <c r="AV290" s="164" t="s">
        <v>97</v>
      </c>
      <c r="AW290" s="161" t="s">
        <v>97</v>
      </c>
      <c r="AX290" s="161" t="s">
        <v>4</v>
      </c>
      <c r="AY290" s="161" t="s">
        <v>78</v>
      </c>
      <c r="AZ290" s="164" t="s">
        <v>159</v>
      </c>
      <c r="BA290" s="161"/>
      <c r="BB290" s="161"/>
      <c r="BC290" s="161"/>
      <c r="BD290" s="161"/>
      <c r="BE290" s="161"/>
      <c r="BF290" s="161"/>
      <c r="BG290" s="161"/>
      <c r="BH290" s="161"/>
      <c r="BI290" s="161"/>
      <c r="BJ290" s="161"/>
      <c r="BK290" s="161"/>
      <c r="BL290" s="161"/>
      <c r="BM290" s="161"/>
      <c r="BN290" s="161"/>
    </row>
    <row r="291" spans="1:66" ht="15.75" customHeight="1">
      <c r="A291" s="179"/>
      <c r="B291" s="180"/>
      <c r="C291" s="179"/>
      <c r="D291" s="163" t="s">
        <v>167</v>
      </c>
      <c r="E291" s="181" t="s">
        <v>1</v>
      </c>
      <c r="F291" s="182" t="s">
        <v>235</v>
      </c>
      <c r="G291" s="182"/>
      <c r="H291" s="179"/>
      <c r="I291" s="181" t="s">
        <v>1</v>
      </c>
      <c r="J291" s="179"/>
      <c r="K291" s="179"/>
      <c r="L291" s="179"/>
      <c r="M291" s="179"/>
      <c r="N291" s="180"/>
      <c r="O291" s="183"/>
      <c r="P291" s="179"/>
      <c r="Q291" s="179"/>
      <c r="R291" s="179"/>
      <c r="S291" s="179"/>
      <c r="T291" s="179"/>
      <c r="U291" s="179"/>
      <c r="V291" s="179"/>
      <c r="W291" s="179"/>
      <c r="X291" s="179"/>
      <c r="Y291" s="184"/>
      <c r="Z291" s="179"/>
      <c r="AA291" s="179"/>
      <c r="AB291" s="179"/>
      <c r="AC291" s="179"/>
      <c r="AD291" s="179"/>
      <c r="AE291" s="179"/>
      <c r="AF291" s="179"/>
      <c r="AG291" s="179"/>
      <c r="AH291" s="179"/>
      <c r="AI291" s="179"/>
      <c r="AJ291" s="179"/>
      <c r="AK291" s="179"/>
      <c r="AL291" s="179"/>
      <c r="AM291" s="179"/>
      <c r="AN291" s="179"/>
      <c r="AO291" s="179"/>
      <c r="AP291" s="179"/>
      <c r="AQ291" s="179"/>
      <c r="AR291" s="179"/>
      <c r="AS291" s="179"/>
      <c r="AT291" s="179"/>
      <c r="AU291" s="181" t="s">
        <v>167</v>
      </c>
      <c r="AV291" s="181" t="s">
        <v>97</v>
      </c>
      <c r="AW291" s="179" t="s">
        <v>86</v>
      </c>
      <c r="AX291" s="179" t="s">
        <v>4</v>
      </c>
      <c r="AY291" s="179" t="s">
        <v>78</v>
      </c>
      <c r="AZ291" s="181" t="s">
        <v>159</v>
      </c>
      <c r="BA291" s="179"/>
      <c r="BB291" s="179"/>
      <c r="BC291" s="179"/>
      <c r="BD291" s="179"/>
      <c r="BE291" s="179"/>
      <c r="BF291" s="179"/>
      <c r="BG291" s="179"/>
      <c r="BH291" s="179"/>
      <c r="BI291" s="179"/>
      <c r="BJ291" s="179"/>
      <c r="BK291" s="179"/>
      <c r="BL291" s="179"/>
      <c r="BM291" s="179"/>
      <c r="BN291" s="179"/>
    </row>
    <row r="292" spans="1:66" ht="15.75" customHeight="1">
      <c r="A292" s="161"/>
      <c r="B292" s="162"/>
      <c r="C292" s="161"/>
      <c r="D292" s="163" t="s">
        <v>167</v>
      </c>
      <c r="E292" s="164" t="s">
        <v>1</v>
      </c>
      <c r="F292" s="165" t="s">
        <v>246</v>
      </c>
      <c r="G292" s="165"/>
      <c r="H292" s="161"/>
      <c r="I292" s="166">
        <v>-1.92</v>
      </c>
      <c r="J292" s="161"/>
      <c r="K292" s="161"/>
      <c r="L292" s="161"/>
      <c r="M292" s="161"/>
      <c r="N292" s="162"/>
      <c r="O292" s="167"/>
      <c r="P292" s="161"/>
      <c r="Q292" s="161"/>
      <c r="R292" s="161"/>
      <c r="S292" s="161"/>
      <c r="T292" s="161"/>
      <c r="U292" s="161"/>
      <c r="V292" s="161"/>
      <c r="W292" s="161"/>
      <c r="X292" s="161"/>
      <c r="Y292" s="168"/>
      <c r="Z292" s="161"/>
      <c r="AA292" s="161"/>
      <c r="AB292" s="161"/>
      <c r="AC292" s="161"/>
      <c r="AD292" s="161"/>
      <c r="AE292" s="161"/>
      <c r="AF292" s="161"/>
      <c r="AG292" s="161"/>
      <c r="AH292" s="161"/>
      <c r="AI292" s="161"/>
      <c r="AJ292" s="161"/>
      <c r="AK292" s="161"/>
      <c r="AL292" s="161"/>
      <c r="AM292" s="161"/>
      <c r="AN292" s="161"/>
      <c r="AO292" s="161"/>
      <c r="AP292" s="161"/>
      <c r="AQ292" s="161"/>
      <c r="AR292" s="161"/>
      <c r="AS292" s="161"/>
      <c r="AT292" s="161"/>
      <c r="AU292" s="164" t="s">
        <v>167</v>
      </c>
      <c r="AV292" s="164" t="s">
        <v>97</v>
      </c>
      <c r="AW292" s="161" t="s">
        <v>97</v>
      </c>
      <c r="AX292" s="161" t="s">
        <v>4</v>
      </c>
      <c r="AY292" s="161" t="s">
        <v>78</v>
      </c>
      <c r="AZ292" s="164" t="s">
        <v>159</v>
      </c>
      <c r="BA292" s="161"/>
      <c r="BB292" s="161"/>
      <c r="BC292" s="161"/>
      <c r="BD292" s="161"/>
      <c r="BE292" s="161"/>
      <c r="BF292" s="161"/>
      <c r="BG292" s="161"/>
      <c r="BH292" s="161"/>
      <c r="BI292" s="161"/>
      <c r="BJ292" s="161"/>
      <c r="BK292" s="161"/>
      <c r="BL292" s="161"/>
      <c r="BM292" s="161"/>
      <c r="BN292" s="161"/>
    </row>
    <row r="293" spans="1:66" ht="15.75" customHeight="1">
      <c r="A293" s="161"/>
      <c r="B293" s="162"/>
      <c r="C293" s="161"/>
      <c r="D293" s="163" t="s">
        <v>167</v>
      </c>
      <c r="E293" s="164" t="s">
        <v>1</v>
      </c>
      <c r="F293" s="165" t="s">
        <v>247</v>
      </c>
      <c r="G293" s="165"/>
      <c r="H293" s="161"/>
      <c r="I293" s="166">
        <v>-0.6</v>
      </c>
      <c r="J293" s="161"/>
      <c r="K293" s="161"/>
      <c r="L293" s="161"/>
      <c r="M293" s="161"/>
      <c r="N293" s="162"/>
      <c r="O293" s="167"/>
      <c r="P293" s="161"/>
      <c r="Q293" s="161"/>
      <c r="R293" s="161"/>
      <c r="S293" s="161"/>
      <c r="T293" s="161"/>
      <c r="U293" s="161"/>
      <c r="V293" s="161"/>
      <c r="W293" s="161"/>
      <c r="X293" s="161"/>
      <c r="Y293" s="168"/>
      <c r="Z293" s="161"/>
      <c r="AA293" s="161"/>
      <c r="AB293" s="161"/>
      <c r="AC293" s="161"/>
      <c r="AD293" s="161"/>
      <c r="AE293" s="161"/>
      <c r="AF293" s="161"/>
      <c r="AG293" s="161"/>
      <c r="AH293" s="161"/>
      <c r="AI293" s="161"/>
      <c r="AJ293" s="161"/>
      <c r="AK293" s="161"/>
      <c r="AL293" s="161"/>
      <c r="AM293" s="161"/>
      <c r="AN293" s="161"/>
      <c r="AO293" s="161"/>
      <c r="AP293" s="161"/>
      <c r="AQ293" s="161"/>
      <c r="AR293" s="161"/>
      <c r="AS293" s="161"/>
      <c r="AT293" s="161"/>
      <c r="AU293" s="164" t="s">
        <v>167</v>
      </c>
      <c r="AV293" s="164" t="s">
        <v>97</v>
      </c>
      <c r="AW293" s="161" t="s">
        <v>97</v>
      </c>
      <c r="AX293" s="161" t="s">
        <v>4</v>
      </c>
      <c r="AY293" s="161" t="s">
        <v>78</v>
      </c>
      <c r="AZ293" s="164" t="s">
        <v>159</v>
      </c>
      <c r="BA293" s="161"/>
      <c r="BB293" s="161"/>
      <c r="BC293" s="161"/>
      <c r="BD293" s="161"/>
      <c r="BE293" s="161"/>
      <c r="BF293" s="161"/>
      <c r="BG293" s="161"/>
      <c r="BH293" s="161"/>
      <c r="BI293" s="161"/>
      <c r="BJ293" s="161"/>
      <c r="BK293" s="161"/>
      <c r="BL293" s="161"/>
      <c r="BM293" s="161"/>
      <c r="BN293" s="161"/>
    </row>
    <row r="294" spans="1:66" ht="15.75" customHeight="1">
      <c r="A294" s="161"/>
      <c r="B294" s="162"/>
      <c r="C294" s="161"/>
      <c r="D294" s="163" t="s">
        <v>167</v>
      </c>
      <c r="E294" s="164" t="s">
        <v>1</v>
      </c>
      <c r="F294" s="165" t="s">
        <v>248</v>
      </c>
      <c r="G294" s="165"/>
      <c r="H294" s="161"/>
      <c r="I294" s="166">
        <v>-1.6</v>
      </c>
      <c r="J294" s="161"/>
      <c r="K294" s="161"/>
      <c r="L294" s="161"/>
      <c r="M294" s="161"/>
      <c r="N294" s="162"/>
      <c r="O294" s="167"/>
      <c r="P294" s="161"/>
      <c r="Q294" s="161"/>
      <c r="R294" s="161"/>
      <c r="S294" s="161"/>
      <c r="T294" s="161"/>
      <c r="U294" s="161"/>
      <c r="V294" s="161"/>
      <c r="W294" s="161"/>
      <c r="X294" s="161"/>
      <c r="Y294" s="168"/>
      <c r="Z294" s="161"/>
      <c r="AA294" s="161"/>
      <c r="AB294" s="161"/>
      <c r="AC294" s="161"/>
      <c r="AD294" s="161"/>
      <c r="AE294" s="161"/>
      <c r="AF294" s="161"/>
      <c r="AG294" s="161"/>
      <c r="AH294" s="161"/>
      <c r="AI294" s="161"/>
      <c r="AJ294" s="161"/>
      <c r="AK294" s="161"/>
      <c r="AL294" s="161"/>
      <c r="AM294" s="161"/>
      <c r="AN294" s="161"/>
      <c r="AO294" s="161"/>
      <c r="AP294" s="161"/>
      <c r="AQ294" s="161"/>
      <c r="AR294" s="161"/>
      <c r="AS294" s="161"/>
      <c r="AT294" s="161"/>
      <c r="AU294" s="164" t="s">
        <v>167</v>
      </c>
      <c r="AV294" s="164" t="s">
        <v>97</v>
      </c>
      <c r="AW294" s="161" t="s">
        <v>97</v>
      </c>
      <c r="AX294" s="161" t="s">
        <v>4</v>
      </c>
      <c r="AY294" s="161" t="s">
        <v>78</v>
      </c>
      <c r="AZ294" s="164" t="s">
        <v>159</v>
      </c>
      <c r="BA294" s="161"/>
      <c r="BB294" s="161"/>
      <c r="BC294" s="161"/>
      <c r="BD294" s="161"/>
      <c r="BE294" s="161"/>
      <c r="BF294" s="161"/>
      <c r="BG294" s="161"/>
      <c r="BH294" s="161"/>
      <c r="BI294" s="161"/>
      <c r="BJ294" s="161"/>
      <c r="BK294" s="161"/>
      <c r="BL294" s="161"/>
      <c r="BM294" s="161"/>
      <c r="BN294" s="161"/>
    </row>
    <row r="295" spans="1:66" ht="15.75" customHeight="1">
      <c r="A295" s="185"/>
      <c r="B295" s="186"/>
      <c r="C295" s="185"/>
      <c r="D295" s="163" t="s">
        <v>167</v>
      </c>
      <c r="E295" s="187" t="s">
        <v>1</v>
      </c>
      <c r="F295" s="188" t="s">
        <v>239</v>
      </c>
      <c r="G295" s="188"/>
      <c r="H295" s="185"/>
      <c r="I295" s="189">
        <v>55.48</v>
      </c>
      <c r="J295" s="185"/>
      <c r="K295" s="185"/>
      <c r="L295" s="185"/>
      <c r="M295" s="185"/>
      <c r="N295" s="186"/>
      <c r="O295" s="190"/>
      <c r="P295" s="185"/>
      <c r="Q295" s="185"/>
      <c r="R295" s="185"/>
      <c r="S295" s="185"/>
      <c r="T295" s="185"/>
      <c r="U295" s="185"/>
      <c r="V295" s="185"/>
      <c r="W295" s="185"/>
      <c r="X295" s="185"/>
      <c r="Y295" s="191"/>
      <c r="Z295" s="185"/>
      <c r="AA295" s="185"/>
      <c r="AB295" s="185"/>
      <c r="AC295" s="185"/>
      <c r="AD295" s="185"/>
      <c r="AE295" s="185"/>
      <c r="AF295" s="185"/>
      <c r="AG295" s="185"/>
      <c r="AH295" s="185"/>
      <c r="AI295" s="185"/>
      <c r="AJ295" s="185"/>
      <c r="AK295" s="185"/>
      <c r="AL295" s="185"/>
      <c r="AM295" s="185"/>
      <c r="AN295" s="185"/>
      <c r="AO295" s="185"/>
      <c r="AP295" s="185"/>
      <c r="AQ295" s="185"/>
      <c r="AR295" s="185"/>
      <c r="AS295" s="185"/>
      <c r="AT295" s="185"/>
      <c r="AU295" s="187" t="s">
        <v>167</v>
      </c>
      <c r="AV295" s="187" t="s">
        <v>97</v>
      </c>
      <c r="AW295" s="185" t="s">
        <v>174</v>
      </c>
      <c r="AX295" s="185" t="s">
        <v>4</v>
      </c>
      <c r="AY295" s="185" t="s">
        <v>86</v>
      </c>
      <c r="AZ295" s="187" t="s">
        <v>159</v>
      </c>
      <c r="BA295" s="185"/>
      <c r="BB295" s="185"/>
      <c r="BC295" s="185"/>
      <c r="BD295" s="185"/>
      <c r="BE295" s="185"/>
      <c r="BF295" s="185"/>
      <c r="BG295" s="185"/>
      <c r="BH295" s="185"/>
      <c r="BI295" s="185"/>
      <c r="BJ295" s="185"/>
      <c r="BK295" s="185"/>
      <c r="BL295" s="185"/>
      <c r="BM295" s="185"/>
      <c r="BN295" s="185"/>
    </row>
    <row r="296" spans="1:66" ht="37.5" customHeight="1">
      <c r="A296" s="18"/>
      <c r="B296" s="19"/>
      <c r="C296" s="145" t="s">
        <v>600</v>
      </c>
      <c r="D296" s="145" t="s">
        <v>161</v>
      </c>
      <c r="E296" s="146" t="s">
        <v>473</v>
      </c>
      <c r="F296" s="147" t="s">
        <v>474</v>
      </c>
      <c r="G296" s="147"/>
      <c r="H296" s="148" t="s">
        <v>186</v>
      </c>
      <c r="I296" s="149">
        <v>260.60599999999999</v>
      </c>
      <c r="J296" s="150"/>
      <c r="K296" s="150"/>
      <c r="L296" s="151">
        <f>ROUND(Q296*I296,2)</f>
        <v>0</v>
      </c>
      <c r="M296" s="152"/>
      <c r="N296" s="19"/>
      <c r="O296" s="153" t="s">
        <v>1</v>
      </c>
      <c r="P296" s="154" t="s">
        <v>42</v>
      </c>
      <c r="Q296" s="155">
        <f>J296+K296</f>
        <v>0</v>
      </c>
      <c r="R296" s="156">
        <f>ROUND(J296*I296,2)</f>
        <v>0</v>
      </c>
      <c r="S296" s="156">
        <f>ROUND(K296*I296,2)</f>
        <v>0</v>
      </c>
      <c r="T296" s="18"/>
      <c r="U296" s="157">
        <f>T296*I296</f>
        <v>0</v>
      </c>
      <c r="V296" s="157">
        <v>2.0000000000000002E-5</v>
      </c>
      <c r="W296" s="157">
        <f>V296*I296</f>
        <v>5.2121200000000006E-3</v>
      </c>
      <c r="X296" s="157">
        <v>0</v>
      </c>
      <c r="Y296" s="158">
        <f>X296*I296</f>
        <v>0</v>
      </c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59" t="s">
        <v>232</v>
      </c>
      <c r="AT296" s="18"/>
      <c r="AU296" s="159" t="s">
        <v>161</v>
      </c>
      <c r="AV296" s="159" t="s">
        <v>97</v>
      </c>
      <c r="AW296" s="18"/>
      <c r="AX296" s="18"/>
      <c r="AY296" s="18"/>
      <c r="AZ296" s="3" t="s">
        <v>159</v>
      </c>
      <c r="BA296" s="18"/>
      <c r="BB296" s="18"/>
      <c r="BC296" s="18"/>
      <c r="BD296" s="18"/>
      <c r="BE296" s="18"/>
      <c r="BF296" s="160">
        <f>IF(P296="základná",L296,0)</f>
        <v>0</v>
      </c>
      <c r="BG296" s="160">
        <f>IF(P296="znížená",L296,0)</f>
        <v>0</v>
      </c>
      <c r="BH296" s="160">
        <f>IF(P296="zákl. prenesená",L296,0)</f>
        <v>0</v>
      </c>
      <c r="BI296" s="160">
        <f>IF(P296="zníž. prenesená",L296,0)</f>
        <v>0</v>
      </c>
      <c r="BJ296" s="160">
        <f>IF(P296="nulová",L296,0)</f>
        <v>0</v>
      </c>
      <c r="BK296" s="3" t="s">
        <v>97</v>
      </c>
      <c r="BL296" s="160">
        <f>ROUND(Q296*I296,2)</f>
        <v>0</v>
      </c>
      <c r="BM296" s="3" t="s">
        <v>232</v>
      </c>
      <c r="BN296" s="159" t="s">
        <v>601</v>
      </c>
    </row>
    <row r="297" spans="1:66" ht="15.75" customHeight="1">
      <c r="A297" s="161"/>
      <c r="B297" s="162"/>
      <c r="C297" s="161"/>
      <c r="D297" s="163" t="s">
        <v>167</v>
      </c>
      <c r="E297" s="164" t="s">
        <v>1</v>
      </c>
      <c r="F297" s="165" t="s">
        <v>476</v>
      </c>
      <c r="G297" s="165"/>
      <c r="H297" s="161"/>
      <c r="I297" s="166">
        <v>3.08</v>
      </c>
      <c r="J297" s="161"/>
      <c r="K297" s="161"/>
      <c r="L297" s="161"/>
      <c r="M297" s="161"/>
      <c r="N297" s="162"/>
      <c r="O297" s="167"/>
      <c r="P297" s="161"/>
      <c r="Q297" s="161"/>
      <c r="R297" s="161"/>
      <c r="S297" s="161"/>
      <c r="T297" s="161"/>
      <c r="U297" s="161"/>
      <c r="V297" s="161"/>
      <c r="W297" s="161"/>
      <c r="X297" s="161"/>
      <c r="Y297" s="168"/>
      <c r="Z297" s="161"/>
      <c r="AA297" s="161"/>
      <c r="AB297" s="161"/>
      <c r="AC297" s="161"/>
      <c r="AD297" s="161"/>
      <c r="AE297" s="161"/>
      <c r="AF297" s="161"/>
      <c r="AG297" s="161"/>
      <c r="AH297" s="161"/>
      <c r="AI297" s="161"/>
      <c r="AJ297" s="161"/>
      <c r="AK297" s="161"/>
      <c r="AL297" s="161"/>
      <c r="AM297" s="161"/>
      <c r="AN297" s="161"/>
      <c r="AO297" s="161"/>
      <c r="AP297" s="161"/>
      <c r="AQ297" s="161"/>
      <c r="AR297" s="161"/>
      <c r="AS297" s="161"/>
      <c r="AT297" s="161"/>
      <c r="AU297" s="164" t="s">
        <v>167</v>
      </c>
      <c r="AV297" s="164" t="s">
        <v>97</v>
      </c>
      <c r="AW297" s="161" t="s">
        <v>97</v>
      </c>
      <c r="AX297" s="161" t="s">
        <v>4</v>
      </c>
      <c r="AY297" s="161" t="s">
        <v>78</v>
      </c>
      <c r="AZ297" s="164" t="s">
        <v>159</v>
      </c>
      <c r="BA297" s="161"/>
      <c r="BB297" s="161"/>
      <c r="BC297" s="161"/>
      <c r="BD297" s="161"/>
      <c r="BE297" s="161"/>
      <c r="BF297" s="161"/>
      <c r="BG297" s="161"/>
      <c r="BH297" s="161"/>
      <c r="BI297" s="161"/>
      <c r="BJ297" s="161"/>
      <c r="BK297" s="161"/>
      <c r="BL297" s="161"/>
      <c r="BM297" s="161"/>
      <c r="BN297" s="161"/>
    </row>
    <row r="298" spans="1:66" ht="15.75" customHeight="1">
      <c r="A298" s="161"/>
      <c r="B298" s="162"/>
      <c r="C298" s="161"/>
      <c r="D298" s="163" t="s">
        <v>167</v>
      </c>
      <c r="E298" s="164" t="s">
        <v>1</v>
      </c>
      <c r="F298" s="165" t="s">
        <v>477</v>
      </c>
      <c r="G298" s="165"/>
      <c r="H298" s="161"/>
      <c r="I298" s="166">
        <v>87.04</v>
      </c>
      <c r="J298" s="161"/>
      <c r="K298" s="161"/>
      <c r="L298" s="161"/>
      <c r="M298" s="161"/>
      <c r="N298" s="162"/>
      <c r="O298" s="167"/>
      <c r="P298" s="161"/>
      <c r="Q298" s="161"/>
      <c r="R298" s="161"/>
      <c r="S298" s="161"/>
      <c r="T298" s="161"/>
      <c r="U298" s="161"/>
      <c r="V298" s="161"/>
      <c r="W298" s="161"/>
      <c r="X298" s="161"/>
      <c r="Y298" s="168"/>
      <c r="Z298" s="161"/>
      <c r="AA298" s="161"/>
      <c r="AB298" s="161"/>
      <c r="AC298" s="161"/>
      <c r="AD298" s="161"/>
      <c r="AE298" s="161"/>
      <c r="AF298" s="161"/>
      <c r="AG298" s="161"/>
      <c r="AH298" s="161"/>
      <c r="AI298" s="161"/>
      <c r="AJ298" s="161"/>
      <c r="AK298" s="161"/>
      <c r="AL298" s="161"/>
      <c r="AM298" s="161"/>
      <c r="AN298" s="161"/>
      <c r="AO298" s="161"/>
      <c r="AP298" s="161"/>
      <c r="AQ298" s="161"/>
      <c r="AR298" s="161"/>
      <c r="AS298" s="161"/>
      <c r="AT298" s="161"/>
      <c r="AU298" s="164" t="s">
        <v>167</v>
      </c>
      <c r="AV298" s="164" t="s">
        <v>97</v>
      </c>
      <c r="AW298" s="161" t="s">
        <v>97</v>
      </c>
      <c r="AX298" s="161" t="s">
        <v>4</v>
      </c>
      <c r="AY298" s="161" t="s">
        <v>78</v>
      </c>
      <c r="AZ298" s="164" t="s">
        <v>159</v>
      </c>
      <c r="BA298" s="161"/>
      <c r="BB298" s="161"/>
      <c r="BC298" s="161"/>
      <c r="BD298" s="161"/>
      <c r="BE298" s="161"/>
      <c r="BF298" s="161"/>
      <c r="BG298" s="161"/>
      <c r="BH298" s="161"/>
      <c r="BI298" s="161"/>
      <c r="BJ298" s="161"/>
      <c r="BK298" s="161"/>
      <c r="BL298" s="161"/>
      <c r="BM298" s="161"/>
      <c r="BN298" s="161"/>
    </row>
    <row r="299" spans="1:66" ht="15.75" customHeight="1">
      <c r="A299" s="161"/>
      <c r="B299" s="162"/>
      <c r="C299" s="161"/>
      <c r="D299" s="163" t="s">
        <v>167</v>
      </c>
      <c r="E299" s="164" t="s">
        <v>1</v>
      </c>
      <c r="F299" s="165" t="s">
        <v>478</v>
      </c>
      <c r="G299" s="165"/>
      <c r="H299" s="161"/>
      <c r="I299" s="166">
        <v>8.9600000000000009</v>
      </c>
      <c r="J299" s="161"/>
      <c r="K299" s="161"/>
      <c r="L299" s="161"/>
      <c r="M299" s="161"/>
      <c r="N299" s="162"/>
      <c r="O299" s="167"/>
      <c r="P299" s="161"/>
      <c r="Q299" s="161"/>
      <c r="R299" s="161"/>
      <c r="S299" s="161"/>
      <c r="T299" s="161"/>
      <c r="U299" s="161"/>
      <c r="V299" s="161"/>
      <c r="W299" s="161"/>
      <c r="X299" s="161"/>
      <c r="Y299" s="168"/>
      <c r="Z299" s="161"/>
      <c r="AA299" s="161"/>
      <c r="AB299" s="161"/>
      <c r="AC299" s="161"/>
      <c r="AD299" s="161"/>
      <c r="AE299" s="161"/>
      <c r="AF299" s="161"/>
      <c r="AG299" s="161"/>
      <c r="AH299" s="161"/>
      <c r="AI299" s="161"/>
      <c r="AJ299" s="161"/>
      <c r="AK299" s="161"/>
      <c r="AL299" s="161"/>
      <c r="AM299" s="161"/>
      <c r="AN299" s="161"/>
      <c r="AO299" s="161"/>
      <c r="AP299" s="161"/>
      <c r="AQ299" s="161"/>
      <c r="AR299" s="161"/>
      <c r="AS299" s="161"/>
      <c r="AT299" s="161"/>
      <c r="AU299" s="164" t="s">
        <v>167</v>
      </c>
      <c r="AV299" s="164" t="s">
        <v>97</v>
      </c>
      <c r="AW299" s="161" t="s">
        <v>97</v>
      </c>
      <c r="AX299" s="161" t="s">
        <v>4</v>
      </c>
      <c r="AY299" s="161" t="s">
        <v>78</v>
      </c>
      <c r="AZ299" s="164" t="s">
        <v>159</v>
      </c>
      <c r="BA299" s="161"/>
      <c r="BB299" s="161"/>
      <c r="BC299" s="161"/>
      <c r="BD299" s="161"/>
      <c r="BE299" s="161"/>
      <c r="BF299" s="161"/>
      <c r="BG299" s="161"/>
      <c r="BH299" s="161"/>
      <c r="BI299" s="161"/>
      <c r="BJ299" s="161"/>
      <c r="BK299" s="161"/>
      <c r="BL299" s="161"/>
      <c r="BM299" s="161"/>
      <c r="BN299" s="161"/>
    </row>
    <row r="300" spans="1:66" ht="15.75" customHeight="1">
      <c r="A300" s="161"/>
      <c r="B300" s="162"/>
      <c r="C300" s="161"/>
      <c r="D300" s="163" t="s">
        <v>167</v>
      </c>
      <c r="E300" s="164" t="s">
        <v>1</v>
      </c>
      <c r="F300" s="165" t="s">
        <v>479</v>
      </c>
      <c r="G300" s="165"/>
      <c r="H300" s="161"/>
      <c r="I300" s="166">
        <v>14.507</v>
      </c>
      <c r="J300" s="161"/>
      <c r="K300" s="161"/>
      <c r="L300" s="161"/>
      <c r="M300" s="161"/>
      <c r="N300" s="162"/>
      <c r="O300" s="167"/>
      <c r="P300" s="161"/>
      <c r="Q300" s="161"/>
      <c r="R300" s="161"/>
      <c r="S300" s="161"/>
      <c r="T300" s="161"/>
      <c r="U300" s="161"/>
      <c r="V300" s="161"/>
      <c r="W300" s="161"/>
      <c r="X300" s="161"/>
      <c r="Y300" s="168"/>
      <c r="Z300" s="161"/>
      <c r="AA300" s="161"/>
      <c r="AB300" s="161"/>
      <c r="AC300" s="161"/>
      <c r="AD300" s="161"/>
      <c r="AE300" s="161"/>
      <c r="AF300" s="161"/>
      <c r="AG300" s="161"/>
      <c r="AH300" s="161"/>
      <c r="AI300" s="161"/>
      <c r="AJ300" s="161"/>
      <c r="AK300" s="161"/>
      <c r="AL300" s="161"/>
      <c r="AM300" s="161"/>
      <c r="AN300" s="161"/>
      <c r="AO300" s="161"/>
      <c r="AP300" s="161"/>
      <c r="AQ300" s="161"/>
      <c r="AR300" s="161"/>
      <c r="AS300" s="161"/>
      <c r="AT300" s="161"/>
      <c r="AU300" s="164" t="s">
        <v>167</v>
      </c>
      <c r="AV300" s="164" t="s">
        <v>97</v>
      </c>
      <c r="AW300" s="161" t="s">
        <v>97</v>
      </c>
      <c r="AX300" s="161" t="s">
        <v>4</v>
      </c>
      <c r="AY300" s="161" t="s">
        <v>78</v>
      </c>
      <c r="AZ300" s="164" t="s">
        <v>159</v>
      </c>
      <c r="BA300" s="161"/>
      <c r="BB300" s="161"/>
      <c r="BC300" s="161"/>
      <c r="BD300" s="161"/>
      <c r="BE300" s="161"/>
      <c r="BF300" s="161"/>
      <c r="BG300" s="161"/>
      <c r="BH300" s="161"/>
      <c r="BI300" s="161"/>
      <c r="BJ300" s="161"/>
      <c r="BK300" s="161"/>
      <c r="BL300" s="161"/>
      <c r="BM300" s="161"/>
      <c r="BN300" s="161"/>
    </row>
    <row r="301" spans="1:66" ht="15.75" customHeight="1">
      <c r="A301" s="161"/>
      <c r="B301" s="162"/>
      <c r="C301" s="161"/>
      <c r="D301" s="163" t="s">
        <v>167</v>
      </c>
      <c r="E301" s="164" t="s">
        <v>1</v>
      </c>
      <c r="F301" s="165" t="s">
        <v>602</v>
      </c>
      <c r="G301" s="165"/>
      <c r="H301" s="161"/>
      <c r="I301" s="166">
        <v>33.28</v>
      </c>
      <c r="J301" s="161"/>
      <c r="K301" s="161"/>
      <c r="L301" s="161"/>
      <c r="M301" s="161"/>
      <c r="N301" s="162"/>
      <c r="O301" s="167"/>
      <c r="P301" s="161"/>
      <c r="Q301" s="161"/>
      <c r="R301" s="161"/>
      <c r="S301" s="161"/>
      <c r="T301" s="161"/>
      <c r="U301" s="161"/>
      <c r="V301" s="161"/>
      <c r="W301" s="161"/>
      <c r="X301" s="161"/>
      <c r="Y301" s="168"/>
      <c r="Z301" s="161"/>
      <c r="AA301" s="161"/>
      <c r="AB301" s="161"/>
      <c r="AC301" s="161"/>
      <c r="AD301" s="161"/>
      <c r="AE301" s="161"/>
      <c r="AF301" s="161"/>
      <c r="AG301" s="161"/>
      <c r="AH301" s="161"/>
      <c r="AI301" s="161"/>
      <c r="AJ301" s="161"/>
      <c r="AK301" s="161"/>
      <c r="AL301" s="161"/>
      <c r="AM301" s="161"/>
      <c r="AN301" s="161"/>
      <c r="AO301" s="161"/>
      <c r="AP301" s="161"/>
      <c r="AQ301" s="161"/>
      <c r="AR301" s="161"/>
      <c r="AS301" s="161"/>
      <c r="AT301" s="161"/>
      <c r="AU301" s="164" t="s">
        <v>167</v>
      </c>
      <c r="AV301" s="164" t="s">
        <v>97</v>
      </c>
      <c r="AW301" s="161" t="s">
        <v>97</v>
      </c>
      <c r="AX301" s="161" t="s">
        <v>4</v>
      </c>
      <c r="AY301" s="161" t="s">
        <v>78</v>
      </c>
      <c r="AZ301" s="164" t="s">
        <v>159</v>
      </c>
      <c r="BA301" s="161"/>
      <c r="BB301" s="161"/>
      <c r="BC301" s="161"/>
      <c r="BD301" s="161"/>
      <c r="BE301" s="161"/>
      <c r="BF301" s="161"/>
      <c r="BG301" s="161"/>
      <c r="BH301" s="161"/>
      <c r="BI301" s="161"/>
      <c r="BJ301" s="161"/>
      <c r="BK301" s="161"/>
      <c r="BL301" s="161"/>
      <c r="BM301" s="161"/>
      <c r="BN301" s="161"/>
    </row>
    <row r="302" spans="1:66" ht="15.75" customHeight="1">
      <c r="A302" s="161"/>
      <c r="B302" s="162"/>
      <c r="C302" s="161"/>
      <c r="D302" s="163" t="s">
        <v>167</v>
      </c>
      <c r="E302" s="164" t="s">
        <v>1</v>
      </c>
      <c r="F302" s="165" t="s">
        <v>480</v>
      </c>
      <c r="G302" s="165"/>
      <c r="H302" s="161"/>
      <c r="I302" s="166">
        <v>28.672000000000001</v>
      </c>
      <c r="J302" s="161"/>
      <c r="K302" s="161"/>
      <c r="L302" s="161"/>
      <c r="M302" s="161"/>
      <c r="N302" s="162"/>
      <c r="O302" s="167"/>
      <c r="P302" s="161"/>
      <c r="Q302" s="161"/>
      <c r="R302" s="161"/>
      <c r="S302" s="161"/>
      <c r="T302" s="161"/>
      <c r="U302" s="161"/>
      <c r="V302" s="161"/>
      <c r="W302" s="161"/>
      <c r="X302" s="161"/>
      <c r="Y302" s="168"/>
      <c r="Z302" s="161"/>
      <c r="AA302" s="161"/>
      <c r="AB302" s="161"/>
      <c r="AC302" s="161"/>
      <c r="AD302" s="161"/>
      <c r="AE302" s="161"/>
      <c r="AF302" s="161"/>
      <c r="AG302" s="161"/>
      <c r="AH302" s="161"/>
      <c r="AI302" s="161"/>
      <c r="AJ302" s="161"/>
      <c r="AK302" s="161"/>
      <c r="AL302" s="161"/>
      <c r="AM302" s="161"/>
      <c r="AN302" s="161"/>
      <c r="AO302" s="161"/>
      <c r="AP302" s="161"/>
      <c r="AQ302" s="161"/>
      <c r="AR302" s="161"/>
      <c r="AS302" s="161"/>
      <c r="AT302" s="161"/>
      <c r="AU302" s="164" t="s">
        <v>167</v>
      </c>
      <c r="AV302" s="164" t="s">
        <v>97</v>
      </c>
      <c r="AW302" s="161" t="s">
        <v>97</v>
      </c>
      <c r="AX302" s="161" t="s">
        <v>4</v>
      </c>
      <c r="AY302" s="161" t="s">
        <v>78</v>
      </c>
      <c r="AZ302" s="164" t="s">
        <v>159</v>
      </c>
      <c r="BA302" s="161"/>
      <c r="BB302" s="161"/>
      <c r="BC302" s="161"/>
      <c r="BD302" s="161"/>
      <c r="BE302" s="161"/>
      <c r="BF302" s="161"/>
      <c r="BG302" s="161"/>
      <c r="BH302" s="161"/>
      <c r="BI302" s="161"/>
      <c r="BJ302" s="161"/>
      <c r="BK302" s="161"/>
      <c r="BL302" s="161"/>
      <c r="BM302" s="161"/>
      <c r="BN302" s="161"/>
    </row>
    <row r="303" spans="1:66" ht="15.75" customHeight="1">
      <c r="A303" s="161"/>
      <c r="B303" s="162"/>
      <c r="C303" s="161"/>
      <c r="D303" s="163" t="s">
        <v>167</v>
      </c>
      <c r="E303" s="164" t="s">
        <v>1</v>
      </c>
      <c r="F303" s="165" t="s">
        <v>481</v>
      </c>
      <c r="G303" s="165"/>
      <c r="H303" s="161"/>
      <c r="I303" s="166">
        <v>22.4</v>
      </c>
      <c r="J303" s="161"/>
      <c r="K303" s="161"/>
      <c r="L303" s="161"/>
      <c r="M303" s="161"/>
      <c r="N303" s="162"/>
      <c r="O303" s="167"/>
      <c r="P303" s="161"/>
      <c r="Q303" s="161"/>
      <c r="R303" s="161"/>
      <c r="S303" s="161"/>
      <c r="T303" s="161"/>
      <c r="U303" s="161"/>
      <c r="V303" s="161"/>
      <c r="W303" s="161"/>
      <c r="X303" s="161"/>
      <c r="Y303" s="168"/>
      <c r="Z303" s="161"/>
      <c r="AA303" s="161"/>
      <c r="AB303" s="161"/>
      <c r="AC303" s="161"/>
      <c r="AD303" s="161"/>
      <c r="AE303" s="161"/>
      <c r="AF303" s="161"/>
      <c r="AG303" s="161"/>
      <c r="AH303" s="161"/>
      <c r="AI303" s="161"/>
      <c r="AJ303" s="161"/>
      <c r="AK303" s="161"/>
      <c r="AL303" s="161"/>
      <c r="AM303" s="161"/>
      <c r="AN303" s="161"/>
      <c r="AO303" s="161"/>
      <c r="AP303" s="161"/>
      <c r="AQ303" s="161"/>
      <c r="AR303" s="161"/>
      <c r="AS303" s="161"/>
      <c r="AT303" s="161"/>
      <c r="AU303" s="164" t="s">
        <v>167</v>
      </c>
      <c r="AV303" s="164" t="s">
        <v>97</v>
      </c>
      <c r="AW303" s="161" t="s">
        <v>97</v>
      </c>
      <c r="AX303" s="161" t="s">
        <v>4</v>
      </c>
      <c r="AY303" s="161" t="s">
        <v>78</v>
      </c>
      <c r="AZ303" s="164" t="s">
        <v>159</v>
      </c>
      <c r="BA303" s="161"/>
      <c r="BB303" s="161"/>
      <c r="BC303" s="161"/>
      <c r="BD303" s="161"/>
      <c r="BE303" s="161"/>
      <c r="BF303" s="161"/>
      <c r="BG303" s="161"/>
      <c r="BH303" s="161"/>
      <c r="BI303" s="161"/>
      <c r="BJ303" s="161"/>
      <c r="BK303" s="161"/>
      <c r="BL303" s="161"/>
      <c r="BM303" s="161"/>
      <c r="BN303" s="161"/>
    </row>
    <row r="304" spans="1:66" ht="15.75" customHeight="1">
      <c r="A304" s="161"/>
      <c r="B304" s="162"/>
      <c r="C304" s="161"/>
      <c r="D304" s="163" t="s">
        <v>167</v>
      </c>
      <c r="E304" s="164" t="s">
        <v>1</v>
      </c>
      <c r="F304" s="165" t="s">
        <v>482</v>
      </c>
      <c r="G304" s="165"/>
      <c r="H304" s="161"/>
      <c r="I304" s="166">
        <v>38.667000000000002</v>
      </c>
      <c r="J304" s="161"/>
      <c r="K304" s="161"/>
      <c r="L304" s="161"/>
      <c r="M304" s="161"/>
      <c r="N304" s="162"/>
      <c r="O304" s="167"/>
      <c r="P304" s="161"/>
      <c r="Q304" s="161"/>
      <c r="R304" s="161"/>
      <c r="S304" s="161"/>
      <c r="T304" s="161"/>
      <c r="U304" s="161"/>
      <c r="V304" s="161"/>
      <c r="W304" s="161"/>
      <c r="X304" s="161"/>
      <c r="Y304" s="168"/>
      <c r="Z304" s="161"/>
      <c r="AA304" s="161"/>
      <c r="AB304" s="161"/>
      <c r="AC304" s="161"/>
      <c r="AD304" s="161"/>
      <c r="AE304" s="161"/>
      <c r="AF304" s="161"/>
      <c r="AG304" s="161"/>
      <c r="AH304" s="161"/>
      <c r="AI304" s="161"/>
      <c r="AJ304" s="161"/>
      <c r="AK304" s="161"/>
      <c r="AL304" s="161"/>
      <c r="AM304" s="161"/>
      <c r="AN304" s="161"/>
      <c r="AO304" s="161"/>
      <c r="AP304" s="161"/>
      <c r="AQ304" s="161"/>
      <c r="AR304" s="161"/>
      <c r="AS304" s="161"/>
      <c r="AT304" s="161"/>
      <c r="AU304" s="164" t="s">
        <v>167</v>
      </c>
      <c r="AV304" s="164" t="s">
        <v>97</v>
      </c>
      <c r="AW304" s="161" t="s">
        <v>97</v>
      </c>
      <c r="AX304" s="161" t="s">
        <v>4</v>
      </c>
      <c r="AY304" s="161" t="s">
        <v>78</v>
      </c>
      <c r="AZ304" s="164" t="s">
        <v>159</v>
      </c>
      <c r="BA304" s="161"/>
      <c r="BB304" s="161"/>
      <c r="BC304" s="161"/>
      <c r="BD304" s="161"/>
      <c r="BE304" s="161"/>
      <c r="BF304" s="161"/>
      <c r="BG304" s="161"/>
      <c r="BH304" s="161"/>
      <c r="BI304" s="161"/>
      <c r="BJ304" s="161"/>
      <c r="BK304" s="161"/>
      <c r="BL304" s="161"/>
      <c r="BM304" s="161"/>
      <c r="BN304" s="161"/>
    </row>
    <row r="305" spans="1:66" ht="15.75" customHeight="1">
      <c r="A305" s="161"/>
      <c r="B305" s="162"/>
      <c r="C305" s="161"/>
      <c r="D305" s="163" t="s">
        <v>167</v>
      </c>
      <c r="E305" s="164" t="s">
        <v>1</v>
      </c>
      <c r="F305" s="165" t="s">
        <v>483</v>
      </c>
      <c r="G305" s="165"/>
      <c r="H305" s="161"/>
      <c r="I305" s="166">
        <v>24</v>
      </c>
      <c r="J305" s="161"/>
      <c r="K305" s="161"/>
      <c r="L305" s="161"/>
      <c r="M305" s="161"/>
      <c r="N305" s="162"/>
      <c r="O305" s="167"/>
      <c r="P305" s="161"/>
      <c r="Q305" s="161"/>
      <c r="R305" s="161"/>
      <c r="S305" s="161"/>
      <c r="T305" s="161"/>
      <c r="U305" s="161"/>
      <c r="V305" s="161"/>
      <c r="W305" s="161"/>
      <c r="X305" s="161"/>
      <c r="Y305" s="168"/>
      <c r="Z305" s="161"/>
      <c r="AA305" s="161"/>
      <c r="AB305" s="161"/>
      <c r="AC305" s="161"/>
      <c r="AD305" s="161"/>
      <c r="AE305" s="161"/>
      <c r="AF305" s="161"/>
      <c r="AG305" s="161"/>
      <c r="AH305" s="161"/>
      <c r="AI305" s="161"/>
      <c r="AJ305" s="161"/>
      <c r="AK305" s="161"/>
      <c r="AL305" s="161"/>
      <c r="AM305" s="161"/>
      <c r="AN305" s="161"/>
      <c r="AO305" s="161"/>
      <c r="AP305" s="161"/>
      <c r="AQ305" s="161"/>
      <c r="AR305" s="161"/>
      <c r="AS305" s="161"/>
      <c r="AT305" s="161"/>
      <c r="AU305" s="164" t="s">
        <v>167</v>
      </c>
      <c r="AV305" s="164" t="s">
        <v>97</v>
      </c>
      <c r="AW305" s="161" t="s">
        <v>97</v>
      </c>
      <c r="AX305" s="161" t="s">
        <v>4</v>
      </c>
      <c r="AY305" s="161" t="s">
        <v>78</v>
      </c>
      <c r="AZ305" s="164" t="s">
        <v>159</v>
      </c>
      <c r="BA305" s="161"/>
      <c r="BB305" s="161"/>
      <c r="BC305" s="161"/>
      <c r="BD305" s="161"/>
      <c r="BE305" s="161"/>
      <c r="BF305" s="161"/>
      <c r="BG305" s="161"/>
      <c r="BH305" s="161"/>
      <c r="BI305" s="161"/>
      <c r="BJ305" s="161"/>
      <c r="BK305" s="161"/>
      <c r="BL305" s="161"/>
      <c r="BM305" s="161"/>
      <c r="BN305" s="161"/>
    </row>
    <row r="306" spans="1:66" ht="15.75" customHeight="1">
      <c r="A306" s="185"/>
      <c r="B306" s="186"/>
      <c r="C306" s="185"/>
      <c r="D306" s="163" t="s">
        <v>167</v>
      </c>
      <c r="E306" s="187" t="s">
        <v>1</v>
      </c>
      <c r="F306" s="188" t="s">
        <v>239</v>
      </c>
      <c r="G306" s="188"/>
      <c r="H306" s="185"/>
      <c r="I306" s="189">
        <v>260.60599999999999</v>
      </c>
      <c r="J306" s="185"/>
      <c r="K306" s="185"/>
      <c r="L306" s="185"/>
      <c r="M306" s="185"/>
      <c r="N306" s="186"/>
      <c r="O306" s="192"/>
      <c r="P306" s="193"/>
      <c r="Q306" s="193"/>
      <c r="R306" s="193"/>
      <c r="S306" s="193"/>
      <c r="T306" s="193"/>
      <c r="U306" s="193"/>
      <c r="V306" s="193"/>
      <c r="W306" s="193"/>
      <c r="X306" s="193"/>
      <c r="Y306" s="194"/>
      <c r="Z306" s="185"/>
      <c r="AA306" s="185"/>
      <c r="AB306" s="185"/>
      <c r="AC306" s="185"/>
      <c r="AD306" s="185"/>
      <c r="AE306" s="185"/>
      <c r="AF306" s="185"/>
      <c r="AG306" s="185"/>
      <c r="AH306" s="185"/>
      <c r="AI306" s="185"/>
      <c r="AJ306" s="185"/>
      <c r="AK306" s="185"/>
      <c r="AL306" s="185"/>
      <c r="AM306" s="185"/>
      <c r="AN306" s="185"/>
      <c r="AO306" s="185"/>
      <c r="AP306" s="185"/>
      <c r="AQ306" s="185"/>
      <c r="AR306" s="185"/>
      <c r="AS306" s="185"/>
      <c r="AT306" s="185"/>
      <c r="AU306" s="187" t="s">
        <v>167</v>
      </c>
      <c r="AV306" s="187" t="s">
        <v>97</v>
      </c>
      <c r="AW306" s="185" t="s">
        <v>174</v>
      </c>
      <c r="AX306" s="185" t="s">
        <v>4</v>
      </c>
      <c r="AY306" s="185" t="s">
        <v>86</v>
      </c>
      <c r="AZ306" s="187" t="s">
        <v>159</v>
      </c>
      <c r="BA306" s="185"/>
      <c r="BB306" s="185"/>
      <c r="BC306" s="185"/>
      <c r="BD306" s="185"/>
      <c r="BE306" s="185"/>
      <c r="BF306" s="185"/>
      <c r="BG306" s="185"/>
      <c r="BH306" s="185"/>
      <c r="BI306" s="185"/>
      <c r="BJ306" s="185"/>
      <c r="BK306" s="185"/>
      <c r="BL306" s="185"/>
      <c r="BM306" s="185"/>
      <c r="BN306" s="185"/>
    </row>
    <row r="307" spans="1:66" ht="6.75" customHeight="1">
      <c r="A307" s="18"/>
      <c r="B307" s="35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19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</sheetData>
  <autoFilter ref="C129:M306" xr:uid="{00000000-0009-0000-0000-000002000000}"/>
  <mergeCells count="9">
    <mergeCell ref="E87:I87"/>
    <mergeCell ref="E120:I120"/>
    <mergeCell ref="E122:I122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N285"/>
  <sheetViews>
    <sheetView showGridLines="0" workbookViewId="0">
      <selection activeCell="G136" sqref="G136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9" t="s">
        <v>6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98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114</v>
      </c>
      <c r="E4" s="2"/>
      <c r="F4" s="2"/>
      <c r="G4" s="2"/>
      <c r="H4" s="2"/>
      <c r="I4" s="2"/>
      <c r="J4" s="2"/>
      <c r="K4" s="2"/>
      <c r="L4" s="2"/>
      <c r="M4" s="2"/>
      <c r="N4" s="6"/>
      <c r="O4" s="91" t="s">
        <v>11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37" t="str">
        <f>'Rekapitulácia stavby'!K6</f>
        <v>Drevené objekty pre voľný chov dobytka</v>
      </c>
      <c r="F7" s="206"/>
      <c r="G7" s="206"/>
      <c r="H7" s="206"/>
      <c r="I7" s="206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2"/>
      <c r="B8" s="6"/>
      <c r="C8" s="2"/>
      <c r="D8" s="13" t="s">
        <v>115</v>
      </c>
      <c r="E8" s="2"/>
      <c r="F8" s="2"/>
      <c r="G8" s="2"/>
      <c r="H8" s="2"/>
      <c r="I8" s="2"/>
      <c r="J8" s="2"/>
      <c r="K8" s="2"/>
      <c r="L8" s="2"/>
      <c r="M8" s="2"/>
      <c r="N8" s="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6.5" customHeight="1">
      <c r="A9" s="18"/>
      <c r="B9" s="19"/>
      <c r="C9" s="18"/>
      <c r="D9" s="18"/>
      <c r="E9" s="237" t="s">
        <v>603</v>
      </c>
      <c r="F9" s="206"/>
      <c r="G9" s="206"/>
      <c r="H9" s="206"/>
      <c r="I9" s="206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2" customHeight="1">
      <c r="A10" s="18"/>
      <c r="B10" s="19"/>
      <c r="C10" s="18"/>
      <c r="D10" s="13" t="s">
        <v>604</v>
      </c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6.5" customHeight="1">
      <c r="A11" s="18"/>
      <c r="B11" s="19"/>
      <c r="C11" s="18"/>
      <c r="D11" s="18"/>
      <c r="E11" s="209" t="s">
        <v>605</v>
      </c>
      <c r="F11" s="206"/>
      <c r="G11" s="206"/>
      <c r="H11" s="206"/>
      <c r="I11" s="206"/>
      <c r="J11" s="18"/>
      <c r="K11" s="18"/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0.75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2" customHeight="1">
      <c r="A13" s="18"/>
      <c r="B13" s="19"/>
      <c r="C13" s="18"/>
      <c r="D13" s="13" t="s">
        <v>18</v>
      </c>
      <c r="E13" s="18"/>
      <c r="F13" s="11" t="s">
        <v>1</v>
      </c>
      <c r="G13" s="11"/>
      <c r="H13" s="18"/>
      <c r="I13" s="18"/>
      <c r="J13" s="13" t="s">
        <v>19</v>
      </c>
      <c r="K13" s="11" t="s">
        <v>1</v>
      </c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20</v>
      </c>
      <c r="E14" s="18"/>
      <c r="F14" s="11" t="s">
        <v>21</v>
      </c>
      <c r="G14" s="11"/>
      <c r="H14" s="18"/>
      <c r="I14" s="18"/>
      <c r="J14" s="13" t="s">
        <v>22</v>
      </c>
      <c r="K14" s="45" t="str">
        <f>'Rekapitulácia stavby'!AN8</f>
        <v>16. 12. 2024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0.5" customHeight="1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12" customHeight="1">
      <c r="A16" s="18"/>
      <c r="B16" s="19"/>
      <c r="C16" s="18"/>
      <c r="D16" s="13" t="s">
        <v>24</v>
      </c>
      <c r="E16" s="18"/>
      <c r="F16" s="18"/>
      <c r="G16" s="18"/>
      <c r="H16" s="18"/>
      <c r="I16" s="18"/>
      <c r="J16" s="13" t="s">
        <v>25</v>
      </c>
      <c r="K16" s="11" t="s">
        <v>26</v>
      </c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8" customHeight="1">
      <c r="A17" s="18"/>
      <c r="B17" s="19"/>
      <c r="C17" s="18"/>
      <c r="D17" s="18"/>
      <c r="E17" s="11" t="s">
        <v>27</v>
      </c>
      <c r="F17" s="18"/>
      <c r="G17" s="18"/>
      <c r="H17" s="18"/>
      <c r="I17" s="18"/>
      <c r="J17" s="13" t="s">
        <v>28</v>
      </c>
      <c r="K17" s="11" t="s">
        <v>29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6.75" customHeight="1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12" customHeight="1">
      <c r="A19" s="18"/>
      <c r="B19" s="19"/>
      <c r="C19" s="18"/>
      <c r="D19" s="13" t="s">
        <v>30</v>
      </c>
      <c r="E19" s="18"/>
      <c r="F19" s="18"/>
      <c r="G19" s="18"/>
      <c r="H19" s="18"/>
      <c r="I19" s="18"/>
      <c r="J19" s="13" t="s">
        <v>25</v>
      </c>
      <c r="K19" s="15" t="str">
        <f>'Rekapitulácia stavby'!AN13</f>
        <v>Vyplň údaj</v>
      </c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8" customHeight="1">
      <c r="A20" s="18"/>
      <c r="B20" s="19"/>
      <c r="C20" s="18"/>
      <c r="D20" s="18"/>
      <c r="E20" s="232" t="str">
        <f>'Rekapitulácia stavby'!E14</f>
        <v>Vyplň údaj</v>
      </c>
      <c r="F20" s="206"/>
      <c r="G20" s="206"/>
      <c r="H20" s="206"/>
      <c r="I20" s="206"/>
      <c r="J20" s="13" t="s">
        <v>28</v>
      </c>
      <c r="K20" s="15" t="str">
        <f>'Rekapitulácia stavby'!AN14</f>
        <v>Vyplň údaj</v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6.75" customHeight="1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12" customHeight="1">
      <c r="A22" s="18"/>
      <c r="B22" s="19"/>
      <c r="C22" s="18"/>
      <c r="D22" s="13" t="s">
        <v>32</v>
      </c>
      <c r="E22" s="18"/>
      <c r="F22" s="18"/>
      <c r="G22" s="18"/>
      <c r="H22" s="18"/>
      <c r="I22" s="18"/>
      <c r="J22" s="13" t="s">
        <v>25</v>
      </c>
      <c r="K22" s="11" t="str">
        <f>IF('Rekapitulácia stavby'!AN16="","",'Rekapitulácia stavby'!AN16)</f>
        <v/>
      </c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8" customHeight="1">
      <c r="A23" s="18"/>
      <c r="B23" s="19"/>
      <c r="C23" s="18"/>
      <c r="D23" s="18"/>
      <c r="E23" s="11" t="str">
        <f>IF('Rekapitulácia stavby'!E17="","",'Rekapitulácia stavby'!E17)</f>
        <v xml:space="preserve"> </v>
      </c>
      <c r="F23" s="18"/>
      <c r="G23" s="18"/>
      <c r="H23" s="18"/>
      <c r="I23" s="18"/>
      <c r="J23" s="13" t="s">
        <v>28</v>
      </c>
      <c r="K23" s="11" t="str">
        <f>IF('Rekapitulácia stavby'!AN17="","",'Rekapitulácia stavby'!AN17)</f>
        <v/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6.75" customHeight="1">
      <c r="A24" s="18"/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12" customHeight="1">
      <c r="A25" s="18"/>
      <c r="B25" s="19"/>
      <c r="C25" s="18"/>
      <c r="D25" s="13" t="s">
        <v>33</v>
      </c>
      <c r="E25" s="18"/>
      <c r="F25" s="18"/>
      <c r="G25" s="18"/>
      <c r="H25" s="18"/>
      <c r="I25" s="18"/>
      <c r="J25" s="13" t="s">
        <v>25</v>
      </c>
      <c r="K25" s="11" t="s">
        <v>1</v>
      </c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8" customHeight="1">
      <c r="A26" s="18"/>
      <c r="B26" s="19"/>
      <c r="C26" s="18"/>
      <c r="D26" s="18"/>
      <c r="E26" s="11" t="s">
        <v>34</v>
      </c>
      <c r="F26" s="18"/>
      <c r="G26" s="18"/>
      <c r="H26" s="18"/>
      <c r="I26" s="18"/>
      <c r="J26" s="13" t="s">
        <v>28</v>
      </c>
      <c r="K26" s="11" t="s">
        <v>1</v>
      </c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6.75" customHeight="1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</row>
    <row r="28" spans="1:66" ht="12" customHeight="1">
      <c r="A28" s="18"/>
      <c r="B28" s="19"/>
      <c r="C28" s="18"/>
      <c r="D28" s="13" t="s">
        <v>35</v>
      </c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16.5" customHeight="1">
      <c r="A29" s="92"/>
      <c r="B29" s="93"/>
      <c r="C29" s="92"/>
      <c r="D29" s="92"/>
      <c r="E29" s="233" t="s">
        <v>1</v>
      </c>
      <c r="F29" s="206"/>
      <c r="G29" s="206"/>
      <c r="H29" s="206"/>
      <c r="I29" s="206"/>
      <c r="J29" s="92"/>
      <c r="K29" s="92"/>
      <c r="L29" s="92"/>
      <c r="M29" s="92"/>
      <c r="N29" s="93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</row>
    <row r="30" spans="1:66" ht="6.75" customHeight="1">
      <c r="A30" s="18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6.75" customHeight="1">
      <c r="A31" s="18"/>
      <c r="B31" s="19"/>
      <c r="C31" s="18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15.75" customHeight="1">
      <c r="A32" s="18"/>
      <c r="B32" s="19"/>
      <c r="C32" s="18"/>
      <c r="D32" s="18"/>
      <c r="E32" s="13" t="s">
        <v>117</v>
      </c>
      <c r="F32" s="18"/>
      <c r="G32" s="18"/>
      <c r="H32" s="18"/>
      <c r="I32" s="18"/>
      <c r="J32" s="18"/>
      <c r="K32" s="18"/>
      <c r="L32" s="84">
        <f>J98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15.75" customHeight="1">
      <c r="A33" s="18"/>
      <c r="B33" s="19"/>
      <c r="C33" s="18"/>
      <c r="D33" s="18"/>
      <c r="E33" s="13" t="s">
        <v>118</v>
      </c>
      <c r="F33" s="18"/>
      <c r="G33" s="18"/>
      <c r="H33" s="18"/>
      <c r="I33" s="18"/>
      <c r="J33" s="18"/>
      <c r="K33" s="18"/>
      <c r="L33" s="84">
        <f>K98</f>
        <v>0</v>
      </c>
      <c r="M33" s="18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24.75" customHeight="1">
      <c r="A34" s="18"/>
      <c r="B34" s="19"/>
      <c r="C34" s="18"/>
      <c r="D34" s="94" t="s">
        <v>36</v>
      </c>
      <c r="E34" s="18"/>
      <c r="F34" s="18"/>
      <c r="G34" s="18"/>
      <c r="H34" s="18"/>
      <c r="I34" s="18"/>
      <c r="J34" s="18"/>
      <c r="K34" s="18"/>
      <c r="L34" s="59">
        <f>ROUND(L135, 2)</f>
        <v>0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6.75" customHeight="1">
      <c r="A35" s="18"/>
      <c r="B35" s="19"/>
      <c r="C35" s="18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18"/>
      <c r="F36" s="22" t="s">
        <v>38</v>
      </c>
      <c r="G36" s="22"/>
      <c r="H36" s="18"/>
      <c r="I36" s="18"/>
      <c r="J36" s="22" t="s">
        <v>37</v>
      </c>
      <c r="K36" s="18"/>
      <c r="L36" s="22" t="s">
        <v>39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customHeight="1">
      <c r="A37" s="18"/>
      <c r="B37" s="19"/>
      <c r="C37" s="18"/>
      <c r="D37" s="95" t="s">
        <v>40</v>
      </c>
      <c r="E37" s="25" t="s">
        <v>41</v>
      </c>
      <c r="F37" s="96">
        <f>ROUND((SUM(BF135:BF284)),  2)</f>
        <v>0</v>
      </c>
      <c r="G37" s="96"/>
      <c r="H37" s="97"/>
      <c r="I37" s="97"/>
      <c r="J37" s="98">
        <v>0.2</v>
      </c>
      <c r="K37" s="97"/>
      <c r="L37" s="96">
        <f>ROUND(((SUM(BF135:BF284))*J37),  2)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customHeight="1">
      <c r="A38" s="18"/>
      <c r="B38" s="19"/>
      <c r="C38" s="18"/>
      <c r="D38" s="18"/>
      <c r="E38" s="25" t="s">
        <v>42</v>
      </c>
      <c r="F38" s="96">
        <f>ROUND((SUM(BG135:BG284)),  2)</f>
        <v>0</v>
      </c>
      <c r="G38" s="96"/>
      <c r="H38" s="97"/>
      <c r="I38" s="97"/>
      <c r="J38" s="98">
        <v>0.2</v>
      </c>
      <c r="K38" s="97"/>
      <c r="L38" s="96">
        <f>ROUND(((SUM(BG135:BG284))*J38),  2)</f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13" t="s">
        <v>43</v>
      </c>
      <c r="F39" s="84">
        <f>ROUND((SUM(BH135:BH284)),  2)</f>
        <v>0</v>
      </c>
      <c r="G39" s="84"/>
      <c r="H39" s="18"/>
      <c r="I39" s="18"/>
      <c r="J39" s="99">
        <v>0.2</v>
      </c>
      <c r="K39" s="18"/>
      <c r="L39" s="84">
        <f t="shared" ref="L39:L41" si="0">0</f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14.25" hidden="1" customHeight="1">
      <c r="A40" s="18"/>
      <c r="B40" s="19"/>
      <c r="C40" s="18"/>
      <c r="D40" s="18"/>
      <c r="E40" s="13" t="s">
        <v>44</v>
      </c>
      <c r="F40" s="84">
        <f>ROUND((SUM(BI135:BI284)),  2)</f>
        <v>0</v>
      </c>
      <c r="G40" s="84"/>
      <c r="H40" s="18"/>
      <c r="I40" s="18"/>
      <c r="J40" s="99">
        <v>0.2</v>
      </c>
      <c r="K40" s="18"/>
      <c r="L40" s="84">
        <f t="shared" si="0"/>
        <v>0</v>
      </c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14.25" hidden="1" customHeight="1">
      <c r="A41" s="18"/>
      <c r="B41" s="19"/>
      <c r="C41" s="18"/>
      <c r="D41" s="18"/>
      <c r="E41" s="25" t="s">
        <v>45</v>
      </c>
      <c r="F41" s="96">
        <f>ROUND((SUM(BJ135:BJ284)),  2)</f>
        <v>0</v>
      </c>
      <c r="G41" s="96"/>
      <c r="H41" s="97"/>
      <c r="I41" s="97"/>
      <c r="J41" s="98">
        <v>0</v>
      </c>
      <c r="K41" s="97"/>
      <c r="L41" s="96">
        <f t="shared" si="0"/>
        <v>0</v>
      </c>
      <c r="M41" s="1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6.7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24.75" customHeight="1">
      <c r="A43" s="18"/>
      <c r="B43" s="19"/>
      <c r="C43" s="100"/>
      <c r="D43" s="101" t="s">
        <v>46</v>
      </c>
      <c r="E43" s="49"/>
      <c r="F43" s="49"/>
      <c r="G43" s="49"/>
      <c r="H43" s="102" t="s">
        <v>47</v>
      </c>
      <c r="I43" s="103" t="s">
        <v>48</v>
      </c>
      <c r="J43" s="49"/>
      <c r="K43" s="49"/>
      <c r="L43" s="104">
        <f>SUM(L34:L41)</f>
        <v>0</v>
      </c>
      <c r="M43" s="105"/>
      <c r="N43" s="19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</row>
    <row r="44" spans="1:66" ht="14.25" customHeight="1">
      <c r="A44" s="18"/>
      <c r="B44" s="1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106" t="s">
        <v>52</v>
      </c>
      <c r="G61" s="106"/>
      <c r="H61" s="34" t="s">
        <v>51</v>
      </c>
      <c r="I61" s="21"/>
      <c r="J61" s="21"/>
      <c r="K61" s="107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106" t="s">
        <v>52</v>
      </c>
      <c r="G76" s="106"/>
      <c r="H76" s="34" t="s">
        <v>51</v>
      </c>
      <c r="I76" s="21"/>
      <c r="J76" s="21"/>
      <c r="K76" s="107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119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37" t="str">
        <f>E7</f>
        <v>Drevené objekty pre voľný chov dobytka</v>
      </c>
      <c r="F85" s="206"/>
      <c r="G85" s="206"/>
      <c r="H85" s="206"/>
      <c r="I85" s="206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2"/>
      <c r="B86" s="6"/>
      <c r="C86" s="13" t="s">
        <v>115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6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6.5" customHeight="1">
      <c r="A87" s="18"/>
      <c r="B87" s="19"/>
      <c r="C87" s="18"/>
      <c r="D87" s="18"/>
      <c r="E87" s="237" t="s">
        <v>603</v>
      </c>
      <c r="F87" s="206"/>
      <c r="G87" s="206"/>
      <c r="H87" s="206"/>
      <c r="I87" s="206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12" customHeight="1">
      <c r="A88" s="18"/>
      <c r="B88" s="19"/>
      <c r="C88" s="13" t="s">
        <v>604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6.5" customHeight="1">
      <c r="A89" s="18"/>
      <c r="B89" s="19"/>
      <c r="C89" s="18"/>
      <c r="D89" s="18"/>
      <c r="E89" s="209" t="str">
        <f>E11</f>
        <v>23-D1-01-03-01 - Senník č.1</v>
      </c>
      <c r="F89" s="206"/>
      <c r="G89" s="206"/>
      <c r="H89" s="206"/>
      <c r="I89" s="206"/>
      <c r="J89" s="18"/>
      <c r="K89" s="18"/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2" customHeight="1">
      <c r="A91" s="18"/>
      <c r="B91" s="19"/>
      <c r="C91" s="13" t="s">
        <v>20</v>
      </c>
      <c r="D91" s="18"/>
      <c r="E91" s="18"/>
      <c r="F91" s="11" t="str">
        <f>F14</f>
        <v xml:space="preserve"> </v>
      </c>
      <c r="G91" s="11"/>
      <c r="H91" s="18"/>
      <c r="I91" s="18"/>
      <c r="J91" s="13" t="s">
        <v>22</v>
      </c>
      <c r="K91" s="45" t="str">
        <f>IF(K14="","",K14)</f>
        <v>16. 12. 2024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6.75" customHeight="1">
      <c r="A92" s="18"/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15" customHeight="1">
      <c r="A93" s="18"/>
      <c r="B93" s="19"/>
      <c r="C93" s="13" t="s">
        <v>24</v>
      </c>
      <c r="D93" s="18"/>
      <c r="E93" s="18"/>
      <c r="F93" s="11" t="str">
        <f>E17</f>
        <v>Boris Samuelčík, Národná 1011/9 B.Bystrica</v>
      </c>
      <c r="G93" s="11"/>
      <c r="H93" s="18"/>
      <c r="I93" s="18"/>
      <c r="J93" s="13" t="s">
        <v>32</v>
      </c>
      <c r="K93" s="16" t="str">
        <f>E23</f>
        <v xml:space="preserve"> </v>
      </c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15" customHeight="1">
      <c r="A94" s="18"/>
      <c r="B94" s="19"/>
      <c r="C94" s="13" t="s">
        <v>30</v>
      </c>
      <c r="D94" s="18"/>
      <c r="E94" s="18"/>
      <c r="F94" s="108" t="str">
        <f>IF(E20="","",E20)</f>
        <v>Vyplň údaj</v>
      </c>
      <c r="G94" s="108"/>
      <c r="H94" s="18"/>
      <c r="I94" s="18"/>
      <c r="J94" s="13" t="s">
        <v>33</v>
      </c>
      <c r="K94" s="16" t="str">
        <f>E26</f>
        <v>Ing.Miroslav Plevka</v>
      </c>
      <c r="L94" s="18"/>
      <c r="M94" s="18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9.25" customHeight="1">
      <c r="A96" s="18"/>
      <c r="B96" s="19"/>
      <c r="C96" s="109" t="s">
        <v>120</v>
      </c>
      <c r="D96" s="100"/>
      <c r="E96" s="100"/>
      <c r="F96" s="100"/>
      <c r="G96" s="100"/>
      <c r="H96" s="100"/>
      <c r="I96" s="100"/>
      <c r="J96" s="110" t="s">
        <v>121</v>
      </c>
      <c r="K96" s="110" t="s">
        <v>122</v>
      </c>
      <c r="L96" s="110" t="s">
        <v>123</v>
      </c>
      <c r="M96" s="100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9.75" customHeight="1">
      <c r="A97" s="18"/>
      <c r="B97" s="19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9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</row>
    <row r="98" spans="1:66" ht="22.5" customHeight="1">
      <c r="A98" s="18"/>
      <c r="B98" s="19"/>
      <c r="C98" s="111" t="s">
        <v>124</v>
      </c>
      <c r="D98" s="18"/>
      <c r="E98" s="18"/>
      <c r="F98" s="18"/>
      <c r="G98" s="18"/>
      <c r="H98" s="18"/>
      <c r="I98" s="18"/>
      <c r="J98" s="59">
        <f t="shared" ref="J98:K98" si="1">R135</f>
        <v>0</v>
      </c>
      <c r="K98" s="59">
        <f t="shared" si="1"/>
        <v>0</v>
      </c>
      <c r="L98" s="59">
        <f t="shared" ref="L98:L100" si="2">L135</f>
        <v>0</v>
      </c>
      <c r="M98" s="18"/>
      <c r="N98" s="19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3" t="s">
        <v>125</v>
      </c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</row>
    <row r="99" spans="1:66" ht="24.75" customHeight="1">
      <c r="A99" s="112"/>
      <c r="B99" s="113"/>
      <c r="C99" s="112"/>
      <c r="D99" s="114" t="s">
        <v>126</v>
      </c>
      <c r="E99" s="115"/>
      <c r="F99" s="115"/>
      <c r="G99" s="115"/>
      <c r="H99" s="115"/>
      <c r="I99" s="115"/>
      <c r="J99" s="116">
        <f t="shared" ref="J99:K99" si="3">R136</f>
        <v>0</v>
      </c>
      <c r="K99" s="116">
        <f t="shared" si="3"/>
        <v>0</v>
      </c>
      <c r="L99" s="116">
        <f t="shared" si="2"/>
        <v>0</v>
      </c>
      <c r="M99" s="112"/>
      <c r="N99" s="113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</row>
    <row r="100" spans="1:66" ht="19.5" customHeight="1">
      <c r="A100" s="81"/>
      <c r="B100" s="117"/>
      <c r="C100" s="81"/>
      <c r="D100" s="118" t="s">
        <v>127</v>
      </c>
      <c r="E100" s="119"/>
      <c r="F100" s="119"/>
      <c r="G100" s="119"/>
      <c r="H100" s="119"/>
      <c r="I100" s="119"/>
      <c r="J100" s="120">
        <f t="shared" ref="J100:K100" si="4">R137</f>
        <v>0</v>
      </c>
      <c r="K100" s="120">
        <f t="shared" si="4"/>
        <v>0</v>
      </c>
      <c r="L100" s="120">
        <f t="shared" si="2"/>
        <v>0</v>
      </c>
      <c r="M100" s="81"/>
      <c r="N100" s="117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</row>
    <row r="101" spans="1:66" ht="19.5" customHeight="1">
      <c r="A101" s="81"/>
      <c r="B101" s="117"/>
      <c r="C101" s="81"/>
      <c r="D101" s="118" t="s">
        <v>128</v>
      </c>
      <c r="E101" s="119"/>
      <c r="F101" s="119"/>
      <c r="G101" s="119"/>
      <c r="H101" s="119"/>
      <c r="I101" s="119"/>
      <c r="J101" s="120">
        <f t="shared" ref="J101:K101" si="5">R140</f>
        <v>0</v>
      </c>
      <c r="K101" s="120">
        <f t="shared" si="5"/>
        <v>0</v>
      </c>
      <c r="L101" s="120">
        <f>L140</f>
        <v>0</v>
      </c>
      <c r="M101" s="81"/>
      <c r="N101" s="117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</row>
    <row r="102" spans="1:66" ht="19.5" customHeight="1">
      <c r="A102" s="81"/>
      <c r="B102" s="117"/>
      <c r="C102" s="81"/>
      <c r="D102" s="118" t="s">
        <v>129</v>
      </c>
      <c r="E102" s="119"/>
      <c r="F102" s="119"/>
      <c r="G102" s="119"/>
      <c r="H102" s="119"/>
      <c r="I102" s="119"/>
      <c r="J102" s="120">
        <f t="shared" ref="J102:K102" si="6">R145</f>
        <v>0</v>
      </c>
      <c r="K102" s="120">
        <f t="shared" si="6"/>
        <v>0</v>
      </c>
      <c r="L102" s="120">
        <f>L145</f>
        <v>0</v>
      </c>
      <c r="M102" s="81"/>
      <c r="N102" s="117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</row>
    <row r="103" spans="1:66" ht="19.5" customHeight="1">
      <c r="A103" s="81"/>
      <c r="B103" s="117"/>
      <c r="C103" s="81"/>
      <c r="D103" s="118" t="s">
        <v>130</v>
      </c>
      <c r="E103" s="119"/>
      <c r="F103" s="119"/>
      <c r="G103" s="119"/>
      <c r="H103" s="119"/>
      <c r="I103" s="119"/>
      <c r="J103" s="120">
        <f t="shared" ref="J103:K103" si="7">R154</f>
        <v>0</v>
      </c>
      <c r="K103" s="120">
        <f t="shared" si="7"/>
        <v>0</v>
      </c>
      <c r="L103" s="120">
        <f>L154</f>
        <v>0</v>
      </c>
      <c r="M103" s="81"/>
      <c r="N103" s="117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</row>
    <row r="104" spans="1:66" ht="19.5" customHeight="1">
      <c r="A104" s="81"/>
      <c r="B104" s="117"/>
      <c r="C104" s="81"/>
      <c r="D104" s="118" t="s">
        <v>131</v>
      </c>
      <c r="E104" s="119"/>
      <c r="F104" s="119"/>
      <c r="G104" s="119"/>
      <c r="H104" s="119"/>
      <c r="I104" s="119"/>
      <c r="J104" s="120">
        <f t="shared" ref="J104:K104" si="8">R160</f>
        <v>0</v>
      </c>
      <c r="K104" s="120">
        <f t="shared" si="8"/>
        <v>0</v>
      </c>
      <c r="L104" s="120">
        <f>L160</f>
        <v>0</v>
      </c>
      <c r="M104" s="81"/>
      <c r="N104" s="117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</row>
    <row r="105" spans="1:66" ht="24.75" customHeight="1">
      <c r="A105" s="112"/>
      <c r="B105" s="113"/>
      <c r="C105" s="112"/>
      <c r="D105" s="114" t="s">
        <v>132</v>
      </c>
      <c r="E105" s="115"/>
      <c r="F105" s="115"/>
      <c r="G105" s="115"/>
      <c r="H105" s="115"/>
      <c r="I105" s="115"/>
      <c r="J105" s="116">
        <f t="shared" ref="J105:K105" si="9">R162</f>
        <v>0</v>
      </c>
      <c r="K105" s="116">
        <f t="shared" si="9"/>
        <v>0</v>
      </c>
      <c r="L105" s="116">
        <f t="shared" ref="L105:L106" si="10">L162</f>
        <v>0</v>
      </c>
      <c r="M105" s="112"/>
      <c r="N105" s="113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</row>
    <row r="106" spans="1:66" ht="19.5" customHeight="1">
      <c r="A106" s="81"/>
      <c r="B106" s="117"/>
      <c r="C106" s="81"/>
      <c r="D106" s="118" t="s">
        <v>133</v>
      </c>
      <c r="E106" s="119"/>
      <c r="F106" s="119"/>
      <c r="G106" s="119"/>
      <c r="H106" s="119"/>
      <c r="I106" s="119"/>
      <c r="J106" s="120">
        <f t="shared" ref="J106:K106" si="11">R163</f>
        <v>0</v>
      </c>
      <c r="K106" s="120">
        <f t="shared" si="11"/>
        <v>0</v>
      </c>
      <c r="L106" s="120">
        <f t="shared" si="10"/>
        <v>0</v>
      </c>
      <c r="M106" s="81"/>
      <c r="N106" s="117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</row>
    <row r="107" spans="1:66" ht="19.5" customHeight="1">
      <c r="A107" s="81"/>
      <c r="B107" s="117"/>
      <c r="C107" s="81"/>
      <c r="D107" s="118" t="s">
        <v>134</v>
      </c>
      <c r="E107" s="119"/>
      <c r="F107" s="119"/>
      <c r="G107" s="119"/>
      <c r="H107" s="119"/>
      <c r="I107" s="119"/>
      <c r="J107" s="120">
        <f t="shared" ref="J107:K107" si="12">R179</f>
        <v>0</v>
      </c>
      <c r="K107" s="120">
        <f t="shared" si="12"/>
        <v>0</v>
      </c>
      <c r="L107" s="120">
        <f>L179</f>
        <v>0</v>
      </c>
      <c r="M107" s="81"/>
      <c r="N107" s="117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</row>
    <row r="108" spans="1:66" ht="19.5" customHeight="1">
      <c r="A108" s="81"/>
      <c r="B108" s="117"/>
      <c r="C108" s="81"/>
      <c r="D108" s="118" t="s">
        <v>135</v>
      </c>
      <c r="E108" s="119"/>
      <c r="F108" s="119"/>
      <c r="G108" s="119"/>
      <c r="H108" s="119"/>
      <c r="I108" s="119"/>
      <c r="J108" s="120">
        <f t="shared" ref="J108:K108" si="13">R214</f>
        <v>0</v>
      </c>
      <c r="K108" s="120">
        <f t="shared" si="13"/>
        <v>0</v>
      </c>
      <c r="L108" s="120">
        <f>L214</f>
        <v>0</v>
      </c>
      <c r="M108" s="81"/>
      <c r="N108" s="117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</row>
    <row r="109" spans="1:66" ht="19.5" customHeight="1">
      <c r="A109" s="81"/>
      <c r="B109" s="117"/>
      <c r="C109" s="81"/>
      <c r="D109" s="118" t="s">
        <v>136</v>
      </c>
      <c r="E109" s="119"/>
      <c r="F109" s="119"/>
      <c r="G109" s="119"/>
      <c r="H109" s="119"/>
      <c r="I109" s="119"/>
      <c r="J109" s="120">
        <f t="shared" ref="J109:K109" si="14">R223</f>
        <v>0</v>
      </c>
      <c r="K109" s="120">
        <f t="shared" si="14"/>
        <v>0</v>
      </c>
      <c r="L109" s="120">
        <f>L223</f>
        <v>0</v>
      </c>
      <c r="M109" s="81"/>
      <c r="N109" s="117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</row>
    <row r="110" spans="1:66" ht="19.5" customHeight="1">
      <c r="A110" s="81"/>
      <c r="B110" s="117"/>
      <c r="C110" s="81"/>
      <c r="D110" s="118" t="s">
        <v>137</v>
      </c>
      <c r="E110" s="119"/>
      <c r="F110" s="119"/>
      <c r="G110" s="119"/>
      <c r="H110" s="119"/>
      <c r="I110" s="119"/>
      <c r="J110" s="120">
        <f t="shared" ref="J110:K110" si="15">R241</f>
        <v>0</v>
      </c>
      <c r="K110" s="120">
        <f t="shared" si="15"/>
        <v>0</v>
      </c>
      <c r="L110" s="120">
        <f>L241</f>
        <v>0</v>
      </c>
      <c r="M110" s="81"/>
      <c r="N110" s="117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</row>
    <row r="111" spans="1:66" ht="19.5" customHeight="1">
      <c r="A111" s="81"/>
      <c r="B111" s="117"/>
      <c r="C111" s="81"/>
      <c r="D111" s="118" t="s">
        <v>138</v>
      </c>
      <c r="E111" s="119"/>
      <c r="F111" s="119"/>
      <c r="G111" s="119"/>
      <c r="H111" s="119"/>
      <c r="I111" s="119"/>
      <c r="J111" s="120">
        <f t="shared" ref="J111:K111" si="16">R245</f>
        <v>0</v>
      </c>
      <c r="K111" s="120">
        <f t="shared" si="16"/>
        <v>0</v>
      </c>
      <c r="L111" s="120">
        <f>L245</f>
        <v>0</v>
      </c>
      <c r="M111" s="81"/>
      <c r="N111" s="117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</row>
    <row r="112" spans="1:66" ht="19.5" customHeight="1">
      <c r="A112" s="81"/>
      <c r="B112" s="117"/>
      <c r="C112" s="81"/>
      <c r="D112" s="118" t="s">
        <v>139</v>
      </c>
      <c r="E112" s="119"/>
      <c r="F112" s="119"/>
      <c r="G112" s="119"/>
      <c r="H112" s="119"/>
      <c r="I112" s="119"/>
      <c r="J112" s="120">
        <f t="shared" ref="J112:K112" si="17">R263</f>
        <v>0</v>
      </c>
      <c r="K112" s="120">
        <f t="shared" si="17"/>
        <v>0</v>
      </c>
      <c r="L112" s="120">
        <f>L263</f>
        <v>0</v>
      </c>
      <c r="M112" s="81"/>
      <c r="N112" s="117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</row>
    <row r="113" spans="1:66" ht="19.5" customHeight="1">
      <c r="A113" s="81"/>
      <c r="B113" s="117"/>
      <c r="C113" s="81"/>
      <c r="D113" s="118" t="s">
        <v>140</v>
      </c>
      <c r="E113" s="119"/>
      <c r="F113" s="119"/>
      <c r="G113" s="119"/>
      <c r="H113" s="119"/>
      <c r="I113" s="119"/>
      <c r="J113" s="120">
        <f t="shared" ref="J113:K113" si="18">R270</f>
        <v>0</v>
      </c>
      <c r="K113" s="120">
        <f t="shared" si="18"/>
        <v>0</v>
      </c>
      <c r="L113" s="120">
        <f>L270</f>
        <v>0</v>
      </c>
      <c r="M113" s="81"/>
      <c r="N113" s="117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</row>
    <row r="114" spans="1:66" ht="21.75" customHeight="1">
      <c r="A114" s="18"/>
      <c r="B114" s="19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9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</row>
    <row r="115" spans="1:66" ht="6.75" customHeight="1">
      <c r="A115" s="18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19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</row>
    <row r="116" spans="1:6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6.75" customHeight="1">
      <c r="A119" s="18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24.75" customHeight="1">
      <c r="A120" s="18"/>
      <c r="B120" s="19"/>
      <c r="C120" s="7" t="s">
        <v>141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6.75" customHeight="1">
      <c r="A121" s="18"/>
      <c r="B121" s="19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2" customHeight="1">
      <c r="A122" s="18"/>
      <c r="B122" s="19"/>
      <c r="C122" s="13" t="s">
        <v>16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16.5" customHeight="1">
      <c r="A123" s="18"/>
      <c r="B123" s="19"/>
      <c r="C123" s="18"/>
      <c r="D123" s="18"/>
      <c r="E123" s="237" t="str">
        <f>E7</f>
        <v>Drevené objekty pre voľný chov dobytka</v>
      </c>
      <c r="F123" s="206"/>
      <c r="G123" s="206"/>
      <c r="H123" s="206"/>
      <c r="I123" s="206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12" customHeight="1">
      <c r="A124" s="2"/>
      <c r="B124" s="6"/>
      <c r="C124" s="13" t="s">
        <v>115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6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6.5" customHeight="1">
      <c r="A125" s="18"/>
      <c r="B125" s="19"/>
      <c r="C125" s="18"/>
      <c r="D125" s="18"/>
      <c r="E125" s="237" t="s">
        <v>603</v>
      </c>
      <c r="F125" s="206"/>
      <c r="G125" s="206"/>
      <c r="H125" s="206"/>
      <c r="I125" s="206"/>
      <c r="J125" s="18"/>
      <c r="K125" s="18"/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12" customHeight="1">
      <c r="A126" s="18"/>
      <c r="B126" s="19"/>
      <c r="C126" s="13" t="s">
        <v>604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6.5" customHeight="1">
      <c r="A127" s="18"/>
      <c r="B127" s="19"/>
      <c r="C127" s="18"/>
      <c r="D127" s="18"/>
      <c r="E127" s="209" t="str">
        <f>E11</f>
        <v>23-D1-01-03-01 - Senník č.1</v>
      </c>
      <c r="F127" s="206"/>
      <c r="G127" s="206"/>
      <c r="H127" s="206"/>
      <c r="I127" s="206"/>
      <c r="J127" s="18"/>
      <c r="K127" s="18"/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6.75" customHeight="1">
      <c r="A128" s="18"/>
      <c r="B128" s="19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12" customHeight="1">
      <c r="A129" s="18"/>
      <c r="B129" s="19"/>
      <c r="C129" s="13" t="s">
        <v>20</v>
      </c>
      <c r="D129" s="18"/>
      <c r="E129" s="18"/>
      <c r="F129" s="11" t="str">
        <f>F14</f>
        <v xml:space="preserve"> </v>
      </c>
      <c r="G129" s="11"/>
      <c r="H129" s="18"/>
      <c r="I129" s="18"/>
      <c r="J129" s="13" t="s">
        <v>22</v>
      </c>
      <c r="K129" s="45" t="str">
        <f>IF(K14="","",K14)</f>
        <v>16. 12. 2024</v>
      </c>
      <c r="L129" s="18"/>
      <c r="M129" s="18"/>
      <c r="N129" s="19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</row>
    <row r="130" spans="1:66" ht="6.75" customHeight="1">
      <c r="A130" s="18"/>
      <c r="B130" s="19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9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</row>
    <row r="131" spans="1:66" ht="15" customHeight="1">
      <c r="A131" s="18"/>
      <c r="B131" s="19"/>
      <c r="C131" s="13" t="s">
        <v>24</v>
      </c>
      <c r="D131" s="18"/>
      <c r="E131" s="18"/>
      <c r="F131" s="11" t="str">
        <f>E17</f>
        <v>Boris Samuelčík, Národná 1011/9 B.Bystrica</v>
      </c>
      <c r="G131" s="11"/>
      <c r="H131" s="18"/>
      <c r="I131" s="18"/>
      <c r="J131" s="13" t="s">
        <v>32</v>
      </c>
      <c r="K131" s="16" t="str">
        <f>E23</f>
        <v xml:space="preserve"> </v>
      </c>
      <c r="L131" s="18"/>
      <c r="M131" s="18"/>
      <c r="N131" s="19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</row>
    <row r="132" spans="1:66" ht="15" customHeight="1">
      <c r="A132" s="18"/>
      <c r="B132" s="19"/>
      <c r="C132" s="13" t="s">
        <v>30</v>
      </c>
      <c r="D132" s="18"/>
      <c r="E132" s="18"/>
      <c r="F132" s="108" t="str">
        <f>IF(E20="","",E20)</f>
        <v>Vyplň údaj</v>
      </c>
      <c r="G132" s="108"/>
      <c r="H132" s="18"/>
      <c r="I132" s="18"/>
      <c r="J132" s="13" t="s">
        <v>33</v>
      </c>
      <c r="K132" s="16" t="str">
        <f>E26</f>
        <v>Ing.Miroslav Plevka</v>
      </c>
      <c r="L132" s="18"/>
      <c r="M132" s="18"/>
      <c r="N132" s="19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</row>
    <row r="133" spans="1:66" ht="9.75" customHeight="1">
      <c r="A133" s="18"/>
      <c r="B133" s="19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9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</row>
    <row r="134" spans="1:66" ht="29.25" customHeight="1">
      <c r="A134" s="121"/>
      <c r="B134" s="122"/>
      <c r="C134" s="123" t="s">
        <v>142</v>
      </c>
      <c r="D134" s="124" t="s">
        <v>61</v>
      </c>
      <c r="E134" s="124" t="s">
        <v>57</v>
      </c>
      <c r="F134" s="202" t="s">
        <v>905</v>
      </c>
      <c r="G134" s="202" t="s">
        <v>906</v>
      </c>
      <c r="H134" s="124" t="s">
        <v>143</v>
      </c>
      <c r="I134" s="124" t="s">
        <v>144</v>
      </c>
      <c r="J134" s="124" t="s">
        <v>145</v>
      </c>
      <c r="K134" s="124" t="s">
        <v>146</v>
      </c>
      <c r="L134" s="125" t="s">
        <v>123</v>
      </c>
      <c r="M134" s="126" t="s">
        <v>147</v>
      </c>
      <c r="N134" s="122"/>
      <c r="O134" s="51" t="s">
        <v>1</v>
      </c>
      <c r="P134" s="52" t="s">
        <v>40</v>
      </c>
      <c r="Q134" s="52" t="s">
        <v>148</v>
      </c>
      <c r="R134" s="52" t="s">
        <v>149</v>
      </c>
      <c r="S134" s="52" t="s">
        <v>150</v>
      </c>
      <c r="T134" s="52" t="s">
        <v>151</v>
      </c>
      <c r="U134" s="52" t="s">
        <v>152</v>
      </c>
      <c r="V134" s="52" t="s">
        <v>153</v>
      </c>
      <c r="W134" s="52" t="s">
        <v>154</v>
      </c>
      <c r="X134" s="52" t="s">
        <v>155</v>
      </c>
      <c r="Y134" s="53" t="s">
        <v>156</v>
      </c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1"/>
      <c r="BB134" s="121"/>
      <c r="BC134" s="121"/>
      <c r="BD134" s="121"/>
      <c r="BE134" s="121"/>
      <c r="BF134" s="121"/>
      <c r="BG134" s="121"/>
      <c r="BH134" s="121"/>
      <c r="BI134" s="121"/>
      <c r="BJ134" s="121"/>
      <c r="BK134" s="121"/>
      <c r="BL134" s="121"/>
      <c r="BM134" s="121"/>
      <c r="BN134" s="121"/>
    </row>
    <row r="135" spans="1:66" ht="22.5" customHeight="1">
      <c r="A135" s="18"/>
      <c r="B135" s="19"/>
      <c r="C135" s="57" t="s">
        <v>124</v>
      </c>
      <c r="D135" s="18"/>
      <c r="E135" s="18"/>
      <c r="F135" s="18"/>
      <c r="G135" s="18"/>
      <c r="H135" s="18"/>
      <c r="I135" s="18"/>
      <c r="J135" s="18"/>
      <c r="K135" s="18"/>
      <c r="L135" s="127">
        <f t="shared" ref="L135:L137" si="19">BL135</f>
        <v>0</v>
      </c>
      <c r="M135" s="18"/>
      <c r="N135" s="19"/>
      <c r="O135" s="54"/>
      <c r="P135" s="46"/>
      <c r="Q135" s="46"/>
      <c r="R135" s="128">
        <f t="shared" ref="R135:S135" si="20">R136+R162</f>
        <v>0</v>
      </c>
      <c r="S135" s="128">
        <f t="shared" si="20"/>
        <v>0</v>
      </c>
      <c r="T135" s="46"/>
      <c r="U135" s="129">
        <f>U136+U162</f>
        <v>0</v>
      </c>
      <c r="V135" s="46"/>
      <c r="W135" s="129">
        <f>W136+W162</f>
        <v>33.855615450000002</v>
      </c>
      <c r="X135" s="46"/>
      <c r="Y135" s="130">
        <f>Y136+Y162</f>
        <v>0</v>
      </c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3" t="s">
        <v>77</v>
      </c>
      <c r="AV135" s="3" t="s">
        <v>125</v>
      </c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31">
        <f>BL136+BL162</f>
        <v>0</v>
      </c>
      <c r="BM135" s="18"/>
      <c r="BN135" s="18"/>
    </row>
    <row r="136" spans="1:66" ht="25.5" customHeight="1">
      <c r="A136" s="132"/>
      <c r="B136" s="133"/>
      <c r="C136" s="132"/>
      <c r="D136" s="134" t="s">
        <v>77</v>
      </c>
      <c r="E136" s="135" t="s">
        <v>157</v>
      </c>
      <c r="F136" s="135" t="s">
        <v>158</v>
      </c>
      <c r="G136" s="135"/>
      <c r="H136" s="132"/>
      <c r="I136" s="132"/>
      <c r="J136" s="132"/>
      <c r="K136" s="132"/>
      <c r="L136" s="136">
        <f t="shared" si="19"/>
        <v>0</v>
      </c>
      <c r="M136" s="132"/>
      <c r="N136" s="133"/>
      <c r="O136" s="137"/>
      <c r="P136" s="132"/>
      <c r="Q136" s="132"/>
      <c r="R136" s="138">
        <f t="shared" ref="R136:S136" si="21">R137+R140+R145+R154+R160</f>
        <v>0</v>
      </c>
      <c r="S136" s="138">
        <f t="shared" si="21"/>
        <v>0</v>
      </c>
      <c r="T136" s="132"/>
      <c r="U136" s="139">
        <f>U137+U140+U145+U154+U160</f>
        <v>0</v>
      </c>
      <c r="V136" s="132"/>
      <c r="W136" s="139">
        <f>W137+W140+W145+W154+W160</f>
        <v>30.283344</v>
      </c>
      <c r="X136" s="132"/>
      <c r="Y136" s="140">
        <f>Y137+Y140+Y145+Y154+Y160</f>
        <v>0</v>
      </c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2"/>
      <c r="AR136" s="132"/>
      <c r="AS136" s="134" t="s">
        <v>86</v>
      </c>
      <c r="AT136" s="132"/>
      <c r="AU136" s="141" t="s">
        <v>77</v>
      </c>
      <c r="AV136" s="141" t="s">
        <v>78</v>
      </c>
      <c r="AW136" s="132"/>
      <c r="AX136" s="132"/>
      <c r="AY136" s="132"/>
      <c r="AZ136" s="134" t="s">
        <v>159</v>
      </c>
      <c r="BA136" s="132"/>
      <c r="BB136" s="132"/>
      <c r="BC136" s="132"/>
      <c r="BD136" s="132"/>
      <c r="BE136" s="132"/>
      <c r="BF136" s="132"/>
      <c r="BG136" s="132"/>
      <c r="BH136" s="132"/>
      <c r="BI136" s="132"/>
      <c r="BJ136" s="132"/>
      <c r="BK136" s="132"/>
      <c r="BL136" s="142">
        <f>BL137+BL140+BL145+BL154+BL160</f>
        <v>0</v>
      </c>
      <c r="BM136" s="132"/>
      <c r="BN136" s="132"/>
    </row>
    <row r="137" spans="1:66" ht="22.5" customHeight="1">
      <c r="A137" s="132"/>
      <c r="B137" s="133"/>
      <c r="C137" s="132"/>
      <c r="D137" s="134" t="s">
        <v>77</v>
      </c>
      <c r="E137" s="143" t="s">
        <v>86</v>
      </c>
      <c r="F137" s="143" t="s">
        <v>160</v>
      </c>
      <c r="G137" s="143"/>
      <c r="H137" s="132"/>
      <c r="I137" s="132"/>
      <c r="J137" s="132"/>
      <c r="K137" s="132"/>
      <c r="L137" s="144">
        <f t="shared" si="19"/>
        <v>0</v>
      </c>
      <c r="M137" s="132"/>
      <c r="N137" s="133"/>
      <c r="O137" s="137"/>
      <c r="P137" s="132"/>
      <c r="Q137" s="132"/>
      <c r="R137" s="138">
        <f t="shared" ref="R137:S137" si="22">SUM(R138:R139)</f>
        <v>0</v>
      </c>
      <c r="S137" s="138">
        <f t="shared" si="22"/>
        <v>0</v>
      </c>
      <c r="T137" s="132"/>
      <c r="U137" s="139">
        <f>SUM(U138:U139)</f>
        <v>0</v>
      </c>
      <c r="V137" s="132"/>
      <c r="W137" s="139">
        <f>SUM(W138:W139)</f>
        <v>0</v>
      </c>
      <c r="X137" s="132"/>
      <c r="Y137" s="140">
        <f>SUM(Y138:Y139)</f>
        <v>0</v>
      </c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132"/>
      <c r="AR137" s="132"/>
      <c r="AS137" s="134" t="s">
        <v>86</v>
      </c>
      <c r="AT137" s="132"/>
      <c r="AU137" s="141" t="s">
        <v>77</v>
      </c>
      <c r="AV137" s="141" t="s">
        <v>86</v>
      </c>
      <c r="AW137" s="132"/>
      <c r="AX137" s="132"/>
      <c r="AY137" s="132"/>
      <c r="AZ137" s="134" t="s">
        <v>159</v>
      </c>
      <c r="BA137" s="132"/>
      <c r="BB137" s="132"/>
      <c r="BC137" s="132"/>
      <c r="BD137" s="132"/>
      <c r="BE137" s="132"/>
      <c r="BF137" s="132"/>
      <c r="BG137" s="132"/>
      <c r="BH137" s="132"/>
      <c r="BI137" s="132"/>
      <c r="BJ137" s="132"/>
      <c r="BK137" s="132"/>
      <c r="BL137" s="142">
        <f>SUM(BL138:BL139)</f>
        <v>0</v>
      </c>
      <c r="BM137" s="132"/>
      <c r="BN137" s="132"/>
    </row>
    <row r="138" spans="1:66" ht="24" customHeight="1">
      <c r="A138" s="18"/>
      <c r="B138" s="19"/>
      <c r="C138" s="145" t="s">
        <v>86</v>
      </c>
      <c r="D138" s="145" t="s">
        <v>161</v>
      </c>
      <c r="E138" s="146" t="s">
        <v>162</v>
      </c>
      <c r="F138" s="147" t="s">
        <v>163</v>
      </c>
      <c r="G138" s="147"/>
      <c r="H138" s="148" t="s">
        <v>164</v>
      </c>
      <c r="I138" s="149">
        <v>1.28</v>
      </c>
      <c r="J138" s="150"/>
      <c r="K138" s="150"/>
      <c r="L138" s="151">
        <f>ROUND(Q138*I138,2)</f>
        <v>0</v>
      </c>
      <c r="M138" s="152"/>
      <c r="N138" s="19"/>
      <c r="O138" s="153" t="s">
        <v>1</v>
      </c>
      <c r="P138" s="154" t="s">
        <v>42</v>
      </c>
      <c r="Q138" s="155">
        <f>J138+K138</f>
        <v>0</v>
      </c>
      <c r="R138" s="156">
        <f>ROUND(J138*I138,2)</f>
        <v>0</v>
      </c>
      <c r="S138" s="156">
        <f>ROUND(K138*I138,2)</f>
        <v>0</v>
      </c>
      <c r="T138" s="18"/>
      <c r="U138" s="157">
        <f>T138*I138</f>
        <v>0</v>
      </c>
      <c r="V138" s="157">
        <v>0</v>
      </c>
      <c r="W138" s="157">
        <f>V138*I138</f>
        <v>0</v>
      </c>
      <c r="X138" s="157">
        <v>0</v>
      </c>
      <c r="Y138" s="158">
        <f>X138*I138</f>
        <v>0</v>
      </c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59" t="s">
        <v>165</v>
      </c>
      <c r="AT138" s="18"/>
      <c r="AU138" s="159" t="s">
        <v>161</v>
      </c>
      <c r="AV138" s="159" t="s">
        <v>97</v>
      </c>
      <c r="AW138" s="18"/>
      <c r="AX138" s="18"/>
      <c r="AY138" s="18"/>
      <c r="AZ138" s="3" t="s">
        <v>159</v>
      </c>
      <c r="BA138" s="18"/>
      <c r="BB138" s="18"/>
      <c r="BC138" s="18"/>
      <c r="BD138" s="18"/>
      <c r="BE138" s="18"/>
      <c r="BF138" s="160">
        <f>IF(P138="základná",L138,0)</f>
        <v>0</v>
      </c>
      <c r="BG138" s="160">
        <f>IF(P138="znížená",L138,0)</f>
        <v>0</v>
      </c>
      <c r="BH138" s="160">
        <f>IF(P138="zákl. prenesená",L138,0)</f>
        <v>0</v>
      </c>
      <c r="BI138" s="160">
        <f>IF(P138="zníž. prenesená",L138,0)</f>
        <v>0</v>
      </c>
      <c r="BJ138" s="160">
        <f>IF(P138="nulová",L138,0)</f>
        <v>0</v>
      </c>
      <c r="BK138" s="3" t="s">
        <v>97</v>
      </c>
      <c r="BL138" s="160">
        <f>ROUND(Q138*I138,2)</f>
        <v>0</v>
      </c>
      <c r="BM138" s="3" t="s">
        <v>165</v>
      </c>
      <c r="BN138" s="159" t="s">
        <v>606</v>
      </c>
    </row>
    <row r="139" spans="1:66" ht="15.75" customHeight="1">
      <c r="A139" s="161"/>
      <c r="B139" s="162"/>
      <c r="C139" s="161"/>
      <c r="D139" s="163" t="s">
        <v>167</v>
      </c>
      <c r="E139" s="164" t="s">
        <v>1</v>
      </c>
      <c r="F139" s="165" t="s">
        <v>168</v>
      </c>
      <c r="G139" s="165"/>
      <c r="H139" s="161"/>
      <c r="I139" s="166">
        <v>1.28</v>
      </c>
      <c r="J139" s="161"/>
      <c r="K139" s="161"/>
      <c r="L139" s="161"/>
      <c r="M139" s="161"/>
      <c r="N139" s="162"/>
      <c r="O139" s="167"/>
      <c r="P139" s="161"/>
      <c r="Q139" s="161"/>
      <c r="R139" s="161"/>
      <c r="S139" s="161"/>
      <c r="T139" s="161"/>
      <c r="U139" s="161"/>
      <c r="V139" s="161"/>
      <c r="W139" s="161"/>
      <c r="X139" s="161"/>
      <c r="Y139" s="168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4" t="s">
        <v>167</v>
      </c>
      <c r="AV139" s="164" t="s">
        <v>97</v>
      </c>
      <c r="AW139" s="161" t="s">
        <v>97</v>
      </c>
      <c r="AX139" s="161" t="s">
        <v>4</v>
      </c>
      <c r="AY139" s="161" t="s">
        <v>86</v>
      </c>
      <c r="AZ139" s="164" t="s">
        <v>159</v>
      </c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161"/>
      <c r="BN139" s="161"/>
    </row>
    <row r="140" spans="1:66" ht="22.5" customHeight="1">
      <c r="A140" s="132"/>
      <c r="B140" s="133"/>
      <c r="C140" s="132"/>
      <c r="D140" s="134" t="s">
        <v>77</v>
      </c>
      <c r="E140" s="143" t="s">
        <v>97</v>
      </c>
      <c r="F140" s="143" t="s">
        <v>169</v>
      </c>
      <c r="G140" s="143"/>
      <c r="H140" s="132"/>
      <c r="I140" s="132"/>
      <c r="J140" s="132"/>
      <c r="K140" s="132"/>
      <c r="L140" s="144">
        <f>BL140</f>
        <v>0</v>
      </c>
      <c r="M140" s="132"/>
      <c r="N140" s="133"/>
      <c r="O140" s="137"/>
      <c r="P140" s="132"/>
      <c r="Q140" s="132"/>
      <c r="R140" s="138">
        <f t="shared" ref="R140:S140" si="23">SUM(R141:R144)</f>
        <v>0</v>
      </c>
      <c r="S140" s="138">
        <f t="shared" si="23"/>
        <v>0</v>
      </c>
      <c r="T140" s="132"/>
      <c r="U140" s="139">
        <f>SUM(U141:U144)</f>
        <v>0</v>
      </c>
      <c r="V140" s="132"/>
      <c r="W140" s="139">
        <f>SUM(W141:W144)</f>
        <v>4.257504</v>
      </c>
      <c r="X140" s="132"/>
      <c r="Y140" s="140">
        <f>SUM(Y141:Y144)</f>
        <v>0</v>
      </c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  <c r="AL140" s="132"/>
      <c r="AM140" s="132"/>
      <c r="AN140" s="132"/>
      <c r="AO140" s="132"/>
      <c r="AP140" s="132"/>
      <c r="AQ140" s="132"/>
      <c r="AR140" s="132"/>
      <c r="AS140" s="134" t="s">
        <v>86</v>
      </c>
      <c r="AT140" s="132"/>
      <c r="AU140" s="141" t="s">
        <v>77</v>
      </c>
      <c r="AV140" s="141" t="s">
        <v>86</v>
      </c>
      <c r="AW140" s="132"/>
      <c r="AX140" s="132"/>
      <c r="AY140" s="132"/>
      <c r="AZ140" s="134" t="s">
        <v>159</v>
      </c>
      <c r="BA140" s="132"/>
      <c r="BB140" s="132"/>
      <c r="BC140" s="132"/>
      <c r="BD140" s="132"/>
      <c r="BE140" s="132"/>
      <c r="BF140" s="132"/>
      <c r="BG140" s="132"/>
      <c r="BH140" s="132"/>
      <c r="BI140" s="132"/>
      <c r="BJ140" s="132"/>
      <c r="BK140" s="132"/>
      <c r="BL140" s="142">
        <f>SUM(BL141:BL144)</f>
        <v>0</v>
      </c>
      <c r="BM140" s="132"/>
      <c r="BN140" s="132"/>
    </row>
    <row r="141" spans="1:66" ht="37.5" customHeight="1">
      <c r="A141" s="18"/>
      <c r="B141" s="19"/>
      <c r="C141" s="145" t="s">
        <v>97</v>
      </c>
      <c r="D141" s="145" t="s">
        <v>161</v>
      </c>
      <c r="E141" s="146" t="s">
        <v>170</v>
      </c>
      <c r="F141" s="147" t="s">
        <v>171</v>
      </c>
      <c r="G141" s="147"/>
      <c r="H141" s="148" t="s">
        <v>164</v>
      </c>
      <c r="I141" s="149">
        <v>1.92</v>
      </c>
      <c r="J141" s="150"/>
      <c r="K141" s="150"/>
      <c r="L141" s="151">
        <f>ROUND(Q141*I141,2)</f>
        <v>0</v>
      </c>
      <c r="M141" s="152"/>
      <c r="N141" s="19"/>
      <c r="O141" s="153" t="s">
        <v>1</v>
      </c>
      <c r="P141" s="154" t="s">
        <v>42</v>
      </c>
      <c r="Q141" s="155">
        <f>J141+K141</f>
        <v>0</v>
      </c>
      <c r="R141" s="156">
        <f>ROUND(J141*I141,2)</f>
        <v>0</v>
      </c>
      <c r="S141" s="156">
        <f>ROUND(K141*I141,2)</f>
        <v>0</v>
      </c>
      <c r="T141" s="18"/>
      <c r="U141" s="157">
        <f>T141*I141</f>
        <v>0</v>
      </c>
      <c r="V141" s="157">
        <v>1.5424500000000001</v>
      </c>
      <c r="W141" s="157">
        <f>V141*I141</f>
        <v>2.9615040000000001</v>
      </c>
      <c r="X141" s="157">
        <v>0</v>
      </c>
      <c r="Y141" s="158">
        <f>X141*I141</f>
        <v>0</v>
      </c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59" t="s">
        <v>165</v>
      </c>
      <c r="AT141" s="18"/>
      <c r="AU141" s="159" t="s">
        <v>161</v>
      </c>
      <c r="AV141" s="159" t="s">
        <v>97</v>
      </c>
      <c r="AW141" s="18"/>
      <c r="AX141" s="18"/>
      <c r="AY141" s="18"/>
      <c r="AZ141" s="3" t="s">
        <v>159</v>
      </c>
      <c r="BA141" s="18"/>
      <c r="BB141" s="18"/>
      <c r="BC141" s="18"/>
      <c r="BD141" s="18"/>
      <c r="BE141" s="18"/>
      <c r="BF141" s="160">
        <f>IF(P141="základná",L141,0)</f>
        <v>0</v>
      </c>
      <c r="BG141" s="160">
        <f>IF(P141="znížená",L141,0)</f>
        <v>0</v>
      </c>
      <c r="BH141" s="160">
        <f>IF(P141="zákl. prenesená",L141,0)</f>
        <v>0</v>
      </c>
      <c r="BI141" s="160">
        <f>IF(P141="zníž. prenesená",L141,0)</f>
        <v>0</v>
      </c>
      <c r="BJ141" s="160">
        <f>IF(P141="nulová",L141,0)</f>
        <v>0</v>
      </c>
      <c r="BK141" s="3" t="s">
        <v>97</v>
      </c>
      <c r="BL141" s="160">
        <f>ROUND(Q141*I141,2)</f>
        <v>0</v>
      </c>
      <c r="BM141" s="3" t="s">
        <v>165</v>
      </c>
      <c r="BN141" s="159" t="s">
        <v>607</v>
      </c>
    </row>
    <row r="142" spans="1:66" ht="15.75" customHeight="1">
      <c r="A142" s="161"/>
      <c r="B142" s="162"/>
      <c r="C142" s="161"/>
      <c r="D142" s="163" t="s">
        <v>167</v>
      </c>
      <c r="E142" s="164" t="s">
        <v>1</v>
      </c>
      <c r="F142" s="165" t="s">
        <v>173</v>
      </c>
      <c r="G142" s="165"/>
      <c r="H142" s="161"/>
      <c r="I142" s="166">
        <v>1.92</v>
      </c>
      <c r="J142" s="161"/>
      <c r="K142" s="161"/>
      <c r="L142" s="161"/>
      <c r="M142" s="161"/>
      <c r="N142" s="162"/>
      <c r="O142" s="167"/>
      <c r="P142" s="161"/>
      <c r="Q142" s="161"/>
      <c r="R142" s="161"/>
      <c r="S142" s="161"/>
      <c r="T142" s="161"/>
      <c r="U142" s="161"/>
      <c r="V142" s="161"/>
      <c r="W142" s="161"/>
      <c r="X142" s="161"/>
      <c r="Y142" s="168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4" t="s">
        <v>167</v>
      </c>
      <c r="AV142" s="164" t="s">
        <v>97</v>
      </c>
      <c r="AW142" s="161" t="s">
        <v>97</v>
      </c>
      <c r="AX142" s="161" t="s">
        <v>4</v>
      </c>
      <c r="AY142" s="161" t="s">
        <v>86</v>
      </c>
      <c r="AZ142" s="164" t="s">
        <v>159</v>
      </c>
      <c r="BA142" s="161"/>
      <c r="BB142" s="161"/>
      <c r="BC142" s="161"/>
      <c r="BD142" s="161"/>
      <c r="BE142" s="161"/>
      <c r="BF142" s="161"/>
      <c r="BG142" s="161"/>
      <c r="BH142" s="161"/>
      <c r="BI142" s="161"/>
      <c r="BJ142" s="161"/>
      <c r="BK142" s="161"/>
      <c r="BL142" s="161"/>
      <c r="BM142" s="161"/>
      <c r="BN142" s="161"/>
    </row>
    <row r="143" spans="1:66" ht="16.5" customHeight="1">
      <c r="A143" s="18"/>
      <c r="B143" s="19"/>
      <c r="C143" s="169" t="s">
        <v>174</v>
      </c>
      <c r="D143" s="169" t="s">
        <v>175</v>
      </c>
      <c r="E143" s="170" t="s">
        <v>176</v>
      </c>
      <c r="F143" s="171" t="s">
        <v>177</v>
      </c>
      <c r="G143" s="171"/>
      <c r="H143" s="172" t="s">
        <v>178</v>
      </c>
      <c r="I143" s="173">
        <v>48</v>
      </c>
      <c r="J143" s="174"/>
      <c r="K143" s="175"/>
      <c r="L143" s="176">
        <f>ROUND(Q143*I143,2)</f>
        <v>0</v>
      </c>
      <c r="M143" s="175"/>
      <c r="N143" s="177"/>
      <c r="O143" s="178" t="s">
        <v>1</v>
      </c>
      <c r="P143" s="154" t="s">
        <v>42</v>
      </c>
      <c r="Q143" s="155">
        <f>J143+K143</f>
        <v>0</v>
      </c>
      <c r="R143" s="156">
        <f>ROUND(J143*I143,2)</f>
        <v>0</v>
      </c>
      <c r="S143" s="156">
        <f>ROUND(K143*I143,2)</f>
        <v>0</v>
      </c>
      <c r="T143" s="18"/>
      <c r="U143" s="157">
        <f>T143*I143</f>
        <v>0</v>
      </c>
      <c r="V143" s="157">
        <v>2.7E-2</v>
      </c>
      <c r="W143" s="157">
        <f>V143*I143</f>
        <v>1.296</v>
      </c>
      <c r="X143" s="157">
        <v>0</v>
      </c>
      <c r="Y143" s="158">
        <f>X143*I143</f>
        <v>0</v>
      </c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59" t="s">
        <v>179</v>
      </c>
      <c r="AT143" s="18"/>
      <c r="AU143" s="159" t="s">
        <v>175</v>
      </c>
      <c r="AV143" s="159" t="s">
        <v>97</v>
      </c>
      <c r="AW143" s="18"/>
      <c r="AX143" s="18"/>
      <c r="AY143" s="18"/>
      <c r="AZ143" s="3" t="s">
        <v>159</v>
      </c>
      <c r="BA143" s="18"/>
      <c r="BB143" s="18"/>
      <c r="BC143" s="18"/>
      <c r="BD143" s="18"/>
      <c r="BE143" s="18"/>
      <c r="BF143" s="160">
        <f>IF(P143="základná",L143,0)</f>
        <v>0</v>
      </c>
      <c r="BG143" s="160">
        <f>IF(P143="znížená",L143,0)</f>
        <v>0</v>
      </c>
      <c r="BH143" s="160">
        <f>IF(P143="zákl. prenesená",L143,0)</f>
        <v>0</v>
      </c>
      <c r="BI143" s="160">
        <f>IF(P143="zníž. prenesená",L143,0)</f>
        <v>0</v>
      </c>
      <c r="BJ143" s="160">
        <f>IF(P143="nulová",L143,0)</f>
        <v>0</v>
      </c>
      <c r="BK143" s="3" t="s">
        <v>97</v>
      </c>
      <c r="BL143" s="160">
        <f>ROUND(Q143*I143,2)</f>
        <v>0</v>
      </c>
      <c r="BM143" s="3" t="s">
        <v>165</v>
      </c>
      <c r="BN143" s="159" t="s">
        <v>608</v>
      </c>
    </row>
    <row r="144" spans="1:66" ht="15.75" customHeight="1">
      <c r="A144" s="161"/>
      <c r="B144" s="162"/>
      <c r="C144" s="161"/>
      <c r="D144" s="163" t="s">
        <v>167</v>
      </c>
      <c r="E144" s="164" t="s">
        <v>1</v>
      </c>
      <c r="F144" s="165" t="s">
        <v>181</v>
      </c>
      <c r="G144" s="165"/>
      <c r="H144" s="161"/>
      <c r="I144" s="166">
        <v>48</v>
      </c>
      <c r="J144" s="161"/>
      <c r="K144" s="161"/>
      <c r="L144" s="161"/>
      <c r="M144" s="161"/>
      <c r="N144" s="162"/>
      <c r="O144" s="167"/>
      <c r="P144" s="161"/>
      <c r="Q144" s="161"/>
      <c r="R144" s="161"/>
      <c r="S144" s="161"/>
      <c r="T144" s="161"/>
      <c r="U144" s="161"/>
      <c r="V144" s="161"/>
      <c r="W144" s="161"/>
      <c r="X144" s="161"/>
      <c r="Y144" s="168"/>
      <c r="Z144" s="161"/>
      <c r="AA144" s="161"/>
      <c r="AB144" s="161"/>
      <c r="AC144" s="161"/>
      <c r="AD144" s="161"/>
      <c r="AE144" s="161"/>
      <c r="AF144" s="161"/>
      <c r="AG144" s="161"/>
      <c r="AH144" s="161"/>
      <c r="AI144" s="161"/>
      <c r="AJ144" s="161"/>
      <c r="AK144" s="161"/>
      <c r="AL144" s="161"/>
      <c r="AM144" s="161"/>
      <c r="AN144" s="161"/>
      <c r="AO144" s="161"/>
      <c r="AP144" s="161"/>
      <c r="AQ144" s="161"/>
      <c r="AR144" s="161"/>
      <c r="AS144" s="161"/>
      <c r="AT144" s="161"/>
      <c r="AU144" s="164" t="s">
        <v>167</v>
      </c>
      <c r="AV144" s="164" t="s">
        <v>97</v>
      </c>
      <c r="AW144" s="161" t="s">
        <v>97</v>
      </c>
      <c r="AX144" s="161" t="s">
        <v>4</v>
      </c>
      <c r="AY144" s="161" t="s">
        <v>86</v>
      </c>
      <c r="AZ144" s="164" t="s">
        <v>159</v>
      </c>
      <c r="BA144" s="161"/>
      <c r="BB144" s="161"/>
      <c r="BC144" s="161"/>
      <c r="BD144" s="161"/>
      <c r="BE144" s="161"/>
      <c r="BF144" s="161"/>
      <c r="BG144" s="161"/>
      <c r="BH144" s="161"/>
      <c r="BI144" s="161"/>
      <c r="BJ144" s="161"/>
      <c r="BK144" s="161"/>
      <c r="BL144" s="161"/>
      <c r="BM144" s="161"/>
      <c r="BN144" s="161"/>
    </row>
    <row r="145" spans="1:66" ht="22.5" customHeight="1">
      <c r="A145" s="132"/>
      <c r="B145" s="133"/>
      <c r="C145" s="132"/>
      <c r="D145" s="134" t="s">
        <v>77</v>
      </c>
      <c r="E145" s="143" t="s">
        <v>182</v>
      </c>
      <c r="F145" s="143" t="s">
        <v>183</v>
      </c>
      <c r="G145" s="143"/>
      <c r="H145" s="132"/>
      <c r="I145" s="132"/>
      <c r="J145" s="132"/>
      <c r="K145" s="132"/>
      <c r="L145" s="144">
        <f>BL145</f>
        <v>0</v>
      </c>
      <c r="M145" s="132"/>
      <c r="N145" s="133"/>
      <c r="O145" s="137"/>
      <c r="P145" s="132"/>
      <c r="Q145" s="132"/>
      <c r="R145" s="138">
        <f t="shared" ref="R145:S145" si="24">SUM(R146:R153)</f>
        <v>0</v>
      </c>
      <c r="S145" s="138">
        <f t="shared" si="24"/>
        <v>0</v>
      </c>
      <c r="T145" s="132"/>
      <c r="U145" s="139">
        <f>SUM(U146:U153)</f>
        <v>0</v>
      </c>
      <c r="V145" s="132"/>
      <c r="W145" s="139">
        <f>SUM(W146:W153)</f>
        <v>22.6296</v>
      </c>
      <c r="X145" s="132"/>
      <c r="Y145" s="140">
        <f>SUM(Y146:Y153)</f>
        <v>0</v>
      </c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4" t="s">
        <v>86</v>
      </c>
      <c r="AT145" s="132"/>
      <c r="AU145" s="141" t="s">
        <v>77</v>
      </c>
      <c r="AV145" s="141" t="s">
        <v>86</v>
      </c>
      <c r="AW145" s="132"/>
      <c r="AX145" s="132"/>
      <c r="AY145" s="132"/>
      <c r="AZ145" s="134" t="s">
        <v>159</v>
      </c>
      <c r="BA145" s="132"/>
      <c r="BB145" s="132"/>
      <c r="BC145" s="132"/>
      <c r="BD145" s="132"/>
      <c r="BE145" s="132"/>
      <c r="BF145" s="132"/>
      <c r="BG145" s="132"/>
      <c r="BH145" s="132"/>
      <c r="BI145" s="132"/>
      <c r="BJ145" s="132"/>
      <c r="BK145" s="132"/>
      <c r="BL145" s="142">
        <f>SUM(BL146:BL153)</f>
        <v>0</v>
      </c>
      <c r="BM145" s="132"/>
      <c r="BN145" s="132"/>
    </row>
    <row r="146" spans="1:66" ht="37.5" customHeight="1">
      <c r="A146" s="18"/>
      <c r="B146" s="19"/>
      <c r="C146" s="145" t="s">
        <v>165</v>
      </c>
      <c r="D146" s="145" t="s">
        <v>161</v>
      </c>
      <c r="E146" s="146" t="s">
        <v>184</v>
      </c>
      <c r="F146" s="147" t="s">
        <v>185</v>
      </c>
      <c r="G146" s="147"/>
      <c r="H146" s="148" t="s">
        <v>186</v>
      </c>
      <c r="I146" s="149">
        <v>24</v>
      </c>
      <c r="J146" s="150"/>
      <c r="K146" s="150"/>
      <c r="L146" s="151">
        <f>ROUND(Q146*I146,2)</f>
        <v>0</v>
      </c>
      <c r="M146" s="152"/>
      <c r="N146" s="19"/>
      <c r="O146" s="153" t="s">
        <v>1</v>
      </c>
      <c r="P146" s="154" t="s">
        <v>42</v>
      </c>
      <c r="Q146" s="155">
        <f>J146+K146</f>
        <v>0</v>
      </c>
      <c r="R146" s="156">
        <f>ROUND(J146*I146,2)</f>
        <v>0</v>
      </c>
      <c r="S146" s="156">
        <f>ROUND(K146*I146,2)</f>
        <v>0</v>
      </c>
      <c r="T146" s="18"/>
      <c r="U146" s="157">
        <f>T146*I146</f>
        <v>0</v>
      </c>
      <c r="V146" s="157">
        <v>0.57299999999999995</v>
      </c>
      <c r="W146" s="157">
        <f>V146*I146</f>
        <v>13.751999999999999</v>
      </c>
      <c r="X146" s="157">
        <v>0</v>
      </c>
      <c r="Y146" s="158">
        <f>X146*I146</f>
        <v>0</v>
      </c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59" t="s">
        <v>165</v>
      </c>
      <c r="AT146" s="18"/>
      <c r="AU146" s="159" t="s">
        <v>161</v>
      </c>
      <c r="AV146" s="159" t="s">
        <v>97</v>
      </c>
      <c r="AW146" s="18"/>
      <c r="AX146" s="18"/>
      <c r="AY146" s="18"/>
      <c r="AZ146" s="3" t="s">
        <v>159</v>
      </c>
      <c r="BA146" s="18"/>
      <c r="BB146" s="18"/>
      <c r="BC146" s="18"/>
      <c r="BD146" s="18"/>
      <c r="BE146" s="18"/>
      <c r="BF146" s="160">
        <f>IF(P146="základná",L146,0)</f>
        <v>0</v>
      </c>
      <c r="BG146" s="160">
        <f>IF(P146="znížená",L146,0)</f>
        <v>0</v>
      </c>
      <c r="BH146" s="160">
        <f>IF(P146="zákl. prenesená",L146,0)</f>
        <v>0</v>
      </c>
      <c r="BI146" s="160">
        <f>IF(P146="zníž. prenesená",L146,0)</f>
        <v>0</v>
      </c>
      <c r="BJ146" s="160">
        <f>IF(P146="nulová",L146,0)</f>
        <v>0</v>
      </c>
      <c r="BK146" s="3" t="s">
        <v>97</v>
      </c>
      <c r="BL146" s="160">
        <f>ROUND(Q146*I146,2)</f>
        <v>0</v>
      </c>
      <c r="BM146" s="3" t="s">
        <v>165</v>
      </c>
      <c r="BN146" s="159" t="s">
        <v>609</v>
      </c>
    </row>
    <row r="147" spans="1:66" ht="15.75" customHeight="1">
      <c r="A147" s="161"/>
      <c r="B147" s="162"/>
      <c r="C147" s="161"/>
      <c r="D147" s="163" t="s">
        <v>167</v>
      </c>
      <c r="E147" s="164" t="s">
        <v>1</v>
      </c>
      <c r="F147" s="165" t="s">
        <v>188</v>
      </c>
      <c r="G147" s="165"/>
      <c r="H147" s="161"/>
      <c r="I147" s="166">
        <v>24</v>
      </c>
      <c r="J147" s="161"/>
      <c r="K147" s="161"/>
      <c r="L147" s="161"/>
      <c r="M147" s="161"/>
      <c r="N147" s="162"/>
      <c r="O147" s="167"/>
      <c r="P147" s="161"/>
      <c r="Q147" s="161"/>
      <c r="R147" s="161"/>
      <c r="S147" s="161"/>
      <c r="T147" s="161"/>
      <c r="U147" s="161"/>
      <c r="V147" s="161"/>
      <c r="W147" s="161"/>
      <c r="X147" s="161"/>
      <c r="Y147" s="168"/>
      <c r="Z147" s="161"/>
      <c r="AA147" s="161"/>
      <c r="AB147" s="161"/>
      <c r="AC147" s="161"/>
      <c r="AD147" s="161"/>
      <c r="AE147" s="161"/>
      <c r="AF147" s="161"/>
      <c r="AG147" s="161"/>
      <c r="AH147" s="161"/>
      <c r="AI147" s="161"/>
      <c r="AJ147" s="161"/>
      <c r="AK147" s="161"/>
      <c r="AL147" s="161"/>
      <c r="AM147" s="161"/>
      <c r="AN147" s="161"/>
      <c r="AO147" s="161"/>
      <c r="AP147" s="161"/>
      <c r="AQ147" s="161"/>
      <c r="AR147" s="161"/>
      <c r="AS147" s="161"/>
      <c r="AT147" s="161"/>
      <c r="AU147" s="164" t="s">
        <v>167</v>
      </c>
      <c r="AV147" s="164" t="s">
        <v>97</v>
      </c>
      <c r="AW147" s="161" t="s">
        <v>97</v>
      </c>
      <c r="AX147" s="161" t="s">
        <v>4</v>
      </c>
      <c r="AY147" s="161" t="s">
        <v>86</v>
      </c>
      <c r="AZ147" s="164" t="s">
        <v>159</v>
      </c>
      <c r="BA147" s="161"/>
      <c r="BB147" s="161"/>
      <c r="BC147" s="161"/>
      <c r="BD147" s="161"/>
      <c r="BE147" s="161"/>
      <c r="BF147" s="161"/>
      <c r="BG147" s="161"/>
      <c r="BH147" s="161"/>
      <c r="BI147" s="161"/>
      <c r="BJ147" s="161"/>
      <c r="BK147" s="161"/>
      <c r="BL147" s="161"/>
      <c r="BM147" s="161"/>
      <c r="BN147" s="161"/>
    </row>
    <row r="148" spans="1:66" ht="33" customHeight="1">
      <c r="A148" s="18"/>
      <c r="B148" s="19"/>
      <c r="C148" s="145" t="s">
        <v>182</v>
      </c>
      <c r="D148" s="145" t="s">
        <v>161</v>
      </c>
      <c r="E148" s="146" t="s">
        <v>189</v>
      </c>
      <c r="F148" s="147" t="s">
        <v>190</v>
      </c>
      <c r="G148" s="147"/>
      <c r="H148" s="148" t="s">
        <v>186</v>
      </c>
      <c r="I148" s="149">
        <v>24</v>
      </c>
      <c r="J148" s="150"/>
      <c r="K148" s="150"/>
      <c r="L148" s="151">
        <f>ROUND(Q148*I148,2)</f>
        <v>0</v>
      </c>
      <c r="M148" s="152"/>
      <c r="N148" s="19"/>
      <c r="O148" s="153" t="s">
        <v>1</v>
      </c>
      <c r="P148" s="154" t="s">
        <v>42</v>
      </c>
      <c r="Q148" s="155">
        <f>J148+K148</f>
        <v>0</v>
      </c>
      <c r="R148" s="156">
        <f>ROUND(J148*I148,2)</f>
        <v>0</v>
      </c>
      <c r="S148" s="156">
        <f>ROUND(K148*I148,2)</f>
        <v>0</v>
      </c>
      <c r="T148" s="18"/>
      <c r="U148" s="157">
        <f>T148*I148</f>
        <v>0</v>
      </c>
      <c r="V148" s="157">
        <v>0.19900000000000001</v>
      </c>
      <c r="W148" s="157">
        <f>V148*I148</f>
        <v>4.7759999999999998</v>
      </c>
      <c r="X148" s="157">
        <v>0</v>
      </c>
      <c r="Y148" s="158">
        <f>X148*I148</f>
        <v>0</v>
      </c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59" t="s">
        <v>165</v>
      </c>
      <c r="AT148" s="18"/>
      <c r="AU148" s="159" t="s">
        <v>161</v>
      </c>
      <c r="AV148" s="159" t="s">
        <v>97</v>
      </c>
      <c r="AW148" s="18"/>
      <c r="AX148" s="18"/>
      <c r="AY148" s="18"/>
      <c r="AZ148" s="3" t="s">
        <v>159</v>
      </c>
      <c r="BA148" s="18"/>
      <c r="BB148" s="18"/>
      <c r="BC148" s="18"/>
      <c r="BD148" s="18"/>
      <c r="BE148" s="18"/>
      <c r="BF148" s="160">
        <f>IF(P148="základná",L148,0)</f>
        <v>0</v>
      </c>
      <c r="BG148" s="160">
        <f>IF(P148="znížená",L148,0)</f>
        <v>0</v>
      </c>
      <c r="BH148" s="160">
        <f>IF(P148="zákl. prenesená",L148,0)</f>
        <v>0</v>
      </c>
      <c r="BI148" s="160">
        <f>IF(P148="zníž. prenesená",L148,0)</f>
        <v>0</v>
      </c>
      <c r="BJ148" s="160">
        <f>IF(P148="nulová",L148,0)</f>
        <v>0</v>
      </c>
      <c r="BK148" s="3" t="s">
        <v>97</v>
      </c>
      <c r="BL148" s="160">
        <f>ROUND(Q148*I148,2)</f>
        <v>0</v>
      </c>
      <c r="BM148" s="3" t="s">
        <v>165</v>
      </c>
      <c r="BN148" s="159" t="s">
        <v>610</v>
      </c>
    </row>
    <row r="149" spans="1:66" ht="15.75" customHeight="1">
      <c r="A149" s="161"/>
      <c r="B149" s="162"/>
      <c r="C149" s="161"/>
      <c r="D149" s="163" t="s">
        <v>167</v>
      </c>
      <c r="E149" s="164" t="s">
        <v>1</v>
      </c>
      <c r="F149" s="165" t="s">
        <v>188</v>
      </c>
      <c r="G149" s="165"/>
      <c r="H149" s="161"/>
      <c r="I149" s="166">
        <v>24</v>
      </c>
      <c r="J149" s="161"/>
      <c r="K149" s="161"/>
      <c r="L149" s="161"/>
      <c r="M149" s="161"/>
      <c r="N149" s="162"/>
      <c r="O149" s="167"/>
      <c r="P149" s="161"/>
      <c r="Q149" s="161"/>
      <c r="R149" s="161"/>
      <c r="S149" s="161"/>
      <c r="T149" s="161"/>
      <c r="U149" s="161"/>
      <c r="V149" s="161"/>
      <c r="W149" s="161"/>
      <c r="X149" s="161"/>
      <c r="Y149" s="168"/>
      <c r="Z149" s="161"/>
      <c r="AA149" s="161"/>
      <c r="AB149" s="161"/>
      <c r="AC149" s="161"/>
      <c r="AD149" s="161"/>
      <c r="AE149" s="161"/>
      <c r="AF149" s="161"/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  <c r="AS149" s="161"/>
      <c r="AT149" s="161"/>
      <c r="AU149" s="164" t="s">
        <v>167</v>
      </c>
      <c r="AV149" s="164" t="s">
        <v>97</v>
      </c>
      <c r="AW149" s="161" t="s">
        <v>97</v>
      </c>
      <c r="AX149" s="161" t="s">
        <v>4</v>
      </c>
      <c r="AY149" s="161" t="s">
        <v>86</v>
      </c>
      <c r="AZ149" s="164" t="s">
        <v>159</v>
      </c>
      <c r="BA149" s="161"/>
      <c r="BB149" s="161"/>
      <c r="BC149" s="161"/>
      <c r="BD149" s="161"/>
      <c r="BE149" s="161"/>
      <c r="BF149" s="161"/>
      <c r="BG149" s="161"/>
      <c r="BH149" s="161"/>
      <c r="BI149" s="161"/>
      <c r="BJ149" s="161"/>
      <c r="BK149" s="161"/>
      <c r="BL149" s="161"/>
      <c r="BM149" s="161"/>
      <c r="BN149" s="161"/>
    </row>
    <row r="150" spans="1:66" ht="33" customHeight="1">
      <c r="A150" s="18"/>
      <c r="B150" s="19"/>
      <c r="C150" s="145" t="s">
        <v>192</v>
      </c>
      <c r="D150" s="145" t="s">
        <v>161</v>
      </c>
      <c r="E150" s="146" t="s">
        <v>193</v>
      </c>
      <c r="F150" s="147" t="s">
        <v>194</v>
      </c>
      <c r="G150" s="147"/>
      <c r="H150" s="148" t="s">
        <v>186</v>
      </c>
      <c r="I150" s="149">
        <v>24</v>
      </c>
      <c r="J150" s="150"/>
      <c r="K150" s="150"/>
      <c r="L150" s="151">
        <f>ROUND(Q150*I150,2)</f>
        <v>0</v>
      </c>
      <c r="M150" s="152"/>
      <c r="N150" s="19"/>
      <c r="O150" s="153" t="s">
        <v>1</v>
      </c>
      <c r="P150" s="154" t="s">
        <v>42</v>
      </c>
      <c r="Q150" s="155">
        <f>J150+K150</f>
        <v>0</v>
      </c>
      <c r="R150" s="156">
        <f>ROUND(J150*I150,2)</f>
        <v>0</v>
      </c>
      <c r="S150" s="156">
        <f>ROUND(K150*I150,2)</f>
        <v>0</v>
      </c>
      <c r="T150" s="18"/>
      <c r="U150" s="157">
        <f>T150*I150</f>
        <v>0</v>
      </c>
      <c r="V150" s="157">
        <v>0.1002</v>
      </c>
      <c r="W150" s="157">
        <f>V150*I150</f>
        <v>2.4047999999999998</v>
      </c>
      <c r="X150" s="157">
        <v>0</v>
      </c>
      <c r="Y150" s="158">
        <f>X150*I150</f>
        <v>0</v>
      </c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59" t="s">
        <v>165</v>
      </c>
      <c r="AT150" s="18"/>
      <c r="AU150" s="159" t="s">
        <v>161</v>
      </c>
      <c r="AV150" s="159" t="s">
        <v>97</v>
      </c>
      <c r="AW150" s="18"/>
      <c r="AX150" s="18"/>
      <c r="AY150" s="18"/>
      <c r="AZ150" s="3" t="s">
        <v>159</v>
      </c>
      <c r="BA150" s="18"/>
      <c r="BB150" s="18"/>
      <c r="BC150" s="18"/>
      <c r="BD150" s="18"/>
      <c r="BE150" s="18"/>
      <c r="BF150" s="160">
        <f>IF(P150="základná",L150,0)</f>
        <v>0</v>
      </c>
      <c r="BG150" s="160">
        <f>IF(P150="znížená",L150,0)</f>
        <v>0</v>
      </c>
      <c r="BH150" s="160">
        <f>IF(P150="zákl. prenesená",L150,0)</f>
        <v>0</v>
      </c>
      <c r="BI150" s="160">
        <f>IF(P150="zníž. prenesená",L150,0)</f>
        <v>0</v>
      </c>
      <c r="BJ150" s="160">
        <f>IF(P150="nulová",L150,0)</f>
        <v>0</v>
      </c>
      <c r="BK150" s="3" t="s">
        <v>97</v>
      </c>
      <c r="BL150" s="160">
        <f>ROUND(Q150*I150,2)</f>
        <v>0</v>
      </c>
      <c r="BM150" s="3" t="s">
        <v>165</v>
      </c>
      <c r="BN150" s="159" t="s">
        <v>611</v>
      </c>
    </row>
    <row r="151" spans="1:66" ht="15.75" customHeight="1">
      <c r="A151" s="161"/>
      <c r="B151" s="162"/>
      <c r="C151" s="161"/>
      <c r="D151" s="163" t="s">
        <v>167</v>
      </c>
      <c r="E151" s="164" t="s">
        <v>1</v>
      </c>
      <c r="F151" s="165" t="s">
        <v>188</v>
      </c>
      <c r="G151" s="165"/>
      <c r="H151" s="161"/>
      <c r="I151" s="166">
        <v>24</v>
      </c>
      <c r="J151" s="161"/>
      <c r="K151" s="161"/>
      <c r="L151" s="161"/>
      <c r="M151" s="161"/>
      <c r="N151" s="162"/>
      <c r="O151" s="167"/>
      <c r="P151" s="161"/>
      <c r="Q151" s="161"/>
      <c r="R151" s="161"/>
      <c r="S151" s="161"/>
      <c r="T151" s="161"/>
      <c r="U151" s="161"/>
      <c r="V151" s="161"/>
      <c r="W151" s="161"/>
      <c r="X151" s="161"/>
      <c r="Y151" s="168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1"/>
      <c r="AO151" s="161"/>
      <c r="AP151" s="161"/>
      <c r="AQ151" s="161"/>
      <c r="AR151" s="161"/>
      <c r="AS151" s="161"/>
      <c r="AT151" s="161"/>
      <c r="AU151" s="164" t="s">
        <v>167</v>
      </c>
      <c r="AV151" s="164" t="s">
        <v>97</v>
      </c>
      <c r="AW151" s="161" t="s">
        <v>97</v>
      </c>
      <c r="AX151" s="161" t="s">
        <v>4</v>
      </c>
      <c r="AY151" s="161" t="s">
        <v>86</v>
      </c>
      <c r="AZ151" s="164" t="s">
        <v>159</v>
      </c>
      <c r="BA151" s="161"/>
      <c r="BB151" s="161"/>
      <c r="BC151" s="161"/>
      <c r="BD151" s="161"/>
      <c r="BE151" s="161"/>
      <c r="BF151" s="161"/>
      <c r="BG151" s="161"/>
      <c r="BH151" s="161"/>
      <c r="BI151" s="161"/>
      <c r="BJ151" s="161"/>
      <c r="BK151" s="161"/>
      <c r="BL151" s="161"/>
      <c r="BM151" s="161"/>
      <c r="BN151" s="161"/>
    </row>
    <row r="152" spans="1:66" ht="24" customHeight="1">
      <c r="A152" s="18"/>
      <c r="B152" s="19"/>
      <c r="C152" s="169" t="s">
        <v>196</v>
      </c>
      <c r="D152" s="169" t="s">
        <v>175</v>
      </c>
      <c r="E152" s="170" t="s">
        <v>197</v>
      </c>
      <c r="F152" s="171" t="s">
        <v>198</v>
      </c>
      <c r="G152" s="171"/>
      <c r="H152" s="172" t="s">
        <v>186</v>
      </c>
      <c r="I152" s="173">
        <v>24.24</v>
      </c>
      <c r="J152" s="174"/>
      <c r="K152" s="175"/>
      <c r="L152" s="176">
        <f>ROUND(Q152*I152,2)</f>
        <v>0</v>
      </c>
      <c r="M152" s="175"/>
      <c r="N152" s="177"/>
      <c r="O152" s="178" t="s">
        <v>1</v>
      </c>
      <c r="P152" s="154" t="s">
        <v>42</v>
      </c>
      <c r="Q152" s="155">
        <f>J152+K152</f>
        <v>0</v>
      </c>
      <c r="R152" s="156">
        <f>ROUND(J152*I152,2)</f>
        <v>0</v>
      </c>
      <c r="S152" s="156">
        <f>ROUND(K152*I152,2)</f>
        <v>0</v>
      </c>
      <c r="T152" s="18"/>
      <c r="U152" s="157">
        <f>T152*I152</f>
        <v>0</v>
      </c>
      <c r="V152" s="157">
        <v>7.0000000000000007E-2</v>
      </c>
      <c r="W152" s="157">
        <f>V152*I152</f>
        <v>1.6968000000000001</v>
      </c>
      <c r="X152" s="157">
        <v>0</v>
      </c>
      <c r="Y152" s="158">
        <f>X152*I152</f>
        <v>0</v>
      </c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59" t="s">
        <v>179</v>
      </c>
      <c r="AT152" s="18"/>
      <c r="AU152" s="159" t="s">
        <v>175</v>
      </c>
      <c r="AV152" s="159" t="s">
        <v>97</v>
      </c>
      <c r="AW152" s="18"/>
      <c r="AX152" s="18"/>
      <c r="AY152" s="18"/>
      <c r="AZ152" s="3" t="s">
        <v>159</v>
      </c>
      <c r="BA152" s="18"/>
      <c r="BB152" s="18"/>
      <c r="BC152" s="18"/>
      <c r="BD152" s="18"/>
      <c r="BE152" s="18"/>
      <c r="BF152" s="160">
        <f>IF(P152="základná",L152,0)</f>
        <v>0</v>
      </c>
      <c r="BG152" s="160">
        <f>IF(P152="znížená",L152,0)</f>
        <v>0</v>
      </c>
      <c r="BH152" s="160">
        <f>IF(P152="zákl. prenesená",L152,0)</f>
        <v>0</v>
      </c>
      <c r="BI152" s="160">
        <f>IF(P152="zníž. prenesená",L152,0)</f>
        <v>0</v>
      </c>
      <c r="BJ152" s="160">
        <f>IF(P152="nulová",L152,0)</f>
        <v>0</v>
      </c>
      <c r="BK152" s="3" t="s">
        <v>97</v>
      </c>
      <c r="BL152" s="160">
        <f>ROUND(Q152*I152,2)</f>
        <v>0</v>
      </c>
      <c r="BM152" s="3" t="s">
        <v>165</v>
      </c>
      <c r="BN152" s="159" t="s">
        <v>612</v>
      </c>
    </row>
    <row r="153" spans="1:66" ht="15.75" customHeight="1">
      <c r="A153" s="161"/>
      <c r="B153" s="162"/>
      <c r="C153" s="161"/>
      <c r="D153" s="163" t="s">
        <v>167</v>
      </c>
      <c r="E153" s="161"/>
      <c r="F153" s="165" t="s">
        <v>200</v>
      </c>
      <c r="G153" s="165"/>
      <c r="H153" s="161"/>
      <c r="I153" s="166">
        <v>24.24</v>
      </c>
      <c r="J153" s="161"/>
      <c r="K153" s="161"/>
      <c r="L153" s="161"/>
      <c r="M153" s="161"/>
      <c r="N153" s="162"/>
      <c r="O153" s="167"/>
      <c r="P153" s="161"/>
      <c r="Q153" s="161"/>
      <c r="R153" s="161"/>
      <c r="S153" s="161"/>
      <c r="T153" s="161"/>
      <c r="U153" s="161"/>
      <c r="V153" s="161"/>
      <c r="W153" s="161"/>
      <c r="X153" s="161"/>
      <c r="Y153" s="168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161"/>
      <c r="AN153" s="161"/>
      <c r="AO153" s="161"/>
      <c r="AP153" s="161"/>
      <c r="AQ153" s="161"/>
      <c r="AR153" s="161"/>
      <c r="AS153" s="161"/>
      <c r="AT153" s="161"/>
      <c r="AU153" s="164" t="s">
        <v>167</v>
      </c>
      <c r="AV153" s="164" t="s">
        <v>97</v>
      </c>
      <c r="AW153" s="161" t="s">
        <v>97</v>
      </c>
      <c r="AX153" s="161" t="s">
        <v>3</v>
      </c>
      <c r="AY153" s="161" t="s">
        <v>86</v>
      </c>
      <c r="AZ153" s="164" t="s">
        <v>159</v>
      </c>
      <c r="BA153" s="161"/>
      <c r="BB153" s="161"/>
      <c r="BC153" s="161"/>
      <c r="BD153" s="161"/>
      <c r="BE153" s="161"/>
      <c r="BF153" s="161"/>
      <c r="BG153" s="161"/>
      <c r="BH153" s="161"/>
      <c r="BI153" s="161"/>
      <c r="BJ153" s="161"/>
      <c r="BK153" s="161"/>
      <c r="BL153" s="161"/>
      <c r="BM153" s="161"/>
      <c r="BN153" s="161"/>
    </row>
    <row r="154" spans="1:66" ht="22.5" customHeight="1">
      <c r="A154" s="132"/>
      <c r="B154" s="133"/>
      <c r="C154" s="132"/>
      <c r="D154" s="134" t="s">
        <v>77</v>
      </c>
      <c r="E154" s="143" t="s">
        <v>201</v>
      </c>
      <c r="F154" s="143" t="s">
        <v>202</v>
      </c>
      <c r="G154" s="143"/>
      <c r="H154" s="132"/>
      <c r="I154" s="132"/>
      <c r="J154" s="132"/>
      <c r="K154" s="132"/>
      <c r="L154" s="144">
        <f>BL154</f>
        <v>0</v>
      </c>
      <c r="M154" s="132"/>
      <c r="N154" s="133"/>
      <c r="O154" s="137"/>
      <c r="P154" s="132"/>
      <c r="Q154" s="132"/>
      <c r="R154" s="138">
        <f t="shared" ref="R154:S154" si="25">SUM(R155:R159)</f>
        <v>0</v>
      </c>
      <c r="S154" s="138">
        <f t="shared" si="25"/>
        <v>0</v>
      </c>
      <c r="T154" s="132"/>
      <c r="U154" s="139">
        <f>SUM(U155:U159)</f>
        <v>0</v>
      </c>
      <c r="V154" s="132"/>
      <c r="W154" s="139">
        <f>SUM(W155:W159)</f>
        <v>3.3962399999999997</v>
      </c>
      <c r="X154" s="132"/>
      <c r="Y154" s="140">
        <f>SUM(Y155:Y159)</f>
        <v>0</v>
      </c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2"/>
      <c r="AO154" s="132"/>
      <c r="AP154" s="132"/>
      <c r="AQ154" s="132"/>
      <c r="AR154" s="132"/>
      <c r="AS154" s="134" t="s">
        <v>86</v>
      </c>
      <c r="AT154" s="132"/>
      <c r="AU154" s="141" t="s">
        <v>77</v>
      </c>
      <c r="AV154" s="141" t="s">
        <v>86</v>
      </c>
      <c r="AW154" s="132"/>
      <c r="AX154" s="132"/>
      <c r="AY154" s="132"/>
      <c r="AZ154" s="134" t="s">
        <v>159</v>
      </c>
      <c r="BA154" s="132"/>
      <c r="BB154" s="132"/>
      <c r="BC154" s="132"/>
      <c r="BD154" s="132"/>
      <c r="BE154" s="132"/>
      <c r="BF154" s="132"/>
      <c r="BG154" s="132"/>
      <c r="BH154" s="132"/>
      <c r="BI154" s="132"/>
      <c r="BJ154" s="132"/>
      <c r="BK154" s="132"/>
      <c r="BL154" s="142">
        <f>SUM(BL155:BL159)</f>
        <v>0</v>
      </c>
      <c r="BM154" s="132"/>
      <c r="BN154" s="132"/>
    </row>
    <row r="155" spans="1:66" ht="33" customHeight="1">
      <c r="A155" s="18"/>
      <c r="B155" s="19"/>
      <c r="C155" s="145" t="s">
        <v>179</v>
      </c>
      <c r="D155" s="145" t="s">
        <v>161</v>
      </c>
      <c r="E155" s="146" t="s">
        <v>203</v>
      </c>
      <c r="F155" s="147" t="s">
        <v>204</v>
      </c>
      <c r="G155" s="147"/>
      <c r="H155" s="148" t="s">
        <v>186</v>
      </c>
      <c r="I155" s="149">
        <v>66</v>
      </c>
      <c r="J155" s="150"/>
      <c r="K155" s="150"/>
      <c r="L155" s="151">
        <f>ROUND(Q155*I155,2)</f>
        <v>0</v>
      </c>
      <c r="M155" s="152"/>
      <c r="N155" s="19"/>
      <c r="O155" s="153" t="s">
        <v>1</v>
      </c>
      <c r="P155" s="154" t="s">
        <v>42</v>
      </c>
      <c r="Q155" s="155">
        <f>J155+K155</f>
        <v>0</v>
      </c>
      <c r="R155" s="156">
        <f>ROUND(J155*I155,2)</f>
        <v>0</v>
      </c>
      <c r="S155" s="156">
        <f>ROUND(K155*I155,2)</f>
        <v>0</v>
      </c>
      <c r="T155" s="18"/>
      <c r="U155" s="157">
        <f>T155*I155</f>
        <v>0</v>
      </c>
      <c r="V155" s="157">
        <v>2.572E-2</v>
      </c>
      <c r="W155" s="157">
        <f>V155*I155</f>
        <v>1.6975199999999999</v>
      </c>
      <c r="X155" s="157">
        <v>0</v>
      </c>
      <c r="Y155" s="158">
        <f>X155*I155</f>
        <v>0</v>
      </c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59" t="s">
        <v>165</v>
      </c>
      <c r="AT155" s="18"/>
      <c r="AU155" s="159" t="s">
        <v>161</v>
      </c>
      <c r="AV155" s="159" t="s">
        <v>97</v>
      </c>
      <c r="AW155" s="18"/>
      <c r="AX155" s="18"/>
      <c r="AY155" s="18"/>
      <c r="AZ155" s="3" t="s">
        <v>159</v>
      </c>
      <c r="BA155" s="18"/>
      <c r="BB155" s="18"/>
      <c r="BC155" s="18"/>
      <c r="BD155" s="18"/>
      <c r="BE155" s="18"/>
      <c r="BF155" s="160">
        <f>IF(P155="základná",L155,0)</f>
        <v>0</v>
      </c>
      <c r="BG155" s="160">
        <f>IF(P155="znížená",L155,0)</f>
        <v>0</v>
      </c>
      <c r="BH155" s="160">
        <f>IF(P155="zákl. prenesená",L155,0)</f>
        <v>0</v>
      </c>
      <c r="BI155" s="160">
        <f>IF(P155="zníž. prenesená",L155,0)</f>
        <v>0</v>
      </c>
      <c r="BJ155" s="160">
        <f>IF(P155="nulová",L155,0)</f>
        <v>0</v>
      </c>
      <c r="BK155" s="3" t="s">
        <v>97</v>
      </c>
      <c r="BL155" s="160">
        <f>ROUND(Q155*I155,2)</f>
        <v>0</v>
      </c>
      <c r="BM155" s="3" t="s">
        <v>165</v>
      </c>
      <c r="BN155" s="159" t="s">
        <v>613</v>
      </c>
    </row>
    <row r="156" spans="1:66" ht="15.75" customHeight="1">
      <c r="A156" s="161"/>
      <c r="B156" s="162"/>
      <c r="C156" s="161"/>
      <c r="D156" s="163" t="s">
        <v>167</v>
      </c>
      <c r="E156" s="164" t="s">
        <v>1</v>
      </c>
      <c r="F156" s="165" t="s">
        <v>206</v>
      </c>
      <c r="G156" s="165"/>
      <c r="H156" s="161"/>
      <c r="I156" s="166">
        <v>66</v>
      </c>
      <c r="J156" s="161"/>
      <c r="K156" s="161"/>
      <c r="L156" s="161"/>
      <c r="M156" s="161"/>
      <c r="N156" s="162"/>
      <c r="O156" s="167"/>
      <c r="P156" s="161"/>
      <c r="Q156" s="161"/>
      <c r="R156" s="161"/>
      <c r="S156" s="161"/>
      <c r="T156" s="161"/>
      <c r="U156" s="161"/>
      <c r="V156" s="161"/>
      <c r="W156" s="161"/>
      <c r="X156" s="161"/>
      <c r="Y156" s="168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161"/>
      <c r="AJ156" s="161"/>
      <c r="AK156" s="161"/>
      <c r="AL156" s="161"/>
      <c r="AM156" s="161"/>
      <c r="AN156" s="161"/>
      <c r="AO156" s="161"/>
      <c r="AP156" s="161"/>
      <c r="AQ156" s="161"/>
      <c r="AR156" s="161"/>
      <c r="AS156" s="161"/>
      <c r="AT156" s="161"/>
      <c r="AU156" s="164" t="s">
        <v>167</v>
      </c>
      <c r="AV156" s="164" t="s">
        <v>97</v>
      </c>
      <c r="AW156" s="161" t="s">
        <v>97</v>
      </c>
      <c r="AX156" s="161" t="s">
        <v>4</v>
      </c>
      <c r="AY156" s="161" t="s">
        <v>86</v>
      </c>
      <c r="AZ156" s="164" t="s">
        <v>159</v>
      </c>
      <c r="BA156" s="161"/>
      <c r="BB156" s="161"/>
      <c r="BC156" s="161"/>
      <c r="BD156" s="161"/>
      <c r="BE156" s="161"/>
      <c r="BF156" s="161"/>
      <c r="BG156" s="161"/>
      <c r="BH156" s="161"/>
      <c r="BI156" s="161"/>
      <c r="BJ156" s="161"/>
      <c r="BK156" s="161"/>
      <c r="BL156" s="161"/>
      <c r="BM156" s="161"/>
      <c r="BN156" s="161"/>
    </row>
    <row r="157" spans="1:66" ht="44.25" customHeight="1">
      <c r="A157" s="18"/>
      <c r="B157" s="19"/>
      <c r="C157" s="145" t="s">
        <v>201</v>
      </c>
      <c r="D157" s="145" t="s">
        <v>161</v>
      </c>
      <c r="E157" s="146" t="s">
        <v>207</v>
      </c>
      <c r="F157" s="147" t="s">
        <v>208</v>
      </c>
      <c r="G157" s="147"/>
      <c r="H157" s="148" t="s">
        <v>186</v>
      </c>
      <c r="I157" s="149">
        <v>66</v>
      </c>
      <c r="J157" s="150"/>
      <c r="K157" s="150"/>
      <c r="L157" s="151">
        <f t="shared" ref="L157:L159" si="26">ROUND(Q157*I157,2)</f>
        <v>0</v>
      </c>
      <c r="M157" s="152"/>
      <c r="N157" s="19"/>
      <c r="O157" s="153" t="s">
        <v>1</v>
      </c>
      <c r="P157" s="154" t="s">
        <v>42</v>
      </c>
      <c r="Q157" s="155">
        <f t="shared" ref="Q157:Q159" si="27">J157+K157</f>
        <v>0</v>
      </c>
      <c r="R157" s="156">
        <f t="shared" ref="R157:R159" si="28">ROUND(J157*I157,2)</f>
        <v>0</v>
      </c>
      <c r="S157" s="156">
        <f t="shared" ref="S157:S159" si="29">ROUND(K157*I157,2)</f>
        <v>0</v>
      </c>
      <c r="T157" s="18"/>
      <c r="U157" s="157">
        <f t="shared" ref="U157:U159" si="30">T157*I157</f>
        <v>0</v>
      </c>
      <c r="V157" s="157">
        <v>0</v>
      </c>
      <c r="W157" s="157">
        <f t="shared" ref="W157:W159" si="31">V157*I157</f>
        <v>0</v>
      </c>
      <c r="X157" s="157">
        <v>0</v>
      </c>
      <c r="Y157" s="158">
        <f t="shared" ref="Y157:Y159" si="32">X157*I157</f>
        <v>0</v>
      </c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59" t="s">
        <v>165</v>
      </c>
      <c r="AT157" s="18"/>
      <c r="AU157" s="159" t="s">
        <v>161</v>
      </c>
      <c r="AV157" s="159" t="s">
        <v>97</v>
      </c>
      <c r="AW157" s="18"/>
      <c r="AX157" s="18"/>
      <c r="AY157" s="18"/>
      <c r="AZ157" s="3" t="s">
        <v>159</v>
      </c>
      <c r="BA157" s="18"/>
      <c r="BB157" s="18"/>
      <c r="BC157" s="18"/>
      <c r="BD157" s="18"/>
      <c r="BE157" s="18"/>
      <c r="BF157" s="160">
        <f t="shared" ref="BF157:BF159" si="33">IF(P157="základná",L157,0)</f>
        <v>0</v>
      </c>
      <c r="BG157" s="160">
        <f t="shared" ref="BG157:BG159" si="34">IF(P157="znížená",L157,0)</f>
        <v>0</v>
      </c>
      <c r="BH157" s="160">
        <f t="shared" ref="BH157:BH159" si="35">IF(P157="zákl. prenesená",L157,0)</f>
        <v>0</v>
      </c>
      <c r="BI157" s="160">
        <f t="shared" ref="BI157:BI159" si="36">IF(P157="zníž. prenesená",L157,0)</f>
        <v>0</v>
      </c>
      <c r="BJ157" s="160">
        <f t="shared" ref="BJ157:BJ159" si="37">IF(P157="nulová",L157,0)</f>
        <v>0</v>
      </c>
      <c r="BK157" s="3" t="s">
        <v>97</v>
      </c>
      <c r="BL157" s="160">
        <f t="shared" ref="BL157:BL159" si="38">ROUND(Q157*I157,2)</f>
        <v>0</v>
      </c>
      <c r="BM157" s="3" t="s">
        <v>165</v>
      </c>
      <c r="BN157" s="159" t="s">
        <v>614</v>
      </c>
    </row>
    <row r="158" spans="1:66" ht="33" customHeight="1">
      <c r="A158" s="18"/>
      <c r="B158" s="19"/>
      <c r="C158" s="145" t="s">
        <v>210</v>
      </c>
      <c r="D158" s="145" t="s">
        <v>161</v>
      </c>
      <c r="E158" s="146" t="s">
        <v>211</v>
      </c>
      <c r="F158" s="147" t="s">
        <v>212</v>
      </c>
      <c r="G158" s="147"/>
      <c r="H158" s="148" t="s">
        <v>186</v>
      </c>
      <c r="I158" s="149">
        <v>66</v>
      </c>
      <c r="J158" s="150"/>
      <c r="K158" s="150"/>
      <c r="L158" s="151">
        <f t="shared" si="26"/>
        <v>0</v>
      </c>
      <c r="M158" s="152"/>
      <c r="N158" s="19"/>
      <c r="O158" s="153" t="s">
        <v>1</v>
      </c>
      <c r="P158" s="154" t="s">
        <v>42</v>
      </c>
      <c r="Q158" s="155">
        <f t="shared" si="27"/>
        <v>0</v>
      </c>
      <c r="R158" s="156">
        <f t="shared" si="28"/>
        <v>0</v>
      </c>
      <c r="S158" s="156">
        <f t="shared" si="29"/>
        <v>0</v>
      </c>
      <c r="T158" s="18"/>
      <c r="U158" s="157">
        <f t="shared" si="30"/>
        <v>0</v>
      </c>
      <c r="V158" s="157">
        <v>2.572E-2</v>
      </c>
      <c r="W158" s="157">
        <f t="shared" si="31"/>
        <v>1.6975199999999999</v>
      </c>
      <c r="X158" s="157">
        <v>0</v>
      </c>
      <c r="Y158" s="158">
        <f t="shared" si="32"/>
        <v>0</v>
      </c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59" t="s">
        <v>165</v>
      </c>
      <c r="AT158" s="18"/>
      <c r="AU158" s="159" t="s">
        <v>161</v>
      </c>
      <c r="AV158" s="159" t="s">
        <v>97</v>
      </c>
      <c r="AW158" s="18"/>
      <c r="AX158" s="18"/>
      <c r="AY158" s="18"/>
      <c r="AZ158" s="3" t="s">
        <v>159</v>
      </c>
      <c r="BA158" s="18"/>
      <c r="BB158" s="18"/>
      <c r="BC158" s="18"/>
      <c r="BD158" s="18"/>
      <c r="BE158" s="18"/>
      <c r="BF158" s="160">
        <f t="shared" si="33"/>
        <v>0</v>
      </c>
      <c r="BG158" s="160">
        <f t="shared" si="34"/>
        <v>0</v>
      </c>
      <c r="BH158" s="160">
        <f t="shared" si="35"/>
        <v>0</v>
      </c>
      <c r="BI158" s="160">
        <f t="shared" si="36"/>
        <v>0</v>
      </c>
      <c r="BJ158" s="160">
        <f t="shared" si="37"/>
        <v>0</v>
      </c>
      <c r="BK158" s="3" t="s">
        <v>97</v>
      </c>
      <c r="BL158" s="160">
        <f t="shared" si="38"/>
        <v>0</v>
      </c>
      <c r="BM158" s="3" t="s">
        <v>165</v>
      </c>
      <c r="BN158" s="159" t="s">
        <v>615</v>
      </c>
    </row>
    <row r="159" spans="1:66" ht="37.5" customHeight="1">
      <c r="A159" s="18"/>
      <c r="B159" s="19"/>
      <c r="C159" s="145" t="s">
        <v>214</v>
      </c>
      <c r="D159" s="145" t="s">
        <v>161</v>
      </c>
      <c r="E159" s="146" t="s">
        <v>215</v>
      </c>
      <c r="F159" s="147" t="s">
        <v>216</v>
      </c>
      <c r="G159" s="147"/>
      <c r="H159" s="148" t="s">
        <v>178</v>
      </c>
      <c r="I159" s="149">
        <v>6</v>
      </c>
      <c r="J159" s="150"/>
      <c r="K159" s="150"/>
      <c r="L159" s="151">
        <f t="shared" si="26"/>
        <v>0</v>
      </c>
      <c r="M159" s="152"/>
      <c r="N159" s="19"/>
      <c r="O159" s="153" t="s">
        <v>1</v>
      </c>
      <c r="P159" s="154" t="s">
        <v>42</v>
      </c>
      <c r="Q159" s="155">
        <f t="shared" si="27"/>
        <v>0</v>
      </c>
      <c r="R159" s="156">
        <f t="shared" si="28"/>
        <v>0</v>
      </c>
      <c r="S159" s="156">
        <f t="shared" si="29"/>
        <v>0</v>
      </c>
      <c r="T159" s="18"/>
      <c r="U159" s="157">
        <f t="shared" si="30"/>
        <v>0</v>
      </c>
      <c r="V159" s="157">
        <v>2.0000000000000001E-4</v>
      </c>
      <c r="W159" s="157">
        <f t="shared" si="31"/>
        <v>1.2000000000000001E-3</v>
      </c>
      <c r="X159" s="157">
        <v>0</v>
      </c>
      <c r="Y159" s="158">
        <f t="shared" si="32"/>
        <v>0</v>
      </c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59" t="s">
        <v>165</v>
      </c>
      <c r="AT159" s="18"/>
      <c r="AU159" s="159" t="s">
        <v>161</v>
      </c>
      <c r="AV159" s="159" t="s">
        <v>97</v>
      </c>
      <c r="AW159" s="18"/>
      <c r="AX159" s="18"/>
      <c r="AY159" s="18"/>
      <c r="AZ159" s="3" t="s">
        <v>159</v>
      </c>
      <c r="BA159" s="18"/>
      <c r="BB159" s="18"/>
      <c r="BC159" s="18"/>
      <c r="BD159" s="18"/>
      <c r="BE159" s="18"/>
      <c r="BF159" s="160">
        <f t="shared" si="33"/>
        <v>0</v>
      </c>
      <c r="BG159" s="160">
        <f t="shared" si="34"/>
        <v>0</v>
      </c>
      <c r="BH159" s="160">
        <f t="shared" si="35"/>
        <v>0</v>
      </c>
      <c r="BI159" s="160">
        <f t="shared" si="36"/>
        <v>0</v>
      </c>
      <c r="BJ159" s="160">
        <f t="shared" si="37"/>
        <v>0</v>
      </c>
      <c r="BK159" s="3" t="s">
        <v>97</v>
      </c>
      <c r="BL159" s="160">
        <f t="shared" si="38"/>
        <v>0</v>
      </c>
      <c r="BM159" s="3" t="s">
        <v>165</v>
      </c>
      <c r="BN159" s="159" t="s">
        <v>616</v>
      </c>
    </row>
    <row r="160" spans="1:66" ht="22.5" customHeight="1">
      <c r="A160" s="132"/>
      <c r="B160" s="133"/>
      <c r="C160" s="132"/>
      <c r="D160" s="134" t="s">
        <v>77</v>
      </c>
      <c r="E160" s="143" t="s">
        <v>218</v>
      </c>
      <c r="F160" s="143" t="s">
        <v>219</v>
      </c>
      <c r="G160" s="143"/>
      <c r="H160" s="132"/>
      <c r="I160" s="132"/>
      <c r="J160" s="132"/>
      <c r="K160" s="132"/>
      <c r="L160" s="144">
        <f>BL160</f>
        <v>0</v>
      </c>
      <c r="M160" s="132"/>
      <c r="N160" s="133"/>
      <c r="O160" s="137"/>
      <c r="P160" s="132"/>
      <c r="Q160" s="132"/>
      <c r="R160" s="138">
        <f t="shared" ref="R160:S160" si="39">R161</f>
        <v>0</v>
      </c>
      <c r="S160" s="138">
        <f t="shared" si="39"/>
        <v>0</v>
      </c>
      <c r="T160" s="132"/>
      <c r="U160" s="139">
        <f>U161</f>
        <v>0</v>
      </c>
      <c r="V160" s="132"/>
      <c r="W160" s="139">
        <f>W161</f>
        <v>0</v>
      </c>
      <c r="X160" s="132"/>
      <c r="Y160" s="140">
        <f>Y161</f>
        <v>0</v>
      </c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  <c r="AL160" s="132"/>
      <c r="AM160" s="132"/>
      <c r="AN160" s="132"/>
      <c r="AO160" s="132"/>
      <c r="AP160" s="132"/>
      <c r="AQ160" s="132"/>
      <c r="AR160" s="132"/>
      <c r="AS160" s="134" t="s">
        <v>86</v>
      </c>
      <c r="AT160" s="132"/>
      <c r="AU160" s="141" t="s">
        <v>77</v>
      </c>
      <c r="AV160" s="141" t="s">
        <v>86</v>
      </c>
      <c r="AW160" s="132"/>
      <c r="AX160" s="132"/>
      <c r="AY160" s="132"/>
      <c r="AZ160" s="134" t="s">
        <v>159</v>
      </c>
      <c r="BA160" s="132"/>
      <c r="BB160" s="132"/>
      <c r="BC160" s="132"/>
      <c r="BD160" s="132"/>
      <c r="BE160" s="132"/>
      <c r="BF160" s="132"/>
      <c r="BG160" s="132"/>
      <c r="BH160" s="132"/>
      <c r="BI160" s="132"/>
      <c r="BJ160" s="132"/>
      <c r="BK160" s="132"/>
      <c r="BL160" s="142">
        <f>BL161</f>
        <v>0</v>
      </c>
      <c r="BM160" s="132"/>
      <c r="BN160" s="132"/>
    </row>
    <row r="161" spans="1:66" ht="24" customHeight="1">
      <c r="A161" s="18"/>
      <c r="B161" s="19"/>
      <c r="C161" s="145" t="s">
        <v>220</v>
      </c>
      <c r="D161" s="145" t="s">
        <v>161</v>
      </c>
      <c r="E161" s="146" t="s">
        <v>221</v>
      </c>
      <c r="F161" s="147" t="s">
        <v>222</v>
      </c>
      <c r="G161" s="147"/>
      <c r="H161" s="148" t="s">
        <v>223</v>
      </c>
      <c r="I161" s="149">
        <v>30.283000000000001</v>
      </c>
      <c r="J161" s="150"/>
      <c r="K161" s="150"/>
      <c r="L161" s="151">
        <f>ROUND(Q161*I161,2)</f>
        <v>0</v>
      </c>
      <c r="M161" s="152"/>
      <c r="N161" s="19"/>
      <c r="O161" s="153" t="s">
        <v>1</v>
      </c>
      <c r="P161" s="154" t="s">
        <v>42</v>
      </c>
      <c r="Q161" s="155">
        <f>J161+K161</f>
        <v>0</v>
      </c>
      <c r="R161" s="156">
        <f>ROUND(J161*I161,2)</f>
        <v>0</v>
      </c>
      <c r="S161" s="156">
        <f>ROUND(K161*I161,2)</f>
        <v>0</v>
      </c>
      <c r="T161" s="18"/>
      <c r="U161" s="157">
        <f>T161*I161</f>
        <v>0</v>
      </c>
      <c r="V161" s="157">
        <v>0</v>
      </c>
      <c r="W161" s="157">
        <f>V161*I161</f>
        <v>0</v>
      </c>
      <c r="X161" s="157">
        <v>0</v>
      </c>
      <c r="Y161" s="158">
        <f>X161*I161</f>
        <v>0</v>
      </c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59" t="s">
        <v>165</v>
      </c>
      <c r="AT161" s="18"/>
      <c r="AU161" s="159" t="s">
        <v>161</v>
      </c>
      <c r="AV161" s="159" t="s">
        <v>97</v>
      </c>
      <c r="AW161" s="18"/>
      <c r="AX161" s="18"/>
      <c r="AY161" s="18"/>
      <c r="AZ161" s="3" t="s">
        <v>159</v>
      </c>
      <c r="BA161" s="18"/>
      <c r="BB161" s="18"/>
      <c r="BC161" s="18"/>
      <c r="BD161" s="18"/>
      <c r="BE161" s="18"/>
      <c r="BF161" s="160">
        <f>IF(P161="základná",L161,0)</f>
        <v>0</v>
      </c>
      <c r="BG161" s="160">
        <f>IF(P161="znížená",L161,0)</f>
        <v>0</v>
      </c>
      <c r="BH161" s="160">
        <f>IF(P161="zákl. prenesená",L161,0)</f>
        <v>0</v>
      </c>
      <c r="BI161" s="160">
        <f>IF(P161="zníž. prenesená",L161,0)</f>
        <v>0</v>
      </c>
      <c r="BJ161" s="160">
        <f>IF(P161="nulová",L161,0)</f>
        <v>0</v>
      </c>
      <c r="BK161" s="3" t="s">
        <v>97</v>
      </c>
      <c r="BL161" s="160">
        <f>ROUND(Q161*I161,2)</f>
        <v>0</v>
      </c>
      <c r="BM161" s="3" t="s">
        <v>165</v>
      </c>
      <c r="BN161" s="159" t="s">
        <v>617</v>
      </c>
    </row>
    <row r="162" spans="1:66" ht="25.5" customHeight="1">
      <c r="A162" s="132"/>
      <c r="B162" s="133"/>
      <c r="C162" s="132"/>
      <c r="D162" s="134" t="s">
        <v>77</v>
      </c>
      <c r="E162" s="135" t="s">
        <v>225</v>
      </c>
      <c r="F162" s="135" t="s">
        <v>226</v>
      </c>
      <c r="G162" s="135"/>
      <c r="H162" s="132"/>
      <c r="I162" s="132"/>
      <c r="J162" s="132"/>
      <c r="K162" s="132"/>
      <c r="L162" s="136">
        <f t="shared" ref="L162:L163" si="40">BL162</f>
        <v>0</v>
      </c>
      <c r="M162" s="132"/>
      <c r="N162" s="133"/>
      <c r="O162" s="137"/>
      <c r="P162" s="132"/>
      <c r="Q162" s="132"/>
      <c r="R162" s="138">
        <f t="shared" ref="R162:S162" si="41">R163+R179+R214+R223+R241+R245+R263+R270</f>
        <v>0</v>
      </c>
      <c r="S162" s="138">
        <f t="shared" si="41"/>
        <v>0</v>
      </c>
      <c r="T162" s="132"/>
      <c r="U162" s="139">
        <f>U163+U179+U214+U223+U241+U245+U263+U270</f>
        <v>0</v>
      </c>
      <c r="V162" s="132"/>
      <c r="W162" s="139">
        <f>W163+W179+W214+W223+W241+W245+W263+W270</f>
        <v>3.5722714500000006</v>
      </c>
      <c r="X162" s="132"/>
      <c r="Y162" s="140">
        <f>Y163+Y179+Y214+Y223+Y241+Y245+Y263+Y270</f>
        <v>0</v>
      </c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2"/>
      <c r="AR162" s="132"/>
      <c r="AS162" s="134" t="s">
        <v>97</v>
      </c>
      <c r="AT162" s="132"/>
      <c r="AU162" s="141" t="s">
        <v>77</v>
      </c>
      <c r="AV162" s="141" t="s">
        <v>78</v>
      </c>
      <c r="AW162" s="132"/>
      <c r="AX162" s="132"/>
      <c r="AY162" s="132"/>
      <c r="AZ162" s="134" t="s">
        <v>159</v>
      </c>
      <c r="BA162" s="132"/>
      <c r="BB162" s="132"/>
      <c r="BC162" s="132"/>
      <c r="BD162" s="132"/>
      <c r="BE162" s="132"/>
      <c r="BF162" s="132"/>
      <c r="BG162" s="132"/>
      <c r="BH162" s="132"/>
      <c r="BI162" s="132"/>
      <c r="BJ162" s="132"/>
      <c r="BK162" s="132"/>
      <c r="BL162" s="142">
        <f>BL163+BL179+BL214+BL223+BL241+BL245+BL263+BL270</f>
        <v>0</v>
      </c>
      <c r="BM162" s="132"/>
      <c r="BN162" s="132"/>
    </row>
    <row r="163" spans="1:66" ht="22.5" customHeight="1">
      <c r="A163" s="132"/>
      <c r="B163" s="133"/>
      <c r="C163" s="132"/>
      <c r="D163" s="134" t="s">
        <v>77</v>
      </c>
      <c r="E163" s="143" t="s">
        <v>227</v>
      </c>
      <c r="F163" s="143" t="s">
        <v>228</v>
      </c>
      <c r="G163" s="143"/>
      <c r="H163" s="132"/>
      <c r="I163" s="132"/>
      <c r="J163" s="132"/>
      <c r="K163" s="132"/>
      <c r="L163" s="144">
        <f t="shared" si="40"/>
        <v>0</v>
      </c>
      <c r="M163" s="132"/>
      <c r="N163" s="133"/>
      <c r="O163" s="137"/>
      <c r="P163" s="132"/>
      <c r="Q163" s="132"/>
      <c r="R163" s="138">
        <f t="shared" ref="R163:S163" si="42">SUM(R164:R178)</f>
        <v>0</v>
      </c>
      <c r="S163" s="138">
        <f t="shared" si="42"/>
        <v>0</v>
      </c>
      <c r="T163" s="132"/>
      <c r="U163" s="139">
        <f>SUM(U164:U178)</f>
        <v>0</v>
      </c>
      <c r="V163" s="132"/>
      <c r="W163" s="139">
        <f>SUM(W164:W178)</f>
        <v>5.3880000000000004E-2</v>
      </c>
      <c r="X163" s="132"/>
      <c r="Y163" s="140">
        <f>SUM(Y164:Y178)</f>
        <v>0</v>
      </c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  <c r="AL163" s="132"/>
      <c r="AM163" s="132"/>
      <c r="AN163" s="132"/>
      <c r="AO163" s="132"/>
      <c r="AP163" s="132"/>
      <c r="AQ163" s="132"/>
      <c r="AR163" s="132"/>
      <c r="AS163" s="134" t="s">
        <v>97</v>
      </c>
      <c r="AT163" s="132"/>
      <c r="AU163" s="141" t="s">
        <v>77</v>
      </c>
      <c r="AV163" s="141" t="s">
        <v>86</v>
      </c>
      <c r="AW163" s="132"/>
      <c r="AX163" s="132"/>
      <c r="AY163" s="132"/>
      <c r="AZ163" s="134" t="s">
        <v>159</v>
      </c>
      <c r="BA163" s="132"/>
      <c r="BB163" s="132"/>
      <c r="BC163" s="132"/>
      <c r="BD163" s="132"/>
      <c r="BE163" s="132"/>
      <c r="BF163" s="132"/>
      <c r="BG163" s="132"/>
      <c r="BH163" s="132"/>
      <c r="BI163" s="132"/>
      <c r="BJ163" s="132"/>
      <c r="BK163" s="132"/>
      <c r="BL163" s="142">
        <f>SUM(BL164:BL178)</f>
        <v>0</v>
      </c>
      <c r="BM163" s="132"/>
      <c r="BN163" s="132"/>
    </row>
    <row r="164" spans="1:66" ht="24" customHeight="1">
      <c r="A164" s="18"/>
      <c r="B164" s="19"/>
      <c r="C164" s="145" t="s">
        <v>229</v>
      </c>
      <c r="D164" s="145" t="s">
        <v>161</v>
      </c>
      <c r="E164" s="146" t="s">
        <v>230</v>
      </c>
      <c r="F164" s="147" t="s">
        <v>231</v>
      </c>
      <c r="G164" s="147"/>
      <c r="H164" s="148" t="s">
        <v>164</v>
      </c>
      <c r="I164" s="149">
        <v>8.6210000000000004</v>
      </c>
      <c r="J164" s="150"/>
      <c r="K164" s="150"/>
      <c r="L164" s="151">
        <f>ROUND(Q164*I164,2)</f>
        <v>0</v>
      </c>
      <c r="M164" s="152"/>
      <c r="N164" s="19"/>
      <c r="O164" s="153" t="s">
        <v>1</v>
      </c>
      <c r="P164" s="154" t="s">
        <v>42</v>
      </c>
      <c r="Q164" s="155">
        <f>J164+K164</f>
        <v>0</v>
      </c>
      <c r="R164" s="156">
        <f>ROUND(J164*I164,2)</f>
        <v>0</v>
      </c>
      <c r="S164" s="156">
        <f>ROUND(K164*I164,2)</f>
        <v>0</v>
      </c>
      <c r="T164" s="18"/>
      <c r="U164" s="157">
        <f>T164*I164</f>
        <v>0</v>
      </c>
      <c r="V164" s="157">
        <v>0</v>
      </c>
      <c r="W164" s="157">
        <f>V164*I164</f>
        <v>0</v>
      </c>
      <c r="X164" s="157">
        <v>0</v>
      </c>
      <c r="Y164" s="158">
        <f>X164*I164</f>
        <v>0</v>
      </c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59" t="s">
        <v>232</v>
      </c>
      <c r="AT164" s="18"/>
      <c r="AU164" s="159" t="s">
        <v>161</v>
      </c>
      <c r="AV164" s="159" t="s">
        <v>97</v>
      </c>
      <c r="AW164" s="18"/>
      <c r="AX164" s="18"/>
      <c r="AY164" s="18"/>
      <c r="AZ164" s="3" t="s">
        <v>159</v>
      </c>
      <c r="BA164" s="18"/>
      <c r="BB164" s="18"/>
      <c r="BC164" s="18"/>
      <c r="BD164" s="18"/>
      <c r="BE164" s="18"/>
      <c r="BF164" s="160">
        <f>IF(P164="základná",L164,0)</f>
        <v>0</v>
      </c>
      <c r="BG164" s="160">
        <f>IF(P164="znížená",L164,0)</f>
        <v>0</v>
      </c>
      <c r="BH164" s="160">
        <f>IF(P164="zákl. prenesená",L164,0)</f>
        <v>0</v>
      </c>
      <c r="BI164" s="160">
        <f>IF(P164="zníž. prenesená",L164,0)</f>
        <v>0</v>
      </c>
      <c r="BJ164" s="160">
        <f>IF(P164="nulová",L164,0)</f>
        <v>0</v>
      </c>
      <c r="BK164" s="3" t="s">
        <v>97</v>
      </c>
      <c r="BL164" s="160">
        <f>ROUND(Q164*I164,2)</f>
        <v>0</v>
      </c>
      <c r="BM164" s="3" t="s">
        <v>232</v>
      </c>
      <c r="BN164" s="159" t="s">
        <v>618</v>
      </c>
    </row>
    <row r="165" spans="1:66" ht="15.75" customHeight="1">
      <c r="A165" s="161"/>
      <c r="B165" s="162"/>
      <c r="C165" s="161"/>
      <c r="D165" s="163" t="s">
        <v>167</v>
      </c>
      <c r="E165" s="164" t="s">
        <v>1</v>
      </c>
      <c r="F165" s="165" t="s">
        <v>234</v>
      </c>
      <c r="G165" s="165"/>
      <c r="H165" s="161"/>
      <c r="I165" s="166">
        <v>9.2799999999999994</v>
      </c>
      <c r="J165" s="161"/>
      <c r="K165" s="161"/>
      <c r="L165" s="161"/>
      <c r="M165" s="161"/>
      <c r="N165" s="162"/>
      <c r="O165" s="167"/>
      <c r="P165" s="161"/>
      <c r="Q165" s="161"/>
      <c r="R165" s="161"/>
      <c r="S165" s="161"/>
      <c r="T165" s="161"/>
      <c r="U165" s="161"/>
      <c r="V165" s="161"/>
      <c r="W165" s="161"/>
      <c r="X165" s="161"/>
      <c r="Y165" s="168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1"/>
      <c r="AN165" s="161"/>
      <c r="AO165" s="161"/>
      <c r="AP165" s="161"/>
      <c r="AQ165" s="161"/>
      <c r="AR165" s="161"/>
      <c r="AS165" s="161"/>
      <c r="AT165" s="161"/>
      <c r="AU165" s="164" t="s">
        <v>167</v>
      </c>
      <c r="AV165" s="164" t="s">
        <v>97</v>
      </c>
      <c r="AW165" s="161" t="s">
        <v>97</v>
      </c>
      <c r="AX165" s="161" t="s">
        <v>4</v>
      </c>
      <c r="AY165" s="161" t="s">
        <v>78</v>
      </c>
      <c r="AZ165" s="164" t="s">
        <v>159</v>
      </c>
      <c r="BA165" s="161"/>
      <c r="BB165" s="161"/>
      <c r="BC165" s="161"/>
      <c r="BD165" s="161"/>
      <c r="BE165" s="161"/>
      <c r="BF165" s="161"/>
      <c r="BG165" s="161"/>
      <c r="BH165" s="161"/>
      <c r="BI165" s="161"/>
      <c r="BJ165" s="161"/>
      <c r="BK165" s="161"/>
      <c r="BL165" s="161"/>
      <c r="BM165" s="161"/>
      <c r="BN165" s="161"/>
    </row>
    <row r="166" spans="1:66" ht="15.75" customHeight="1">
      <c r="A166" s="179"/>
      <c r="B166" s="180"/>
      <c r="C166" s="179"/>
      <c r="D166" s="163" t="s">
        <v>167</v>
      </c>
      <c r="E166" s="181" t="s">
        <v>1</v>
      </c>
      <c r="F166" s="182" t="s">
        <v>235</v>
      </c>
      <c r="G166" s="182"/>
      <c r="H166" s="179"/>
      <c r="I166" s="181" t="s">
        <v>1</v>
      </c>
      <c r="J166" s="179"/>
      <c r="K166" s="179"/>
      <c r="L166" s="179"/>
      <c r="M166" s="179"/>
      <c r="N166" s="180"/>
      <c r="O166" s="183"/>
      <c r="P166" s="179"/>
      <c r="Q166" s="179"/>
      <c r="R166" s="179"/>
      <c r="S166" s="179"/>
      <c r="T166" s="179"/>
      <c r="U166" s="179"/>
      <c r="V166" s="179"/>
      <c r="W166" s="179"/>
      <c r="X166" s="179"/>
      <c r="Y166" s="184"/>
      <c r="Z166" s="179"/>
      <c r="AA166" s="179"/>
      <c r="AB166" s="179"/>
      <c r="AC166" s="179"/>
      <c r="AD166" s="179"/>
      <c r="AE166" s="179"/>
      <c r="AF166" s="179"/>
      <c r="AG166" s="179"/>
      <c r="AH166" s="179"/>
      <c r="AI166" s="179"/>
      <c r="AJ166" s="179"/>
      <c r="AK166" s="179"/>
      <c r="AL166" s="179"/>
      <c r="AM166" s="179"/>
      <c r="AN166" s="179"/>
      <c r="AO166" s="179"/>
      <c r="AP166" s="179"/>
      <c r="AQ166" s="179"/>
      <c r="AR166" s="179"/>
      <c r="AS166" s="179"/>
      <c r="AT166" s="179"/>
      <c r="AU166" s="181" t="s">
        <v>167</v>
      </c>
      <c r="AV166" s="181" t="s">
        <v>97</v>
      </c>
      <c r="AW166" s="179" t="s">
        <v>86</v>
      </c>
      <c r="AX166" s="179" t="s">
        <v>4</v>
      </c>
      <c r="AY166" s="179" t="s">
        <v>78</v>
      </c>
      <c r="AZ166" s="181" t="s">
        <v>159</v>
      </c>
      <c r="BA166" s="179"/>
      <c r="BB166" s="179"/>
      <c r="BC166" s="179"/>
      <c r="BD166" s="179"/>
      <c r="BE166" s="179"/>
      <c r="BF166" s="179"/>
      <c r="BG166" s="179"/>
      <c r="BH166" s="179"/>
      <c r="BI166" s="179"/>
      <c r="BJ166" s="179"/>
      <c r="BK166" s="179"/>
      <c r="BL166" s="179"/>
      <c r="BM166" s="179"/>
      <c r="BN166" s="179"/>
    </row>
    <row r="167" spans="1:66" ht="15.75" customHeight="1">
      <c r="A167" s="161"/>
      <c r="B167" s="162"/>
      <c r="C167" s="161"/>
      <c r="D167" s="163" t="s">
        <v>167</v>
      </c>
      <c r="E167" s="164" t="s">
        <v>1</v>
      </c>
      <c r="F167" s="165" t="s">
        <v>236</v>
      </c>
      <c r="G167" s="165"/>
      <c r="H167" s="161"/>
      <c r="I167" s="166">
        <v>-0.307</v>
      </c>
      <c r="J167" s="161"/>
      <c r="K167" s="161"/>
      <c r="L167" s="161"/>
      <c r="M167" s="161"/>
      <c r="N167" s="162"/>
      <c r="O167" s="167"/>
      <c r="P167" s="161"/>
      <c r="Q167" s="161"/>
      <c r="R167" s="161"/>
      <c r="S167" s="161"/>
      <c r="T167" s="161"/>
      <c r="U167" s="161"/>
      <c r="V167" s="161"/>
      <c r="W167" s="161"/>
      <c r="X167" s="161"/>
      <c r="Y167" s="168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161"/>
      <c r="AJ167" s="161"/>
      <c r="AK167" s="161"/>
      <c r="AL167" s="161"/>
      <c r="AM167" s="161"/>
      <c r="AN167" s="161"/>
      <c r="AO167" s="161"/>
      <c r="AP167" s="161"/>
      <c r="AQ167" s="161"/>
      <c r="AR167" s="161"/>
      <c r="AS167" s="161"/>
      <c r="AT167" s="161"/>
      <c r="AU167" s="164" t="s">
        <v>167</v>
      </c>
      <c r="AV167" s="164" t="s">
        <v>97</v>
      </c>
      <c r="AW167" s="161" t="s">
        <v>97</v>
      </c>
      <c r="AX167" s="161" t="s">
        <v>4</v>
      </c>
      <c r="AY167" s="161" t="s">
        <v>78</v>
      </c>
      <c r="AZ167" s="164" t="s">
        <v>159</v>
      </c>
      <c r="BA167" s="161"/>
      <c r="BB167" s="161"/>
      <c r="BC167" s="161"/>
      <c r="BD167" s="161"/>
      <c r="BE167" s="161"/>
      <c r="BF167" s="161"/>
      <c r="BG167" s="161"/>
      <c r="BH167" s="161"/>
      <c r="BI167" s="161"/>
      <c r="BJ167" s="161"/>
      <c r="BK167" s="161"/>
      <c r="BL167" s="161"/>
      <c r="BM167" s="161"/>
      <c r="BN167" s="161"/>
    </row>
    <row r="168" spans="1:66" ht="15.75" customHeight="1">
      <c r="A168" s="161"/>
      <c r="B168" s="162"/>
      <c r="C168" s="161"/>
      <c r="D168" s="163" t="s">
        <v>167</v>
      </c>
      <c r="E168" s="164" t="s">
        <v>1</v>
      </c>
      <c r="F168" s="165" t="s">
        <v>237</v>
      </c>
      <c r="G168" s="165"/>
      <c r="H168" s="161"/>
      <c r="I168" s="166">
        <v>-9.6000000000000002E-2</v>
      </c>
      <c r="J168" s="161"/>
      <c r="K168" s="161"/>
      <c r="L168" s="161"/>
      <c r="M168" s="161"/>
      <c r="N168" s="162"/>
      <c r="O168" s="167"/>
      <c r="P168" s="161"/>
      <c r="Q168" s="161"/>
      <c r="R168" s="161"/>
      <c r="S168" s="161"/>
      <c r="T168" s="161"/>
      <c r="U168" s="161"/>
      <c r="V168" s="161"/>
      <c r="W168" s="161"/>
      <c r="X168" s="161"/>
      <c r="Y168" s="168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4" t="s">
        <v>167</v>
      </c>
      <c r="AV168" s="164" t="s">
        <v>97</v>
      </c>
      <c r="AW168" s="161" t="s">
        <v>97</v>
      </c>
      <c r="AX168" s="161" t="s">
        <v>4</v>
      </c>
      <c r="AY168" s="161" t="s">
        <v>78</v>
      </c>
      <c r="AZ168" s="164" t="s">
        <v>159</v>
      </c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1"/>
      <c r="BL168" s="161"/>
      <c r="BM168" s="161"/>
      <c r="BN168" s="161"/>
    </row>
    <row r="169" spans="1:66" ht="15.75" customHeight="1">
      <c r="A169" s="161"/>
      <c r="B169" s="162"/>
      <c r="C169" s="161"/>
      <c r="D169" s="163" t="s">
        <v>167</v>
      </c>
      <c r="E169" s="164" t="s">
        <v>1</v>
      </c>
      <c r="F169" s="165" t="s">
        <v>238</v>
      </c>
      <c r="G169" s="165"/>
      <c r="H169" s="161"/>
      <c r="I169" s="166">
        <v>-0.25600000000000001</v>
      </c>
      <c r="J169" s="161"/>
      <c r="K169" s="161"/>
      <c r="L169" s="161"/>
      <c r="M169" s="161"/>
      <c r="N169" s="162"/>
      <c r="O169" s="167"/>
      <c r="P169" s="161"/>
      <c r="Q169" s="161"/>
      <c r="R169" s="161"/>
      <c r="S169" s="161"/>
      <c r="T169" s="161"/>
      <c r="U169" s="161"/>
      <c r="V169" s="161"/>
      <c r="W169" s="161"/>
      <c r="X169" s="161"/>
      <c r="Y169" s="168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4" t="s">
        <v>167</v>
      </c>
      <c r="AV169" s="164" t="s">
        <v>97</v>
      </c>
      <c r="AW169" s="161" t="s">
        <v>97</v>
      </c>
      <c r="AX169" s="161" t="s">
        <v>4</v>
      </c>
      <c r="AY169" s="161" t="s">
        <v>78</v>
      </c>
      <c r="AZ169" s="164" t="s">
        <v>159</v>
      </c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161"/>
      <c r="BN169" s="161"/>
    </row>
    <row r="170" spans="1:66" ht="15.75" customHeight="1">
      <c r="A170" s="185"/>
      <c r="B170" s="186"/>
      <c r="C170" s="185"/>
      <c r="D170" s="163" t="s">
        <v>167</v>
      </c>
      <c r="E170" s="187" t="s">
        <v>1</v>
      </c>
      <c r="F170" s="188" t="s">
        <v>239</v>
      </c>
      <c r="G170" s="188"/>
      <c r="H170" s="185"/>
      <c r="I170" s="189">
        <v>8.6210000000000004</v>
      </c>
      <c r="J170" s="185"/>
      <c r="K170" s="185"/>
      <c r="L170" s="185"/>
      <c r="M170" s="185"/>
      <c r="N170" s="186"/>
      <c r="O170" s="190"/>
      <c r="P170" s="185"/>
      <c r="Q170" s="185"/>
      <c r="R170" s="185"/>
      <c r="S170" s="185"/>
      <c r="T170" s="185"/>
      <c r="U170" s="185"/>
      <c r="V170" s="185"/>
      <c r="W170" s="185"/>
      <c r="X170" s="185"/>
      <c r="Y170" s="191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5"/>
      <c r="AT170" s="185"/>
      <c r="AU170" s="187" t="s">
        <v>167</v>
      </c>
      <c r="AV170" s="187" t="s">
        <v>97</v>
      </c>
      <c r="AW170" s="185" t="s">
        <v>174</v>
      </c>
      <c r="AX170" s="185" t="s">
        <v>4</v>
      </c>
      <c r="AY170" s="185" t="s">
        <v>86</v>
      </c>
      <c r="AZ170" s="187" t="s">
        <v>159</v>
      </c>
      <c r="BA170" s="185"/>
      <c r="BB170" s="185"/>
      <c r="BC170" s="185"/>
      <c r="BD170" s="185"/>
      <c r="BE170" s="185"/>
      <c r="BF170" s="185"/>
      <c r="BG170" s="185"/>
      <c r="BH170" s="185"/>
      <c r="BI170" s="185"/>
      <c r="BJ170" s="185"/>
      <c r="BK170" s="185"/>
      <c r="BL170" s="185"/>
      <c r="BM170" s="185"/>
      <c r="BN170" s="185"/>
    </row>
    <row r="171" spans="1:66" ht="24" customHeight="1">
      <c r="A171" s="18"/>
      <c r="B171" s="19"/>
      <c r="C171" s="169" t="s">
        <v>240</v>
      </c>
      <c r="D171" s="169" t="s">
        <v>175</v>
      </c>
      <c r="E171" s="170" t="s">
        <v>241</v>
      </c>
      <c r="F171" s="171" t="s">
        <v>242</v>
      </c>
      <c r="G171" s="171"/>
      <c r="H171" s="172" t="s">
        <v>186</v>
      </c>
      <c r="I171" s="173">
        <v>53.88</v>
      </c>
      <c r="J171" s="174"/>
      <c r="K171" s="175"/>
      <c r="L171" s="176">
        <f>ROUND(Q171*I171,2)</f>
        <v>0</v>
      </c>
      <c r="M171" s="175"/>
      <c r="N171" s="177"/>
      <c r="O171" s="178" t="s">
        <v>1</v>
      </c>
      <c r="P171" s="154" t="s">
        <v>42</v>
      </c>
      <c r="Q171" s="155">
        <f>J171+K171</f>
        <v>0</v>
      </c>
      <c r="R171" s="156">
        <f>ROUND(J171*I171,2)</f>
        <v>0</v>
      </c>
      <c r="S171" s="156">
        <f>ROUND(K171*I171,2)</f>
        <v>0</v>
      </c>
      <c r="T171" s="18"/>
      <c r="U171" s="157">
        <f>T171*I171</f>
        <v>0</v>
      </c>
      <c r="V171" s="157">
        <v>1E-3</v>
      </c>
      <c r="W171" s="157">
        <f>V171*I171</f>
        <v>5.3880000000000004E-2</v>
      </c>
      <c r="X171" s="157">
        <v>0</v>
      </c>
      <c r="Y171" s="158">
        <f>X171*I171</f>
        <v>0</v>
      </c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59" t="s">
        <v>243</v>
      </c>
      <c r="AT171" s="18"/>
      <c r="AU171" s="159" t="s">
        <v>175</v>
      </c>
      <c r="AV171" s="159" t="s">
        <v>97</v>
      </c>
      <c r="AW171" s="18"/>
      <c r="AX171" s="18"/>
      <c r="AY171" s="18"/>
      <c r="AZ171" s="3" t="s">
        <v>159</v>
      </c>
      <c r="BA171" s="18"/>
      <c r="BB171" s="18"/>
      <c r="BC171" s="18"/>
      <c r="BD171" s="18"/>
      <c r="BE171" s="18"/>
      <c r="BF171" s="160">
        <f>IF(P171="základná",L171,0)</f>
        <v>0</v>
      </c>
      <c r="BG171" s="160">
        <f>IF(P171="znížená",L171,0)</f>
        <v>0</v>
      </c>
      <c r="BH171" s="160">
        <f>IF(P171="zákl. prenesená",L171,0)</f>
        <v>0</v>
      </c>
      <c r="BI171" s="160">
        <f>IF(P171="zníž. prenesená",L171,0)</f>
        <v>0</v>
      </c>
      <c r="BJ171" s="160">
        <f>IF(P171="nulová",L171,0)</f>
        <v>0</v>
      </c>
      <c r="BK171" s="3" t="s">
        <v>97</v>
      </c>
      <c r="BL171" s="160">
        <f>ROUND(Q171*I171,2)</f>
        <v>0</v>
      </c>
      <c r="BM171" s="3" t="s">
        <v>232</v>
      </c>
      <c r="BN171" s="159" t="s">
        <v>619</v>
      </c>
    </row>
    <row r="172" spans="1:66" ht="15.75" customHeight="1">
      <c r="A172" s="161"/>
      <c r="B172" s="162"/>
      <c r="C172" s="161"/>
      <c r="D172" s="163" t="s">
        <v>167</v>
      </c>
      <c r="E172" s="164" t="s">
        <v>1</v>
      </c>
      <c r="F172" s="165" t="s">
        <v>245</v>
      </c>
      <c r="G172" s="165"/>
      <c r="H172" s="161"/>
      <c r="I172" s="166">
        <v>58</v>
      </c>
      <c r="J172" s="161"/>
      <c r="K172" s="161"/>
      <c r="L172" s="161"/>
      <c r="M172" s="161"/>
      <c r="N172" s="162"/>
      <c r="O172" s="167"/>
      <c r="P172" s="161"/>
      <c r="Q172" s="161"/>
      <c r="R172" s="161"/>
      <c r="S172" s="161"/>
      <c r="T172" s="161"/>
      <c r="U172" s="161"/>
      <c r="V172" s="161"/>
      <c r="W172" s="161"/>
      <c r="X172" s="161"/>
      <c r="Y172" s="168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4" t="s">
        <v>167</v>
      </c>
      <c r="AV172" s="164" t="s">
        <v>97</v>
      </c>
      <c r="AW172" s="161" t="s">
        <v>97</v>
      </c>
      <c r="AX172" s="161" t="s">
        <v>4</v>
      </c>
      <c r="AY172" s="161" t="s">
        <v>78</v>
      </c>
      <c r="AZ172" s="164" t="s">
        <v>159</v>
      </c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1"/>
      <c r="BN172" s="161"/>
    </row>
    <row r="173" spans="1:66" ht="15.75" customHeight="1">
      <c r="A173" s="179"/>
      <c r="B173" s="180"/>
      <c r="C173" s="179"/>
      <c r="D173" s="163" t="s">
        <v>167</v>
      </c>
      <c r="E173" s="181" t="s">
        <v>1</v>
      </c>
      <c r="F173" s="182" t="s">
        <v>235</v>
      </c>
      <c r="G173" s="182"/>
      <c r="H173" s="179"/>
      <c r="I173" s="181" t="s">
        <v>1</v>
      </c>
      <c r="J173" s="179"/>
      <c r="K173" s="179"/>
      <c r="L173" s="179"/>
      <c r="M173" s="179"/>
      <c r="N173" s="180"/>
      <c r="O173" s="183"/>
      <c r="P173" s="179"/>
      <c r="Q173" s="179"/>
      <c r="R173" s="179"/>
      <c r="S173" s="179"/>
      <c r="T173" s="179"/>
      <c r="U173" s="179"/>
      <c r="V173" s="179"/>
      <c r="W173" s="179"/>
      <c r="X173" s="179"/>
      <c r="Y173" s="184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79"/>
      <c r="AT173" s="179"/>
      <c r="AU173" s="181" t="s">
        <v>167</v>
      </c>
      <c r="AV173" s="181" t="s">
        <v>97</v>
      </c>
      <c r="AW173" s="179" t="s">
        <v>86</v>
      </c>
      <c r="AX173" s="179" t="s">
        <v>4</v>
      </c>
      <c r="AY173" s="179" t="s">
        <v>78</v>
      </c>
      <c r="AZ173" s="181" t="s">
        <v>159</v>
      </c>
      <c r="BA173" s="179"/>
      <c r="BB173" s="179"/>
      <c r="BC173" s="179"/>
      <c r="BD173" s="179"/>
      <c r="BE173" s="179"/>
      <c r="BF173" s="179"/>
      <c r="BG173" s="179"/>
      <c r="BH173" s="179"/>
      <c r="BI173" s="179"/>
      <c r="BJ173" s="179"/>
      <c r="BK173" s="179"/>
      <c r="BL173" s="179"/>
      <c r="BM173" s="179"/>
      <c r="BN173" s="179"/>
    </row>
    <row r="174" spans="1:66" ht="15.75" customHeight="1">
      <c r="A174" s="161"/>
      <c r="B174" s="162"/>
      <c r="C174" s="161"/>
      <c r="D174" s="163" t="s">
        <v>167</v>
      </c>
      <c r="E174" s="164" t="s">
        <v>1</v>
      </c>
      <c r="F174" s="165" t="s">
        <v>246</v>
      </c>
      <c r="G174" s="165"/>
      <c r="H174" s="161"/>
      <c r="I174" s="166">
        <v>-1.92</v>
      </c>
      <c r="J174" s="161"/>
      <c r="K174" s="161"/>
      <c r="L174" s="161"/>
      <c r="M174" s="161"/>
      <c r="N174" s="162"/>
      <c r="O174" s="167"/>
      <c r="P174" s="161"/>
      <c r="Q174" s="161"/>
      <c r="R174" s="161"/>
      <c r="S174" s="161"/>
      <c r="T174" s="161"/>
      <c r="U174" s="161"/>
      <c r="V174" s="161"/>
      <c r="W174" s="161"/>
      <c r="X174" s="161"/>
      <c r="Y174" s="168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4" t="s">
        <v>167</v>
      </c>
      <c r="AV174" s="164" t="s">
        <v>97</v>
      </c>
      <c r="AW174" s="161" t="s">
        <v>97</v>
      </c>
      <c r="AX174" s="161" t="s">
        <v>4</v>
      </c>
      <c r="AY174" s="161" t="s">
        <v>78</v>
      </c>
      <c r="AZ174" s="164" t="s">
        <v>159</v>
      </c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1"/>
      <c r="BN174" s="161"/>
    </row>
    <row r="175" spans="1:66" ht="15.75" customHeight="1">
      <c r="A175" s="161"/>
      <c r="B175" s="162"/>
      <c r="C175" s="161"/>
      <c r="D175" s="163" t="s">
        <v>167</v>
      </c>
      <c r="E175" s="164" t="s">
        <v>1</v>
      </c>
      <c r="F175" s="165" t="s">
        <v>247</v>
      </c>
      <c r="G175" s="165"/>
      <c r="H175" s="161"/>
      <c r="I175" s="166">
        <v>-0.6</v>
      </c>
      <c r="J175" s="161"/>
      <c r="K175" s="161"/>
      <c r="L175" s="161"/>
      <c r="M175" s="161"/>
      <c r="N175" s="162"/>
      <c r="O175" s="167"/>
      <c r="P175" s="161"/>
      <c r="Q175" s="161"/>
      <c r="R175" s="161"/>
      <c r="S175" s="161"/>
      <c r="T175" s="161"/>
      <c r="U175" s="161"/>
      <c r="V175" s="161"/>
      <c r="W175" s="161"/>
      <c r="X175" s="161"/>
      <c r="Y175" s="168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4" t="s">
        <v>167</v>
      </c>
      <c r="AV175" s="164" t="s">
        <v>97</v>
      </c>
      <c r="AW175" s="161" t="s">
        <v>97</v>
      </c>
      <c r="AX175" s="161" t="s">
        <v>4</v>
      </c>
      <c r="AY175" s="161" t="s">
        <v>78</v>
      </c>
      <c r="AZ175" s="164" t="s">
        <v>159</v>
      </c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1"/>
      <c r="BN175" s="161"/>
    </row>
    <row r="176" spans="1:66" ht="15.75" customHeight="1">
      <c r="A176" s="161"/>
      <c r="B176" s="162"/>
      <c r="C176" s="161"/>
      <c r="D176" s="163" t="s">
        <v>167</v>
      </c>
      <c r="E176" s="164" t="s">
        <v>1</v>
      </c>
      <c r="F176" s="165" t="s">
        <v>248</v>
      </c>
      <c r="G176" s="165"/>
      <c r="H176" s="161"/>
      <c r="I176" s="166">
        <v>-1.6</v>
      </c>
      <c r="J176" s="161"/>
      <c r="K176" s="161"/>
      <c r="L176" s="161"/>
      <c r="M176" s="161"/>
      <c r="N176" s="162"/>
      <c r="O176" s="167"/>
      <c r="P176" s="161"/>
      <c r="Q176" s="161"/>
      <c r="R176" s="161"/>
      <c r="S176" s="161"/>
      <c r="T176" s="161"/>
      <c r="U176" s="161"/>
      <c r="V176" s="161"/>
      <c r="W176" s="161"/>
      <c r="X176" s="161"/>
      <c r="Y176" s="168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4" t="s">
        <v>167</v>
      </c>
      <c r="AV176" s="164" t="s">
        <v>97</v>
      </c>
      <c r="AW176" s="161" t="s">
        <v>97</v>
      </c>
      <c r="AX176" s="161" t="s">
        <v>4</v>
      </c>
      <c r="AY176" s="161" t="s">
        <v>78</v>
      </c>
      <c r="AZ176" s="164" t="s">
        <v>159</v>
      </c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1"/>
      <c r="BN176" s="161"/>
    </row>
    <row r="177" spans="1:66" ht="15.75" customHeight="1">
      <c r="A177" s="185"/>
      <c r="B177" s="186"/>
      <c r="C177" s="185"/>
      <c r="D177" s="163" t="s">
        <v>167</v>
      </c>
      <c r="E177" s="187" t="s">
        <v>1</v>
      </c>
      <c r="F177" s="188" t="s">
        <v>239</v>
      </c>
      <c r="G177" s="188"/>
      <c r="H177" s="185"/>
      <c r="I177" s="189">
        <v>53.88</v>
      </c>
      <c r="J177" s="185"/>
      <c r="K177" s="185"/>
      <c r="L177" s="185"/>
      <c r="M177" s="185"/>
      <c r="N177" s="186"/>
      <c r="O177" s="190"/>
      <c r="P177" s="185"/>
      <c r="Q177" s="185"/>
      <c r="R177" s="185"/>
      <c r="S177" s="185"/>
      <c r="T177" s="185"/>
      <c r="U177" s="185"/>
      <c r="V177" s="185"/>
      <c r="W177" s="185"/>
      <c r="X177" s="185"/>
      <c r="Y177" s="191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85"/>
      <c r="AT177" s="185"/>
      <c r="AU177" s="187" t="s">
        <v>167</v>
      </c>
      <c r="AV177" s="187" t="s">
        <v>97</v>
      </c>
      <c r="AW177" s="185" t="s">
        <v>174</v>
      </c>
      <c r="AX177" s="185" t="s">
        <v>4</v>
      </c>
      <c r="AY177" s="185" t="s">
        <v>86</v>
      </c>
      <c r="AZ177" s="187" t="s">
        <v>159</v>
      </c>
      <c r="BA177" s="185"/>
      <c r="BB177" s="185"/>
      <c r="BC177" s="185"/>
      <c r="BD177" s="185"/>
      <c r="BE177" s="185"/>
      <c r="BF177" s="185"/>
      <c r="BG177" s="185"/>
      <c r="BH177" s="185"/>
      <c r="BI177" s="185"/>
      <c r="BJ177" s="185"/>
      <c r="BK177" s="185"/>
      <c r="BL177" s="185"/>
      <c r="BM177" s="185"/>
      <c r="BN177" s="185"/>
    </row>
    <row r="178" spans="1:66" ht="24" customHeight="1">
      <c r="A178" s="18"/>
      <c r="B178" s="19"/>
      <c r="C178" s="145" t="s">
        <v>249</v>
      </c>
      <c r="D178" s="145" t="s">
        <v>161</v>
      </c>
      <c r="E178" s="146" t="s">
        <v>250</v>
      </c>
      <c r="F178" s="147" t="s">
        <v>251</v>
      </c>
      <c r="G178" s="147"/>
      <c r="H178" s="148" t="s">
        <v>252</v>
      </c>
      <c r="I178" s="150"/>
      <c r="J178" s="150"/>
      <c r="K178" s="150"/>
      <c r="L178" s="151">
        <f>ROUND(Q178*I178,2)</f>
        <v>0</v>
      </c>
      <c r="M178" s="152"/>
      <c r="N178" s="19"/>
      <c r="O178" s="153" t="s">
        <v>1</v>
      </c>
      <c r="P178" s="154" t="s">
        <v>42</v>
      </c>
      <c r="Q178" s="155">
        <f>J178+K178</f>
        <v>0</v>
      </c>
      <c r="R178" s="156">
        <f>ROUND(J178*I178,2)</f>
        <v>0</v>
      </c>
      <c r="S178" s="156">
        <f>ROUND(K178*I178,2)</f>
        <v>0</v>
      </c>
      <c r="T178" s="18"/>
      <c r="U178" s="157">
        <f>T178*I178</f>
        <v>0</v>
      </c>
      <c r="V178" s="157">
        <v>0</v>
      </c>
      <c r="W178" s="157">
        <f>V178*I178</f>
        <v>0</v>
      </c>
      <c r="X178" s="157">
        <v>0</v>
      </c>
      <c r="Y178" s="158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9" t="s">
        <v>232</v>
      </c>
      <c r="AT178" s="18"/>
      <c r="AU178" s="159" t="s">
        <v>161</v>
      </c>
      <c r="AV178" s="159" t="s">
        <v>97</v>
      </c>
      <c r="AW178" s="18"/>
      <c r="AX178" s="18"/>
      <c r="AY178" s="18"/>
      <c r="AZ178" s="3" t="s">
        <v>159</v>
      </c>
      <c r="BA178" s="18"/>
      <c r="BB178" s="18"/>
      <c r="BC178" s="18"/>
      <c r="BD178" s="18"/>
      <c r="BE178" s="18"/>
      <c r="BF178" s="160">
        <f>IF(P178="základná",L178,0)</f>
        <v>0</v>
      </c>
      <c r="BG178" s="160">
        <f>IF(P178="znížená",L178,0)</f>
        <v>0</v>
      </c>
      <c r="BH178" s="160">
        <f>IF(P178="zákl. prenesená",L178,0)</f>
        <v>0</v>
      </c>
      <c r="BI178" s="160">
        <f>IF(P178="zníž. prenesená",L178,0)</f>
        <v>0</v>
      </c>
      <c r="BJ178" s="160">
        <f>IF(P178="nulová",L178,0)</f>
        <v>0</v>
      </c>
      <c r="BK178" s="3" t="s">
        <v>97</v>
      </c>
      <c r="BL178" s="160">
        <f>ROUND(Q178*I178,2)</f>
        <v>0</v>
      </c>
      <c r="BM178" s="3" t="s">
        <v>232</v>
      </c>
      <c r="BN178" s="159" t="s">
        <v>620</v>
      </c>
    </row>
    <row r="179" spans="1:66" ht="22.5" customHeight="1">
      <c r="A179" s="132"/>
      <c r="B179" s="133"/>
      <c r="C179" s="132"/>
      <c r="D179" s="134" t="s">
        <v>77</v>
      </c>
      <c r="E179" s="143" t="s">
        <v>254</v>
      </c>
      <c r="F179" s="143" t="s">
        <v>255</v>
      </c>
      <c r="G179" s="143"/>
      <c r="H179" s="132"/>
      <c r="I179" s="132"/>
      <c r="J179" s="132"/>
      <c r="K179" s="132"/>
      <c r="L179" s="144">
        <f>BL179</f>
        <v>0</v>
      </c>
      <c r="M179" s="132"/>
      <c r="N179" s="133"/>
      <c r="O179" s="137"/>
      <c r="P179" s="132"/>
      <c r="Q179" s="132"/>
      <c r="R179" s="138">
        <f t="shared" ref="R179:S179" si="43">SUM(R180:R213)</f>
        <v>0</v>
      </c>
      <c r="S179" s="138">
        <f t="shared" si="43"/>
        <v>0</v>
      </c>
      <c r="T179" s="132"/>
      <c r="U179" s="139">
        <f>SUM(U180:U213)</f>
        <v>0</v>
      </c>
      <c r="V179" s="132"/>
      <c r="W179" s="139">
        <f>SUM(W180:W213)</f>
        <v>2.1640617799999999</v>
      </c>
      <c r="X179" s="132"/>
      <c r="Y179" s="140">
        <f>SUM(Y180:Y213)</f>
        <v>0</v>
      </c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  <c r="AL179" s="132"/>
      <c r="AM179" s="132"/>
      <c r="AN179" s="132"/>
      <c r="AO179" s="132"/>
      <c r="AP179" s="132"/>
      <c r="AQ179" s="132"/>
      <c r="AR179" s="132"/>
      <c r="AS179" s="134" t="s">
        <v>97</v>
      </c>
      <c r="AT179" s="132"/>
      <c r="AU179" s="141" t="s">
        <v>77</v>
      </c>
      <c r="AV179" s="141" t="s">
        <v>86</v>
      </c>
      <c r="AW179" s="132"/>
      <c r="AX179" s="132"/>
      <c r="AY179" s="132"/>
      <c r="AZ179" s="134" t="s">
        <v>159</v>
      </c>
      <c r="BA179" s="132"/>
      <c r="BB179" s="132"/>
      <c r="BC179" s="132"/>
      <c r="BD179" s="132"/>
      <c r="BE179" s="132"/>
      <c r="BF179" s="132"/>
      <c r="BG179" s="132"/>
      <c r="BH179" s="132"/>
      <c r="BI179" s="132"/>
      <c r="BJ179" s="132"/>
      <c r="BK179" s="132"/>
      <c r="BL179" s="142">
        <f>SUM(BL180:BL213)</f>
        <v>0</v>
      </c>
      <c r="BM179" s="132"/>
      <c r="BN179" s="132"/>
    </row>
    <row r="180" spans="1:66" ht="33" customHeight="1">
      <c r="A180" s="18"/>
      <c r="B180" s="19"/>
      <c r="C180" s="145" t="s">
        <v>232</v>
      </c>
      <c r="D180" s="145" t="s">
        <v>161</v>
      </c>
      <c r="E180" s="146" t="s">
        <v>256</v>
      </c>
      <c r="F180" s="147" t="s">
        <v>257</v>
      </c>
      <c r="G180" s="147"/>
      <c r="H180" s="148" t="s">
        <v>178</v>
      </c>
      <c r="I180" s="149">
        <v>26</v>
      </c>
      <c r="J180" s="150"/>
      <c r="K180" s="150"/>
      <c r="L180" s="151">
        <f>ROUND(Q180*I180,2)</f>
        <v>0</v>
      </c>
      <c r="M180" s="152"/>
      <c r="N180" s="19"/>
      <c r="O180" s="153" t="s">
        <v>1</v>
      </c>
      <c r="P180" s="154" t="s">
        <v>42</v>
      </c>
      <c r="Q180" s="155">
        <f>J180+K180</f>
        <v>0</v>
      </c>
      <c r="R180" s="156">
        <f>ROUND(J180*I180,2)</f>
        <v>0</v>
      </c>
      <c r="S180" s="156">
        <f>ROUND(K180*I180,2)</f>
        <v>0</v>
      </c>
      <c r="T180" s="18"/>
      <c r="U180" s="157">
        <f>T180*I180</f>
        <v>0</v>
      </c>
      <c r="V180" s="157">
        <v>2.1000000000000001E-4</v>
      </c>
      <c r="W180" s="157">
        <f>V180*I180</f>
        <v>5.4600000000000004E-3</v>
      </c>
      <c r="X180" s="157">
        <v>0</v>
      </c>
      <c r="Y180" s="158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9" t="s">
        <v>232</v>
      </c>
      <c r="AT180" s="18"/>
      <c r="AU180" s="159" t="s">
        <v>161</v>
      </c>
      <c r="AV180" s="159" t="s">
        <v>97</v>
      </c>
      <c r="AW180" s="18"/>
      <c r="AX180" s="18"/>
      <c r="AY180" s="18"/>
      <c r="AZ180" s="3" t="s">
        <v>159</v>
      </c>
      <c r="BA180" s="18"/>
      <c r="BB180" s="18"/>
      <c r="BC180" s="18"/>
      <c r="BD180" s="18"/>
      <c r="BE180" s="18"/>
      <c r="BF180" s="160">
        <f>IF(P180="základná",L180,0)</f>
        <v>0</v>
      </c>
      <c r="BG180" s="160">
        <f>IF(P180="znížená",L180,0)</f>
        <v>0</v>
      </c>
      <c r="BH180" s="160">
        <f>IF(P180="zákl. prenesená",L180,0)</f>
        <v>0</v>
      </c>
      <c r="BI180" s="160">
        <f>IF(P180="zníž. prenesená",L180,0)</f>
        <v>0</v>
      </c>
      <c r="BJ180" s="160">
        <f>IF(P180="nulová",L180,0)</f>
        <v>0</v>
      </c>
      <c r="BK180" s="3" t="s">
        <v>97</v>
      </c>
      <c r="BL180" s="160">
        <f>ROUND(Q180*I180,2)</f>
        <v>0</v>
      </c>
      <c r="BM180" s="3" t="s">
        <v>232</v>
      </c>
      <c r="BN180" s="159" t="s">
        <v>621</v>
      </c>
    </row>
    <row r="181" spans="1:66" ht="15.75" customHeight="1">
      <c r="A181" s="161"/>
      <c r="B181" s="162"/>
      <c r="C181" s="161"/>
      <c r="D181" s="163" t="s">
        <v>167</v>
      </c>
      <c r="E181" s="164" t="s">
        <v>1</v>
      </c>
      <c r="F181" s="165" t="s">
        <v>259</v>
      </c>
      <c r="G181" s="165"/>
      <c r="H181" s="161"/>
      <c r="I181" s="166">
        <v>26</v>
      </c>
      <c r="J181" s="161"/>
      <c r="K181" s="161"/>
      <c r="L181" s="161"/>
      <c r="M181" s="161"/>
      <c r="N181" s="162"/>
      <c r="O181" s="167"/>
      <c r="P181" s="161"/>
      <c r="Q181" s="161"/>
      <c r="R181" s="161"/>
      <c r="S181" s="161"/>
      <c r="T181" s="161"/>
      <c r="U181" s="161"/>
      <c r="V181" s="161"/>
      <c r="W181" s="161"/>
      <c r="X181" s="161"/>
      <c r="Y181" s="168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  <c r="AL181" s="161"/>
      <c r="AM181" s="161"/>
      <c r="AN181" s="161"/>
      <c r="AO181" s="161"/>
      <c r="AP181" s="161"/>
      <c r="AQ181" s="161"/>
      <c r="AR181" s="161"/>
      <c r="AS181" s="161"/>
      <c r="AT181" s="161"/>
      <c r="AU181" s="164" t="s">
        <v>167</v>
      </c>
      <c r="AV181" s="164" t="s">
        <v>97</v>
      </c>
      <c r="AW181" s="161" t="s">
        <v>97</v>
      </c>
      <c r="AX181" s="161" t="s">
        <v>4</v>
      </c>
      <c r="AY181" s="161" t="s">
        <v>86</v>
      </c>
      <c r="AZ181" s="164" t="s">
        <v>159</v>
      </c>
      <c r="BA181" s="161"/>
      <c r="BB181" s="161"/>
      <c r="BC181" s="161"/>
      <c r="BD181" s="161"/>
      <c r="BE181" s="161"/>
      <c r="BF181" s="161"/>
      <c r="BG181" s="161"/>
      <c r="BH181" s="161"/>
      <c r="BI181" s="161"/>
      <c r="BJ181" s="161"/>
      <c r="BK181" s="161"/>
      <c r="BL181" s="161"/>
      <c r="BM181" s="161"/>
      <c r="BN181" s="161"/>
    </row>
    <row r="182" spans="1:66" ht="24" customHeight="1">
      <c r="A182" s="18"/>
      <c r="B182" s="19"/>
      <c r="C182" s="145" t="s">
        <v>260</v>
      </c>
      <c r="D182" s="145" t="s">
        <v>161</v>
      </c>
      <c r="E182" s="146" t="s">
        <v>261</v>
      </c>
      <c r="F182" s="147" t="s">
        <v>262</v>
      </c>
      <c r="G182" s="147"/>
      <c r="H182" s="148" t="s">
        <v>263</v>
      </c>
      <c r="I182" s="149">
        <v>7</v>
      </c>
      <c r="J182" s="150"/>
      <c r="K182" s="150"/>
      <c r="L182" s="151">
        <f>ROUND(Q182*I182,2)</f>
        <v>0</v>
      </c>
      <c r="M182" s="152"/>
      <c r="N182" s="19"/>
      <c r="O182" s="153" t="s">
        <v>1</v>
      </c>
      <c r="P182" s="154" t="s">
        <v>42</v>
      </c>
      <c r="Q182" s="155">
        <f>J182+K182</f>
        <v>0</v>
      </c>
      <c r="R182" s="156">
        <f>ROUND(J182*I182,2)</f>
        <v>0</v>
      </c>
      <c r="S182" s="156">
        <f>ROUND(K182*I182,2)</f>
        <v>0</v>
      </c>
      <c r="T182" s="18"/>
      <c r="U182" s="157">
        <f>T182*I182</f>
        <v>0</v>
      </c>
      <c r="V182" s="157">
        <v>2.5999999999999998E-4</v>
      </c>
      <c r="W182" s="157">
        <f>V182*I182</f>
        <v>1.8199999999999998E-3</v>
      </c>
      <c r="X182" s="157">
        <v>0</v>
      </c>
      <c r="Y182" s="158">
        <f>X182*I182</f>
        <v>0</v>
      </c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59" t="s">
        <v>232</v>
      </c>
      <c r="AT182" s="18"/>
      <c r="AU182" s="159" t="s">
        <v>161</v>
      </c>
      <c r="AV182" s="159" t="s">
        <v>97</v>
      </c>
      <c r="AW182" s="18"/>
      <c r="AX182" s="18"/>
      <c r="AY182" s="18"/>
      <c r="AZ182" s="3" t="s">
        <v>159</v>
      </c>
      <c r="BA182" s="18"/>
      <c r="BB182" s="18"/>
      <c r="BC182" s="18"/>
      <c r="BD182" s="18"/>
      <c r="BE182" s="18"/>
      <c r="BF182" s="160">
        <f>IF(P182="základná",L182,0)</f>
        <v>0</v>
      </c>
      <c r="BG182" s="160">
        <f>IF(P182="znížená",L182,0)</f>
        <v>0</v>
      </c>
      <c r="BH182" s="160">
        <f>IF(P182="zákl. prenesená",L182,0)</f>
        <v>0</v>
      </c>
      <c r="BI182" s="160">
        <f>IF(P182="zníž. prenesená",L182,0)</f>
        <v>0</v>
      </c>
      <c r="BJ182" s="160">
        <f>IF(P182="nulová",L182,0)</f>
        <v>0</v>
      </c>
      <c r="BK182" s="3" t="s">
        <v>97</v>
      </c>
      <c r="BL182" s="160">
        <f>ROUND(Q182*I182,2)</f>
        <v>0</v>
      </c>
      <c r="BM182" s="3" t="s">
        <v>232</v>
      </c>
      <c r="BN182" s="159" t="s">
        <v>622</v>
      </c>
    </row>
    <row r="183" spans="1:66" ht="15.75" customHeight="1">
      <c r="A183" s="161"/>
      <c r="B183" s="162"/>
      <c r="C183" s="161"/>
      <c r="D183" s="163" t="s">
        <v>167</v>
      </c>
      <c r="E183" s="164" t="s">
        <v>1</v>
      </c>
      <c r="F183" s="165" t="s">
        <v>265</v>
      </c>
      <c r="G183" s="165"/>
      <c r="H183" s="161"/>
      <c r="I183" s="166">
        <v>7</v>
      </c>
      <c r="J183" s="161"/>
      <c r="K183" s="161"/>
      <c r="L183" s="161"/>
      <c r="M183" s="161"/>
      <c r="N183" s="162"/>
      <c r="O183" s="167"/>
      <c r="P183" s="161"/>
      <c r="Q183" s="161"/>
      <c r="R183" s="161"/>
      <c r="S183" s="161"/>
      <c r="T183" s="161"/>
      <c r="U183" s="161"/>
      <c r="V183" s="161"/>
      <c r="W183" s="161"/>
      <c r="X183" s="161"/>
      <c r="Y183" s="168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1"/>
      <c r="AO183" s="161"/>
      <c r="AP183" s="161"/>
      <c r="AQ183" s="161"/>
      <c r="AR183" s="161"/>
      <c r="AS183" s="161"/>
      <c r="AT183" s="161"/>
      <c r="AU183" s="164" t="s">
        <v>167</v>
      </c>
      <c r="AV183" s="164" t="s">
        <v>97</v>
      </c>
      <c r="AW183" s="161" t="s">
        <v>97</v>
      </c>
      <c r="AX183" s="161" t="s">
        <v>4</v>
      </c>
      <c r="AY183" s="161" t="s">
        <v>86</v>
      </c>
      <c r="AZ183" s="164" t="s">
        <v>159</v>
      </c>
      <c r="BA183" s="161"/>
      <c r="BB183" s="161"/>
      <c r="BC183" s="161"/>
      <c r="BD183" s="161"/>
      <c r="BE183" s="161"/>
      <c r="BF183" s="161"/>
      <c r="BG183" s="161"/>
      <c r="BH183" s="161"/>
      <c r="BI183" s="161"/>
      <c r="BJ183" s="161"/>
      <c r="BK183" s="161"/>
      <c r="BL183" s="161"/>
      <c r="BM183" s="161"/>
      <c r="BN183" s="161"/>
    </row>
    <row r="184" spans="1:66" ht="33" customHeight="1">
      <c r="A184" s="18"/>
      <c r="B184" s="19"/>
      <c r="C184" s="169" t="s">
        <v>266</v>
      </c>
      <c r="D184" s="169" t="s">
        <v>175</v>
      </c>
      <c r="E184" s="170" t="s">
        <v>267</v>
      </c>
      <c r="F184" s="171" t="s">
        <v>268</v>
      </c>
      <c r="G184" s="171"/>
      <c r="H184" s="172" t="s">
        <v>164</v>
      </c>
      <c r="I184" s="173">
        <v>7.3999999999999996E-2</v>
      </c>
      <c r="J184" s="174"/>
      <c r="K184" s="175"/>
      <c r="L184" s="176">
        <f>ROUND(Q184*I184,2)</f>
        <v>0</v>
      </c>
      <c r="M184" s="175"/>
      <c r="N184" s="177"/>
      <c r="O184" s="178" t="s">
        <v>1</v>
      </c>
      <c r="P184" s="154" t="s">
        <v>42</v>
      </c>
      <c r="Q184" s="155">
        <f>J184+K184</f>
        <v>0</v>
      </c>
      <c r="R184" s="156">
        <f>ROUND(J184*I184,2)</f>
        <v>0</v>
      </c>
      <c r="S184" s="156">
        <f>ROUND(K184*I184,2)</f>
        <v>0</v>
      </c>
      <c r="T184" s="18"/>
      <c r="U184" s="157">
        <f>T184*I184</f>
        <v>0</v>
      </c>
      <c r="V184" s="157">
        <v>0.44</v>
      </c>
      <c r="W184" s="157">
        <f>V184*I184</f>
        <v>3.2559999999999999E-2</v>
      </c>
      <c r="X184" s="157">
        <v>0</v>
      </c>
      <c r="Y184" s="158">
        <f>X184*I184</f>
        <v>0</v>
      </c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59" t="s">
        <v>243</v>
      </c>
      <c r="AT184" s="18"/>
      <c r="AU184" s="159" t="s">
        <v>175</v>
      </c>
      <c r="AV184" s="159" t="s">
        <v>97</v>
      </c>
      <c r="AW184" s="18"/>
      <c r="AX184" s="18"/>
      <c r="AY184" s="18"/>
      <c r="AZ184" s="3" t="s">
        <v>159</v>
      </c>
      <c r="BA184" s="18"/>
      <c r="BB184" s="18"/>
      <c r="BC184" s="18"/>
      <c r="BD184" s="18"/>
      <c r="BE184" s="18"/>
      <c r="BF184" s="160">
        <f>IF(P184="základná",L184,0)</f>
        <v>0</v>
      </c>
      <c r="BG184" s="160">
        <f>IF(P184="znížená",L184,0)</f>
        <v>0</v>
      </c>
      <c r="BH184" s="160">
        <f>IF(P184="zákl. prenesená",L184,0)</f>
        <v>0</v>
      </c>
      <c r="BI184" s="160">
        <f>IF(P184="zníž. prenesená",L184,0)</f>
        <v>0</v>
      </c>
      <c r="BJ184" s="160">
        <f>IF(P184="nulová",L184,0)</f>
        <v>0</v>
      </c>
      <c r="BK184" s="3" t="s">
        <v>97</v>
      </c>
      <c r="BL184" s="160">
        <f>ROUND(Q184*I184,2)</f>
        <v>0</v>
      </c>
      <c r="BM184" s="3" t="s">
        <v>232</v>
      </c>
      <c r="BN184" s="159" t="s">
        <v>623</v>
      </c>
    </row>
    <row r="185" spans="1:66" ht="15.75" customHeight="1">
      <c r="A185" s="161"/>
      <c r="B185" s="162"/>
      <c r="C185" s="161"/>
      <c r="D185" s="163" t="s">
        <v>167</v>
      </c>
      <c r="E185" s="164" t="s">
        <v>1</v>
      </c>
      <c r="F185" s="165" t="s">
        <v>270</v>
      </c>
      <c r="G185" s="165"/>
      <c r="H185" s="161"/>
      <c r="I185" s="166">
        <v>6.7000000000000004E-2</v>
      </c>
      <c r="J185" s="161"/>
      <c r="K185" s="161"/>
      <c r="L185" s="161"/>
      <c r="M185" s="161"/>
      <c r="N185" s="162"/>
      <c r="O185" s="167"/>
      <c r="P185" s="161"/>
      <c r="Q185" s="161"/>
      <c r="R185" s="161"/>
      <c r="S185" s="161"/>
      <c r="T185" s="161"/>
      <c r="U185" s="161"/>
      <c r="V185" s="161"/>
      <c r="W185" s="161"/>
      <c r="X185" s="161"/>
      <c r="Y185" s="168"/>
      <c r="Z185" s="161"/>
      <c r="AA185" s="161"/>
      <c r="AB185" s="161"/>
      <c r="AC185" s="161"/>
      <c r="AD185" s="161"/>
      <c r="AE185" s="161"/>
      <c r="AF185" s="161"/>
      <c r="AG185" s="161"/>
      <c r="AH185" s="161"/>
      <c r="AI185" s="161"/>
      <c r="AJ185" s="161"/>
      <c r="AK185" s="161"/>
      <c r="AL185" s="161"/>
      <c r="AM185" s="161"/>
      <c r="AN185" s="161"/>
      <c r="AO185" s="161"/>
      <c r="AP185" s="161"/>
      <c r="AQ185" s="161"/>
      <c r="AR185" s="161"/>
      <c r="AS185" s="161"/>
      <c r="AT185" s="161"/>
      <c r="AU185" s="164" t="s">
        <v>167</v>
      </c>
      <c r="AV185" s="164" t="s">
        <v>97</v>
      </c>
      <c r="AW185" s="161" t="s">
        <v>97</v>
      </c>
      <c r="AX185" s="161" t="s">
        <v>4</v>
      </c>
      <c r="AY185" s="161" t="s">
        <v>86</v>
      </c>
      <c r="AZ185" s="164" t="s">
        <v>159</v>
      </c>
      <c r="BA185" s="161"/>
      <c r="BB185" s="161"/>
      <c r="BC185" s="161"/>
      <c r="BD185" s="161"/>
      <c r="BE185" s="161"/>
      <c r="BF185" s="161"/>
      <c r="BG185" s="161"/>
      <c r="BH185" s="161"/>
      <c r="BI185" s="161"/>
      <c r="BJ185" s="161"/>
      <c r="BK185" s="161"/>
      <c r="BL185" s="161"/>
      <c r="BM185" s="161"/>
      <c r="BN185" s="161"/>
    </row>
    <row r="186" spans="1:66" ht="15.75" customHeight="1">
      <c r="A186" s="161"/>
      <c r="B186" s="162"/>
      <c r="C186" s="161"/>
      <c r="D186" s="163" t="s">
        <v>167</v>
      </c>
      <c r="E186" s="161"/>
      <c r="F186" s="165" t="s">
        <v>271</v>
      </c>
      <c r="G186" s="165"/>
      <c r="H186" s="161"/>
      <c r="I186" s="166">
        <v>7.3999999999999996E-2</v>
      </c>
      <c r="J186" s="161"/>
      <c r="K186" s="161"/>
      <c r="L186" s="161"/>
      <c r="M186" s="161"/>
      <c r="N186" s="162"/>
      <c r="O186" s="167"/>
      <c r="P186" s="161"/>
      <c r="Q186" s="161"/>
      <c r="R186" s="161"/>
      <c r="S186" s="161"/>
      <c r="T186" s="161"/>
      <c r="U186" s="161"/>
      <c r="V186" s="161"/>
      <c r="W186" s="161"/>
      <c r="X186" s="161"/>
      <c r="Y186" s="168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  <c r="AL186" s="161"/>
      <c r="AM186" s="161"/>
      <c r="AN186" s="161"/>
      <c r="AO186" s="161"/>
      <c r="AP186" s="161"/>
      <c r="AQ186" s="161"/>
      <c r="AR186" s="161"/>
      <c r="AS186" s="161"/>
      <c r="AT186" s="161"/>
      <c r="AU186" s="164" t="s">
        <v>167</v>
      </c>
      <c r="AV186" s="164" t="s">
        <v>97</v>
      </c>
      <c r="AW186" s="161" t="s">
        <v>97</v>
      </c>
      <c r="AX186" s="161" t="s">
        <v>3</v>
      </c>
      <c r="AY186" s="161" t="s">
        <v>86</v>
      </c>
      <c r="AZ186" s="164" t="s">
        <v>159</v>
      </c>
      <c r="BA186" s="161"/>
      <c r="BB186" s="161"/>
      <c r="BC186" s="161"/>
      <c r="BD186" s="161"/>
      <c r="BE186" s="161"/>
      <c r="BF186" s="161"/>
      <c r="BG186" s="161"/>
      <c r="BH186" s="161"/>
      <c r="BI186" s="161"/>
      <c r="BJ186" s="161"/>
      <c r="BK186" s="161"/>
      <c r="BL186" s="161"/>
      <c r="BM186" s="161"/>
      <c r="BN186" s="161"/>
    </row>
    <row r="187" spans="1:66" ht="24" customHeight="1">
      <c r="A187" s="18"/>
      <c r="B187" s="19"/>
      <c r="C187" s="145" t="s">
        <v>272</v>
      </c>
      <c r="D187" s="145" t="s">
        <v>161</v>
      </c>
      <c r="E187" s="146" t="s">
        <v>273</v>
      </c>
      <c r="F187" s="147" t="s">
        <v>274</v>
      </c>
      <c r="G187" s="147"/>
      <c r="H187" s="148" t="s">
        <v>263</v>
      </c>
      <c r="I187" s="149">
        <v>44.8</v>
      </c>
      <c r="J187" s="150"/>
      <c r="K187" s="150"/>
      <c r="L187" s="151">
        <f>ROUND(Q187*I187,2)</f>
        <v>0</v>
      </c>
      <c r="M187" s="152"/>
      <c r="N187" s="19"/>
      <c r="O187" s="153" t="s">
        <v>1</v>
      </c>
      <c r="P187" s="154" t="s">
        <v>42</v>
      </c>
      <c r="Q187" s="155">
        <f>J187+K187</f>
        <v>0</v>
      </c>
      <c r="R187" s="156">
        <f>ROUND(J187*I187,2)</f>
        <v>0</v>
      </c>
      <c r="S187" s="156">
        <f>ROUND(K187*I187,2)</f>
        <v>0</v>
      </c>
      <c r="T187" s="18"/>
      <c r="U187" s="157">
        <f>T187*I187</f>
        <v>0</v>
      </c>
      <c r="V187" s="157">
        <v>2.5999999999999998E-4</v>
      </c>
      <c r="W187" s="157">
        <f>V187*I187</f>
        <v>1.1647999999999999E-2</v>
      </c>
      <c r="X187" s="157">
        <v>0</v>
      </c>
      <c r="Y187" s="158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9" t="s">
        <v>232</v>
      </c>
      <c r="AT187" s="18"/>
      <c r="AU187" s="159" t="s">
        <v>161</v>
      </c>
      <c r="AV187" s="159" t="s">
        <v>97</v>
      </c>
      <c r="AW187" s="18"/>
      <c r="AX187" s="18"/>
      <c r="AY187" s="18"/>
      <c r="AZ187" s="3" t="s">
        <v>159</v>
      </c>
      <c r="BA187" s="18"/>
      <c r="BB187" s="18"/>
      <c r="BC187" s="18"/>
      <c r="BD187" s="18"/>
      <c r="BE187" s="18"/>
      <c r="BF187" s="160">
        <f>IF(P187="základná",L187,0)</f>
        <v>0</v>
      </c>
      <c r="BG187" s="160">
        <f>IF(P187="znížená",L187,0)</f>
        <v>0</v>
      </c>
      <c r="BH187" s="160">
        <f>IF(P187="zákl. prenesená",L187,0)</f>
        <v>0</v>
      </c>
      <c r="BI187" s="160">
        <f>IF(P187="zníž. prenesená",L187,0)</f>
        <v>0</v>
      </c>
      <c r="BJ187" s="160">
        <f>IF(P187="nulová",L187,0)</f>
        <v>0</v>
      </c>
      <c r="BK187" s="3" t="s">
        <v>97</v>
      </c>
      <c r="BL187" s="160">
        <f>ROUND(Q187*I187,2)</f>
        <v>0</v>
      </c>
      <c r="BM187" s="3" t="s">
        <v>232</v>
      </c>
      <c r="BN187" s="159" t="s">
        <v>624</v>
      </c>
    </row>
    <row r="188" spans="1:66" ht="15.75" customHeight="1">
      <c r="A188" s="161"/>
      <c r="B188" s="162"/>
      <c r="C188" s="161"/>
      <c r="D188" s="163" t="s">
        <v>167</v>
      </c>
      <c r="E188" s="164" t="s">
        <v>1</v>
      </c>
      <c r="F188" s="165" t="s">
        <v>276</v>
      </c>
      <c r="G188" s="165"/>
      <c r="H188" s="161"/>
      <c r="I188" s="166">
        <v>44.8</v>
      </c>
      <c r="J188" s="161"/>
      <c r="K188" s="161"/>
      <c r="L188" s="161"/>
      <c r="M188" s="161"/>
      <c r="N188" s="162"/>
      <c r="O188" s="167"/>
      <c r="P188" s="161"/>
      <c r="Q188" s="161"/>
      <c r="R188" s="161"/>
      <c r="S188" s="161"/>
      <c r="T188" s="161"/>
      <c r="U188" s="161"/>
      <c r="V188" s="161"/>
      <c r="W188" s="161"/>
      <c r="X188" s="161"/>
      <c r="Y188" s="168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  <c r="AO188" s="161"/>
      <c r="AP188" s="161"/>
      <c r="AQ188" s="161"/>
      <c r="AR188" s="161"/>
      <c r="AS188" s="161"/>
      <c r="AT188" s="161"/>
      <c r="AU188" s="164" t="s">
        <v>167</v>
      </c>
      <c r="AV188" s="164" t="s">
        <v>97</v>
      </c>
      <c r="AW188" s="161" t="s">
        <v>97</v>
      </c>
      <c r="AX188" s="161" t="s">
        <v>4</v>
      </c>
      <c r="AY188" s="161" t="s">
        <v>86</v>
      </c>
      <c r="AZ188" s="164" t="s">
        <v>159</v>
      </c>
      <c r="BA188" s="161"/>
      <c r="BB188" s="161"/>
      <c r="BC188" s="161"/>
      <c r="BD188" s="161"/>
      <c r="BE188" s="161"/>
      <c r="BF188" s="161"/>
      <c r="BG188" s="161"/>
      <c r="BH188" s="161"/>
      <c r="BI188" s="161"/>
      <c r="BJ188" s="161"/>
      <c r="BK188" s="161"/>
      <c r="BL188" s="161"/>
      <c r="BM188" s="161"/>
      <c r="BN188" s="161"/>
    </row>
    <row r="189" spans="1:66" ht="24" customHeight="1">
      <c r="A189" s="18"/>
      <c r="B189" s="19"/>
      <c r="C189" s="145" t="s">
        <v>8</v>
      </c>
      <c r="D189" s="145" t="s">
        <v>161</v>
      </c>
      <c r="E189" s="146" t="s">
        <v>277</v>
      </c>
      <c r="F189" s="147" t="s">
        <v>278</v>
      </c>
      <c r="G189" s="147"/>
      <c r="H189" s="148" t="s">
        <v>186</v>
      </c>
      <c r="I189" s="149">
        <v>43.52</v>
      </c>
      <c r="J189" s="150"/>
      <c r="K189" s="150"/>
      <c r="L189" s="151">
        <f>ROUND(Q189*I189,2)</f>
        <v>0</v>
      </c>
      <c r="M189" s="152"/>
      <c r="N189" s="19"/>
      <c r="O189" s="153" t="s">
        <v>1</v>
      </c>
      <c r="P189" s="154" t="s">
        <v>42</v>
      </c>
      <c r="Q189" s="155">
        <f>J189+K189</f>
        <v>0</v>
      </c>
      <c r="R189" s="156">
        <f>ROUND(J189*I189,2)</f>
        <v>0</v>
      </c>
      <c r="S189" s="156">
        <f>ROUND(K189*I189,2)</f>
        <v>0</v>
      </c>
      <c r="T189" s="18"/>
      <c r="U189" s="157">
        <f>T189*I189</f>
        <v>0</v>
      </c>
      <c r="V189" s="157">
        <v>0</v>
      </c>
      <c r="W189" s="157">
        <f>V189*I189</f>
        <v>0</v>
      </c>
      <c r="X189" s="157">
        <v>0</v>
      </c>
      <c r="Y189" s="158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9" t="s">
        <v>232</v>
      </c>
      <c r="AT189" s="18"/>
      <c r="AU189" s="159" t="s">
        <v>161</v>
      </c>
      <c r="AV189" s="159" t="s">
        <v>97</v>
      </c>
      <c r="AW189" s="18"/>
      <c r="AX189" s="18"/>
      <c r="AY189" s="18"/>
      <c r="AZ189" s="3" t="s">
        <v>159</v>
      </c>
      <c r="BA189" s="18"/>
      <c r="BB189" s="18"/>
      <c r="BC189" s="18"/>
      <c r="BD189" s="18"/>
      <c r="BE189" s="18"/>
      <c r="BF189" s="160">
        <f>IF(P189="základná",L189,0)</f>
        <v>0</v>
      </c>
      <c r="BG189" s="160">
        <f>IF(P189="znížená",L189,0)</f>
        <v>0</v>
      </c>
      <c r="BH189" s="160">
        <f>IF(P189="zákl. prenesená",L189,0)</f>
        <v>0</v>
      </c>
      <c r="BI189" s="160">
        <f>IF(P189="zníž. prenesená",L189,0)</f>
        <v>0</v>
      </c>
      <c r="BJ189" s="160">
        <f>IF(P189="nulová",L189,0)</f>
        <v>0</v>
      </c>
      <c r="BK189" s="3" t="s">
        <v>97</v>
      </c>
      <c r="BL189" s="160">
        <f>ROUND(Q189*I189,2)</f>
        <v>0</v>
      </c>
      <c r="BM189" s="3" t="s">
        <v>232</v>
      </c>
      <c r="BN189" s="159" t="s">
        <v>625</v>
      </c>
    </row>
    <row r="190" spans="1:66" ht="15.75" customHeight="1">
      <c r="A190" s="161"/>
      <c r="B190" s="162"/>
      <c r="C190" s="161"/>
      <c r="D190" s="163" t="s">
        <v>167</v>
      </c>
      <c r="E190" s="164" t="s">
        <v>1</v>
      </c>
      <c r="F190" s="165" t="s">
        <v>280</v>
      </c>
      <c r="G190" s="165"/>
      <c r="H190" s="161"/>
      <c r="I190" s="166">
        <v>43.52</v>
      </c>
      <c r="J190" s="161"/>
      <c r="K190" s="161"/>
      <c r="L190" s="161"/>
      <c r="M190" s="161"/>
      <c r="N190" s="162"/>
      <c r="O190" s="167"/>
      <c r="P190" s="161"/>
      <c r="Q190" s="161"/>
      <c r="R190" s="161"/>
      <c r="S190" s="161"/>
      <c r="T190" s="161"/>
      <c r="U190" s="161"/>
      <c r="V190" s="161"/>
      <c r="W190" s="161"/>
      <c r="X190" s="161"/>
      <c r="Y190" s="168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4" t="s">
        <v>167</v>
      </c>
      <c r="AV190" s="164" t="s">
        <v>97</v>
      </c>
      <c r="AW190" s="161" t="s">
        <v>97</v>
      </c>
      <c r="AX190" s="161" t="s">
        <v>4</v>
      </c>
      <c r="AY190" s="161" t="s">
        <v>86</v>
      </c>
      <c r="AZ190" s="164" t="s">
        <v>159</v>
      </c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1"/>
      <c r="BN190" s="161"/>
    </row>
    <row r="191" spans="1:66" ht="24" customHeight="1">
      <c r="A191" s="18"/>
      <c r="B191" s="19"/>
      <c r="C191" s="169" t="s">
        <v>281</v>
      </c>
      <c r="D191" s="169" t="s">
        <v>175</v>
      </c>
      <c r="E191" s="170" t="s">
        <v>282</v>
      </c>
      <c r="F191" s="171" t="s">
        <v>283</v>
      </c>
      <c r="G191" s="171"/>
      <c r="H191" s="172" t="s">
        <v>164</v>
      </c>
      <c r="I191" s="173">
        <v>1.149</v>
      </c>
      <c r="J191" s="174"/>
      <c r="K191" s="175"/>
      <c r="L191" s="176">
        <f>ROUND(Q191*I191,2)</f>
        <v>0</v>
      </c>
      <c r="M191" s="175"/>
      <c r="N191" s="177"/>
      <c r="O191" s="178" t="s">
        <v>1</v>
      </c>
      <c r="P191" s="154" t="s">
        <v>42</v>
      </c>
      <c r="Q191" s="155">
        <f>J191+K191</f>
        <v>0</v>
      </c>
      <c r="R191" s="156">
        <f>ROUND(J191*I191,2)</f>
        <v>0</v>
      </c>
      <c r="S191" s="156">
        <f>ROUND(K191*I191,2)</f>
        <v>0</v>
      </c>
      <c r="T191" s="18"/>
      <c r="U191" s="157">
        <f>T191*I191</f>
        <v>0</v>
      </c>
      <c r="V191" s="157">
        <v>0.55000000000000004</v>
      </c>
      <c r="W191" s="157">
        <f>V191*I191</f>
        <v>0.63195000000000001</v>
      </c>
      <c r="X191" s="157">
        <v>0</v>
      </c>
      <c r="Y191" s="158">
        <f>X191*I191</f>
        <v>0</v>
      </c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59" t="s">
        <v>243</v>
      </c>
      <c r="AT191" s="18"/>
      <c r="AU191" s="159" t="s">
        <v>175</v>
      </c>
      <c r="AV191" s="159" t="s">
        <v>97</v>
      </c>
      <c r="AW191" s="18"/>
      <c r="AX191" s="18"/>
      <c r="AY191" s="18"/>
      <c r="AZ191" s="3" t="s">
        <v>159</v>
      </c>
      <c r="BA191" s="18"/>
      <c r="BB191" s="18"/>
      <c r="BC191" s="18"/>
      <c r="BD191" s="18"/>
      <c r="BE191" s="18"/>
      <c r="BF191" s="160">
        <f>IF(P191="základná",L191,0)</f>
        <v>0</v>
      </c>
      <c r="BG191" s="160">
        <f>IF(P191="znížená",L191,0)</f>
        <v>0</v>
      </c>
      <c r="BH191" s="160">
        <f>IF(P191="zákl. prenesená",L191,0)</f>
        <v>0</v>
      </c>
      <c r="BI191" s="160">
        <f>IF(P191="zníž. prenesená",L191,0)</f>
        <v>0</v>
      </c>
      <c r="BJ191" s="160">
        <f>IF(P191="nulová",L191,0)</f>
        <v>0</v>
      </c>
      <c r="BK191" s="3" t="s">
        <v>97</v>
      </c>
      <c r="BL191" s="160">
        <f>ROUND(Q191*I191,2)</f>
        <v>0</v>
      </c>
      <c r="BM191" s="3" t="s">
        <v>232</v>
      </c>
      <c r="BN191" s="159" t="s">
        <v>626</v>
      </c>
    </row>
    <row r="192" spans="1:66" ht="15.75" customHeight="1">
      <c r="A192" s="161"/>
      <c r="B192" s="162"/>
      <c r="C192" s="161"/>
      <c r="D192" s="163" t="s">
        <v>167</v>
      </c>
      <c r="E192" s="161"/>
      <c r="F192" s="165" t="s">
        <v>285</v>
      </c>
      <c r="G192" s="165"/>
      <c r="H192" s="161"/>
      <c r="I192" s="166">
        <v>1.149</v>
      </c>
      <c r="J192" s="161"/>
      <c r="K192" s="161"/>
      <c r="L192" s="161"/>
      <c r="M192" s="161"/>
      <c r="N192" s="162"/>
      <c r="O192" s="167"/>
      <c r="P192" s="161"/>
      <c r="Q192" s="161"/>
      <c r="R192" s="161"/>
      <c r="S192" s="161"/>
      <c r="T192" s="161"/>
      <c r="U192" s="161"/>
      <c r="V192" s="161"/>
      <c r="W192" s="161"/>
      <c r="X192" s="161"/>
      <c r="Y192" s="168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  <c r="AO192" s="161"/>
      <c r="AP192" s="161"/>
      <c r="AQ192" s="161"/>
      <c r="AR192" s="161"/>
      <c r="AS192" s="161"/>
      <c r="AT192" s="161"/>
      <c r="AU192" s="164" t="s">
        <v>167</v>
      </c>
      <c r="AV192" s="164" t="s">
        <v>97</v>
      </c>
      <c r="AW192" s="161" t="s">
        <v>97</v>
      </c>
      <c r="AX192" s="161" t="s">
        <v>3</v>
      </c>
      <c r="AY192" s="161" t="s">
        <v>86</v>
      </c>
      <c r="AZ192" s="164" t="s">
        <v>159</v>
      </c>
      <c r="BA192" s="161"/>
      <c r="BB192" s="161"/>
      <c r="BC192" s="161"/>
      <c r="BD192" s="161"/>
      <c r="BE192" s="161"/>
      <c r="BF192" s="161"/>
      <c r="BG192" s="161"/>
      <c r="BH192" s="161"/>
      <c r="BI192" s="161"/>
      <c r="BJ192" s="161"/>
      <c r="BK192" s="161"/>
      <c r="BL192" s="161"/>
      <c r="BM192" s="161"/>
      <c r="BN192" s="161"/>
    </row>
    <row r="193" spans="1:66" ht="16.5" customHeight="1">
      <c r="A193" s="18"/>
      <c r="B193" s="19"/>
      <c r="C193" s="145" t="s">
        <v>286</v>
      </c>
      <c r="D193" s="145" t="s">
        <v>161</v>
      </c>
      <c r="E193" s="146" t="s">
        <v>287</v>
      </c>
      <c r="F193" s="147" t="s">
        <v>288</v>
      </c>
      <c r="G193" s="147"/>
      <c r="H193" s="148" t="s">
        <v>263</v>
      </c>
      <c r="I193" s="149">
        <v>117.333</v>
      </c>
      <c r="J193" s="150"/>
      <c r="K193" s="150"/>
      <c r="L193" s="151">
        <f>ROUND(Q193*I193,2)</f>
        <v>0</v>
      </c>
      <c r="M193" s="152"/>
      <c r="N193" s="19"/>
      <c r="O193" s="153" t="s">
        <v>1</v>
      </c>
      <c r="P193" s="154" t="s">
        <v>42</v>
      </c>
      <c r="Q193" s="155">
        <f>J193+K193</f>
        <v>0</v>
      </c>
      <c r="R193" s="156">
        <f>ROUND(J193*I193,2)</f>
        <v>0</v>
      </c>
      <c r="S193" s="156">
        <f>ROUND(K193*I193,2)</f>
        <v>0</v>
      </c>
      <c r="T193" s="18"/>
      <c r="U193" s="157">
        <f>T193*I193</f>
        <v>0</v>
      </c>
      <c r="V193" s="157">
        <v>0</v>
      </c>
      <c r="W193" s="157">
        <f>V193*I193</f>
        <v>0</v>
      </c>
      <c r="X193" s="157">
        <v>0</v>
      </c>
      <c r="Y193" s="158">
        <f>X193*I193</f>
        <v>0</v>
      </c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59" t="s">
        <v>232</v>
      </c>
      <c r="AT193" s="18"/>
      <c r="AU193" s="159" t="s">
        <v>161</v>
      </c>
      <c r="AV193" s="159" t="s">
        <v>97</v>
      </c>
      <c r="AW193" s="18"/>
      <c r="AX193" s="18"/>
      <c r="AY193" s="18"/>
      <c r="AZ193" s="3" t="s">
        <v>159</v>
      </c>
      <c r="BA193" s="18"/>
      <c r="BB193" s="18"/>
      <c r="BC193" s="18"/>
      <c r="BD193" s="18"/>
      <c r="BE193" s="18"/>
      <c r="BF193" s="160">
        <f>IF(P193="základná",L193,0)</f>
        <v>0</v>
      </c>
      <c r="BG193" s="160">
        <f>IF(P193="znížená",L193,0)</f>
        <v>0</v>
      </c>
      <c r="BH193" s="160">
        <f>IF(P193="zákl. prenesená",L193,0)</f>
        <v>0</v>
      </c>
      <c r="BI193" s="160">
        <f>IF(P193="zníž. prenesená",L193,0)</f>
        <v>0</v>
      </c>
      <c r="BJ193" s="160">
        <f>IF(P193="nulová",L193,0)</f>
        <v>0</v>
      </c>
      <c r="BK193" s="3" t="s">
        <v>97</v>
      </c>
      <c r="BL193" s="160">
        <f>ROUND(Q193*I193,2)</f>
        <v>0</v>
      </c>
      <c r="BM193" s="3" t="s">
        <v>232</v>
      </c>
      <c r="BN193" s="159" t="s">
        <v>627</v>
      </c>
    </row>
    <row r="194" spans="1:66" ht="15.75" customHeight="1">
      <c r="A194" s="161"/>
      <c r="B194" s="162"/>
      <c r="C194" s="161"/>
      <c r="D194" s="163" t="s">
        <v>167</v>
      </c>
      <c r="E194" s="164" t="s">
        <v>1</v>
      </c>
      <c r="F194" s="165" t="s">
        <v>290</v>
      </c>
      <c r="G194" s="165"/>
      <c r="H194" s="161"/>
      <c r="I194" s="166">
        <v>44.8</v>
      </c>
      <c r="J194" s="161"/>
      <c r="K194" s="161"/>
      <c r="L194" s="161"/>
      <c r="M194" s="161"/>
      <c r="N194" s="162"/>
      <c r="O194" s="167"/>
      <c r="P194" s="161"/>
      <c r="Q194" s="161"/>
      <c r="R194" s="161"/>
      <c r="S194" s="161"/>
      <c r="T194" s="161"/>
      <c r="U194" s="161"/>
      <c r="V194" s="161"/>
      <c r="W194" s="161"/>
      <c r="X194" s="161"/>
      <c r="Y194" s="168"/>
      <c r="Z194" s="161"/>
      <c r="AA194" s="161"/>
      <c r="AB194" s="161"/>
      <c r="AC194" s="161"/>
      <c r="AD194" s="161"/>
      <c r="AE194" s="161"/>
      <c r="AF194" s="161"/>
      <c r="AG194" s="161"/>
      <c r="AH194" s="161"/>
      <c r="AI194" s="161"/>
      <c r="AJ194" s="161"/>
      <c r="AK194" s="161"/>
      <c r="AL194" s="161"/>
      <c r="AM194" s="161"/>
      <c r="AN194" s="161"/>
      <c r="AO194" s="161"/>
      <c r="AP194" s="161"/>
      <c r="AQ194" s="161"/>
      <c r="AR194" s="161"/>
      <c r="AS194" s="161"/>
      <c r="AT194" s="161"/>
      <c r="AU194" s="164" t="s">
        <v>167</v>
      </c>
      <c r="AV194" s="164" t="s">
        <v>97</v>
      </c>
      <c r="AW194" s="161" t="s">
        <v>97</v>
      </c>
      <c r="AX194" s="161" t="s">
        <v>4</v>
      </c>
      <c r="AY194" s="161" t="s">
        <v>78</v>
      </c>
      <c r="AZ194" s="164" t="s">
        <v>159</v>
      </c>
      <c r="BA194" s="161"/>
      <c r="BB194" s="161"/>
      <c r="BC194" s="161"/>
      <c r="BD194" s="161"/>
      <c r="BE194" s="161"/>
      <c r="BF194" s="161"/>
      <c r="BG194" s="161"/>
      <c r="BH194" s="161"/>
      <c r="BI194" s="161"/>
      <c r="BJ194" s="161"/>
      <c r="BK194" s="161"/>
      <c r="BL194" s="161"/>
      <c r="BM194" s="161"/>
      <c r="BN194" s="161"/>
    </row>
    <row r="195" spans="1:66" ht="15.75" customHeight="1">
      <c r="A195" s="161"/>
      <c r="B195" s="162"/>
      <c r="C195" s="161"/>
      <c r="D195" s="163" t="s">
        <v>167</v>
      </c>
      <c r="E195" s="164" t="s">
        <v>1</v>
      </c>
      <c r="F195" s="165" t="s">
        <v>291</v>
      </c>
      <c r="G195" s="165"/>
      <c r="H195" s="161"/>
      <c r="I195" s="166">
        <v>72.533000000000001</v>
      </c>
      <c r="J195" s="161"/>
      <c r="K195" s="161"/>
      <c r="L195" s="161"/>
      <c r="M195" s="161"/>
      <c r="N195" s="162"/>
      <c r="O195" s="167"/>
      <c r="P195" s="161"/>
      <c r="Q195" s="161"/>
      <c r="R195" s="161"/>
      <c r="S195" s="161"/>
      <c r="T195" s="161"/>
      <c r="U195" s="161"/>
      <c r="V195" s="161"/>
      <c r="W195" s="161"/>
      <c r="X195" s="161"/>
      <c r="Y195" s="168"/>
      <c r="Z195" s="161"/>
      <c r="AA195" s="161"/>
      <c r="AB195" s="161"/>
      <c r="AC195" s="161"/>
      <c r="AD195" s="161"/>
      <c r="AE195" s="161"/>
      <c r="AF195" s="161"/>
      <c r="AG195" s="161"/>
      <c r="AH195" s="161"/>
      <c r="AI195" s="161"/>
      <c r="AJ195" s="161"/>
      <c r="AK195" s="161"/>
      <c r="AL195" s="161"/>
      <c r="AM195" s="161"/>
      <c r="AN195" s="161"/>
      <c r="AO195" s="161"/>
      <c r="AP195" s="161"/>
      <c r="AQ195" s="161"/>
      <c r="AR195" s="161"/>
      <c r="AS195" s="161"/>
      <c r="AT195" s="161"/>
      <c r="AU195" s="164" t="s">
        <v>167</v>
      </c>
      <c r="AV195" s="164" t="s">
        <v>97</v>
      </c>
      <c r="AW195" s="161" t="s">
        <v>97</v>
      </c>
      <c r="AX195" s="161" t="s">
        <v>4</v>
      </c>
      <c r="AY195" s="161" t="s">
        <v>78</v>
      </c>
      <c r="AZ195" s="164" t="s">
        <v>159</v>
      </c>
      <c r="BA195" s="161"/>
      <c r="BB195" s="161"/>
      <c r="BC195" s="161"/>
      <c r="BD195" s="161"/>
      <c r="BE195" s="161"/>
      <c r="BF195" s="161"/>
      <c r="BG195" s="161"/>
      <c r="BH195" s="161"/>
      <c r="BI195" s="161"/>
      <c r="BJ195" s="161"/>
      <c r="BK195" s="161"/>
      <c r="BL195" s="161"/>
      <c r="BM195" s="161"/>
      <c r="BN195" s="161"/>
    </row>
    <row r="196" spans="1:66" ht="15.75" customHeight="1">
      <c r="A196" s="185"/>
      <c r="B196" s="186"/>
      <c r="C196" s="185"/>
      <c r="D196" s="163" t="s">
        <v>167</v>
      </c>
      <c r="E196" s="187" t="s">
        <v>1</v>
      </c>
      <c r="F196" s="188" t="s">
        <v>239</v>
      </c>
      <c r="G196" s="188"/>
      <c r="H196" s="185"/>
      <c r="I196" s="189">
        <v>117.333</v>
      </c>
      <c r="J196" s="185"/>
      <c r="K196" s="185"/>
      <c r="L196" s="185"/>
      <c r="M196" s="185"/>
      <c r="N196" s="186"/>
      <c r="O196" s="190"/>
      <c r="P196" s="185"/>
      <c r="Q196" s="185"/>
      <c r="R196" s="185"/>
      <c r="S196" s="185"/>
      <c r="T196" s="185"/>
      <c r="U196" s="185"/>
      <c r="V196" s="185"/>
      <c r="W196" s="185"/>
      <c r="X196" s="185"/>
      <c r="Y196" s="191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7" t="s">
        <v>167</v>
      </c>
      <c r="AV196" s="187" t="s">
        <v>97</v>
      </c>
      <c r="AW196" s="185" t="s">
        <v>174</v>
      </c>
      <c r="AX196" s="185" t="s">
        <v>4</v>
      </c>
      <c r="AY196" s="185" t="s">
        <v>86</v>
      </c>
      <c r="AZ196" s="187" t="s">
        <v>159</v>
      </c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</row>
    <row r="197" spans="1:66" ht="37.5" customHeight="1">
      <c r="A197" s="18"/>
      <c r="B197" s="19"/>
      <c r="C197" s="169" t="s">
        <v>292</v>
      </c>
      <c r="D197" s="169" t="s">
        <v>175</v>
      </c>
      <c r="E197" s="170" t="s">
        <v>293</v>
      </c>
      <c r="F197" s="171" t="s">
        <v>294</v>
      </c>
      <c r="G197" s="171"/>
      <c r="H197" s="172" t="s">
        <v>164</v>
      </c>
      <c r="I197" s="173">
        <v>0.29299999999999998</v>
      </c>
      <c r="J197" s="174"/>
      <c r="K197" s="175"/>
      <c r="L197" s="176">
        <f>ROUND(Q197*I197,2)</f>
        <v>0</v>
      </c>
      <c r="M197" s="175"/>
      <c r="N197" s="177"/>
      <c r="O197" s="178" t="s">
        <v>1</v>
      </c>
      <c r="P197" s="154" t="s">
        <v>42</v>
      </c>
      <c r="Q197" s="155">
        <f>J197+K197</f>
        <v>0</v>
      </c>
      <c r="R197" s="156">
        <f>ROUND(J197*I197,2)</f>
        <v>0</v>
      </c>
      <c r="S197" s="156">
        <f>ROUND(K197*I197,2)</f>
        <v>0</v>
      </c>
      <c r="T197" s="18"/>
      <c r="U197" s="157">
        <f>T197*I197</f>
        <v>0</v>
      </c>
      <c r="V197" s="157">
        <v>0.5</v>
      </c>
      <c r="W197" s="157">
        <f>V197*I197</f>
        <v>0.14649999999999999</v>
      </c>
      <c r="X197" s="157">
        <v>0</v>
      </c>
      <c r="Y197" s="158">
        <f>X197*I197</f>
        <v>0</v>
      </c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59" t="s">
        <v>243</v>
      </c>
      <c r="AT197" s="18"/>
      <c r="AU197" s="159" t="s">
        <v>175</v>
      </c>
      <c r="AV197" s="159" t="s">
        <v>97</v>
      </c>
      <c r="AW197" s="18"/>
      <c r="AX197" s="18"/>
      <c r="AY197" s="18"/>
      <c r="AZ197" s="3" t="s">
        <v>159</v>
      </c>
      <c r="BA197" s="18"/>
      <c r="BB197" s="18"/>
      <c r="BC197" s="18"/>
      <c r="BD197" s="18"/>
      <c r="BE197" s="18"/>
      <c r="BF197" s="160">
        <f>IF(P197="základná",L197,0)</f>
        <v>0</v>
      </c>
      <c r="BG197" s="160">
        <f>IF(P197="znížená",L197,0)</f>
        <v>0</v>
      </c>
      <c r="BH197" s="160">
        <f>IF(P197="zákl. prenesená",L197,0)</f>
        <v>0</v>
      </c>
      <c r="BI197" s="160">
        <f>IF(P197="zníž. prenesená",L197,0)</f>
        <v>0</v>
      </c>
      <c r="BJ197" s="160">
        <f>IF(P197="nulová",L197,0)</f>
        <v>0</v>
      </c>
      <c r="BK197" s="3" t="s">
        <v>97</v>
      </c>
      <c r="BL197" s="160">
        <f>ROUND(Q197*I197,2)</f>
        <v>0</v>
      </c>
      <c r="BM197" s="3" t="s">
        <v>232</v>
      </c>
      <c r="BN197" s="159" t="s">
        <v>628</v>
      </c>
    </row>
    <row r="198" spans="1:66" ht="15.75" customHeight="1">
      <c r="A198" s="161"/>
      <c r="B198" s="162"/>
      <c r="C198" s="161"/>
      <c r="D198" s="163" t="s">
        <v>167</v>
      </c>
      <c r="E198" s="164" t="s">
        <v>1</v>
      </c>
      <c r="F198" s="165" t="s">
        <v>296</v>
      </c>
      <c r="G198" s="165"/>
      <c r="H198" s="161"/>
      <c r="I198" s="166">
        <v>0.108</v>
      </c>
      <c r="J198" s="161"/>
      <c r="K198" s="161"/>
      <c r="L198" s="161"/>
      <c r="M198" s="161"/>
      <c r="N198" s="162"/>
      <c r="O198" s="167"/>
      <c r="P198" s="161"/>
      <c r="Q198" s="161"/>
      <c r="R198" s="161"/>
      <c r="S198" s="161"/>
      <c r="T198" s="161"/>
      <c r="U198" s="161"/>
      <c r="V198" s="161"/>
      <c r="W198" s="161"/>
      <c r="X198" s="161"/>
      <c r="Y198" s="168"/>
      <c r="Z198" s="161"/>
      <c r="AA198" s="161"/>
      <c r="AB198" s="161"/>
      <c r="AC198" s="161"/>
      <c r="AD198" s="161"/>
      <c r="AE198" s="161"/>
      <c r="AF198" s="161"/>
      <c r="AG198" s="161"/>
      <c r="AH198" s="161"/>
      <c r="AI198" s="161"/>
      <c r="AJ198" s="161"/>
      <c r="AK198" s="161"/>
      <c r="AL198" s="161"/>
      <c r="AM198" s="161"/>
      <c r="AN198" s="161"/>
      <c r="AO198" s="161"/>
      <c r="AP198" s="161"/>
      <c r="AQ198" s="161"/>
      <c r="AR198" s="161"/>
      <c r="AS198" s="161"/>
      <c r="AT198" s="161"/>
      <c r="AU198" s="164" t="s">
        <v>167</v>
      </c>
      <c r="AV198" s="164" t="s">
        <v>97</v>
      </c>
      <c r="AW198" s="161" t="s">
        <v>97</v>
      </c>
      <c r="AX198" s="161" t="s">
        <v>4</v>
      </c>
      <c r="AY198" s="161" t="s">
        <v>78</v>
      </c>
      <c r="AZ198" s="164" t="s">
        <v>159</v>
      </c>
      <c r="BA198" s="161"/>
      <c r="BB198" s="161"/>
      <c r="BC198" s="161"/>
      <c r="BD198" s="161"/>
      <c r="BE198" s="161"/>
      <c r="BF198" s="161"/>
      <c r="BG198" s="161"/>
      <c r="BH198" s="161"/>
      <c r="BI198" s="161"/>
      <c r="BJ198" s="161"/>
      <c r="BK198" s="161"/>
      <c r="BL198" s="161"/>
      <c r="BM198" s="161"/>
      <c r="BN198" s="161"/>
    </row>
    <row r="199" spans="1:66" ht="15.75" customHeight="1">
      <c r="A199" s="161"/>
      <c r="B199" s="162"/>
      <c r="C199" s="161"/>
      <c r="D199" s="163" t="s">
        <v>167</v>
      </c>
      <c r="E199" s="164" t="s">
        <v>1</v>
      </c>
      <c r="F199" s="165" t="s">
        <v>297</v>
      </c>
      <c r="G199" s="165"/>
      <c r="H199" s="161"/>
      <c r="I199" s="166">
        <v>0.17399999999999999</v>
      </c>
      <c r="J199" s="161"/>
      <c r="K199" s="161"/>
      <c r="L199" s="161"/>
      <c r="M199" s="161"/>
      <c r="N199" s="162"/>
      <c r="O199" s="167"/>
      <c r="P199" s="161"/>
      <c r="Q199" s="161"/>
      <c r="R199" s="161"/>
      <c r="S199" s="161"/>
      <c r="T199" s="161"/>
      <c r="U199" s="161"/>
      <c r="V199" s="161"/>
      <c r="W199" s="161"/>
      <c r="X199" s="161"/>
      <c r="Y199" s="168"/>
      <c r="Z199" s="161"/>
      <c r="AA199" s="161"/>
      <c r="AB199" s="161"/>
      <c r="AC199" s="161"/>
      <c r="AD199" s="161"/>
      <c r="AE199" s="161"/>
      <c r="AF199" s="161"/>
      <c r="AG199" s="161"/>
      <c r="AH199" s="161"/>
      <c r="AI199" s="161"/>
      <c r="AJ199" s="161"/>
      <c r="AK199" s="161"/>
      <c r="AL199" s="161"/>
      <c r="AM199" s="161"/>
      <c r="AN199" s="161"/>
      <c r="AO199" s="161"/>
      <c r="AP199" s="161"/>
      <c r="AQ199" s="161"/>
      <c r="AR199" s="161"/>
      <c r="AS199" s="161"/>
      <c r="AT199" s="161"/>
      <c r="AU199" s="164" t="s">
        <v>167</v>
      </c>
      <c r="AV199" s="164" t="s">
        <v>97</v>
      </c>
      <c r="AW199" s="161" t="s">
        <v>97</v>
      </c>
      <c r="AX199" s="161" t="s">
        <v>4</v>
      </c>
      <c r="AY199" s="161" t="s">
        <v>78</v>
      </c>
      <c r="AZ199" s="164" t="s">
        <v>159</v>
      </c>
      <c r="BA199" s="161"/>
      <c r="BB199" s="161"/>
      <c r="BC199" s="161"/>
      <c r="BD199" s="161"/>
      <c r="BE199" s="161"/>
      <c r="BF199" s="161"/>
      <c r="BG199" s="161"/>
      <c r="BH199" s="161"/>
      <c r="BI199" s="161"/>
      <c r="BJ199" s="161"/>
      <c r="BK199" s="161"/>
      <c r="BL199" s="161"/>
      <c r="BM199" s="161"/>
      <c r="BN199" s="161"/>
    </row>
    <row r="200" spans="1:66" ht="15.75" customHeight="1">
      <c r="A200" s="185"/>
      <c r="B200" s="186"/>
      <c r="C200" s="185"/>
      <c r="D200" s="163" t="s">
        <v>167</v>
      </c>
      <c r="E200" s="187" t="s">
        <v>1</v>
      </c>
      <c r="F200" s="188" t="s">
        <v>239</v>
      </c>
      <c r="G200" s="188"/>
      <c r="H200" s="185"/>
      <c r="I200" s="189">
        <v>0.28199999999999997</v>
      </c>
      <c r="J200" s="185"/>
      <c r="K200" s="185"/>
      <c r="L200" s="185"/>
      <c r="M200" s="185"/>
      <c r="N200" s="186"/>
      <c r="O200" s="190"/>
      <c r="P200" s="185"/>
      <c r="Q200" s="185"/>
      <c r="R200" s="185"/>
      <c r="S200" s="185"/>
      <c r="T200" s="185"/>
      <c r="U200" s="185"/>
      <c r="V200" s="185"/>
      <c r="W200" s="185"/>
      <c r="X200" s="185"/>
      <c r="Y200" s="191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5"/>
      <c r="AM200" s="185"/>
      <c r="AN200" s="185"/>
      <c r="AO200" s="185"/>
      <c r="AP200" s="185"/>
      <c r="AQ200" s="185"/>
      <c r="AR200" s="185"/>
      <c r="AS200" s="185"/>
      <c r="AT200" s="185"/>
      <c r="AU200" s="187" t="s">
        <v>167</v>
      </c>
      <c r="AV200" s="187" t="s">
        <v>97</v>
      </c>
      <c r="AW200" s="185" t="s">
        <v>174</v>
      </c>
      <c r="AX200" s="185" t="s">
        <v>4</v>
      </c>
      <c r="AY200" s="185" t="s">
        <v>86</v>
      </c>
      <c r="AZ200" s="187" t="s">
        <v>159</v>
      </c>
      <c r="BA200" s="185"/>
      <c r="BB200" s="185"/>
      <c r="BC200" s="185"/>
      <c r="BD200" s="185"/>
      <c r="BE200" s="185"/>
      <c r="BF200" s="185"/>
      <c r="BG200" s="185"/>
      <c r="BH200" s="185"/>
      <c r="BI200" s="185"/>
      <c r="BJ200" s="185"/>
      <c r="BK200" s="185"/>
      <c r="BL200" s="185"/>
      <c r="BM200" s="185"/>
      <c r="BN200" s="185"/>
    </row>
    <row r="201" spans="1:66" ht="15.75" customHeight="1">
      <c r="A201" s="161"/>
      <c r="B201" s="162"/>
      <c r="C201" s="161"/>
      <c r="D201" s="163" t="s">
        <v>167</v>
      </c>
      <c r="E201" s="161"/>
      <c r="F201" s="165" t="s">
        <v>298</v>
      </c>
      <c r="G201" s="165"/>
      <c r="H201" s="161"/>
      <c r="I201" s="166">
        <v>0.29299999999999998</v>
      </c>
      <c r="J201" s="161"/>
      <c r="K201" s="161"/>
      <c r="L201" s="161"/>
      <c r="M201" s="161"/>
      <c r="N201" s="162"/>
      <c r="O201" s="167"/>
      <c r="P201" s="161"/>
      <c r="Q201" s="161"/>
      <c r="R201" s="161"/>
      <c r="S201" s="161"/>
      <c r="T201" s="161"/>
      <c r="U201" s="161"/>
      <c r="V201" s="161"/>
      <c r="W201" s="161"/>
      <c r="X201" s="161"/>
      <c r="Y201" s="168"/>
      <c r="Z201" s="161"/>
      <c r="AA201" s="161"/>
      <c r="AB201" s="161"/>
      <c r="AC201" s="161"/>
      <c r="AD201" s="161"/>
      <c r="AE201" s="161"/>
      <c r="AF201" s="161"/>
      <c r="AG201" s="161"/>
      <c r="AH201" s="161"/>
      <c r="AI201" s="161"/>
      <c r="AJ201" s="161"/>
      <c r="AK201" s="161"/>
      <c r="AL201" s="161"/>
      <c r="AM201" s="161"/>
      <c r="AN201" s="161"/>
      <c r="AO201" s="161"/>
      <c r="AP201" s="161"/>
      <c r="AQ201" s="161"/>
      <c r="AR201" s="161"/>
      <c r="AS201" s="161"/>
      <c r="AT201" s="161"/>
      <c r="AU201" s="164" t="s">
        <v>167</v>
      </c>
      <c r="AV201" s="164" t="s">
        <v>97</v>
      </c>
      <c r="AW201" s="161" t="s">
        <v>97</v>
      </c>
      <c r="AX201" s="161" t="s">
        <v>3</v>
      </c>
      <c r="AY201" s="161" t="s">
        <v>86</v>
      </c>
      <c r="AZ201" s="164" t="s">
        <v>159</v>
      </c>
      <c r="BA201" s="161"/>
      <c r="BB201" s="161"/>
      <c r="BC201" s="161"/>
      <c r="BD201" s="161"/>
      <c r="BE201" s="161"/>
      <c r="BF201" s="161"/>
      <c r="BG201" s="161"/>
      <c r="BH201" s="161"/>
      <c r="BI201" s="161"/>
      <c r="BJ201" s="161"/>
      <c r="BK201" s="161"/>
      <c r="BL201" s="161"/>
      <c r="BM201" s="161"/>
      <c r="BN201" s="161"/>
    </row>
    <row r="202" spans="1:66" ht="44.25" customHeight="1">
      <c r="A202" s="18"/>
      <c r="B202" s="19"/>
      <c r="C202" s="145" t="s">
        <v>299</v>
      </c>
      <c r="D202" s="145" t="s">
        <v>161</v>
      </c>
      <c r="E202" s="146" t="s">
        <v>300</v>
      </c>
      <c r="F202" s="147" t="s">
        <v>301</v>
      </c>
      <c r="G202" s="147"/>
      <c r="H202" s="148" t="s">
        <v>164</v>
      </c>
      <c r="I202" s="149">
        <v>4.9059999999999997</v>
      </c>
      <c r="J202" s="150"/>
      <c r="K202" s="150"/>
      <c r="L202" s="151">
        <f>ROUND(Q202*I202,2)</f>
        <v>0</v>
      </c>
      <c r="M202" s="152"/>
      <c r="N202" s="19"/>
      <c r="O202" s="153" t="s">
        <v>1</v>
      </c>
      <c r="P202" s="154" t="s">
        <v>42</v>
      </c>
      <c r="Q202" s="155">
        <f>J202+K202</f>
        <v>0</v>
      </c>
      <c r="R202" s="156">
        <f>ROUND(J202*I202,2)</f>
        <v>0</v>
      </c>
      <c r="S202" s="156">
        <f>ROUND(K202*I202,2)</f>
        <v>0</v>
      </c>
      <c r="T202" s="18"/>
      <c r="U202" s="157">
        <f>T202*I202</f>
        <v>0</v>
      </c>
      <c r="V202" s="157">
        <v>2.2329999999999999E-2</v>
      </c>
      <c r="W202" s="157">
        <f>V202*I202</f>
        <v>0.10955097999999999</v>
      </c>
      <c r="X202" s="157">
        <v>0</v>
      </c>
      <c r="Y202" s="158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9" t="s">
        <v>232</v>
      </c>
      <c r="AT202" s="18"/>
      <c r="AU202" s="159" t="s">
        <v>161</v>
      </c>
      <c r="AV202" s="159" t="s">
        <v>97</v>
      </c>
      <c r="AW202" s="18"/>
      <c r="AX202" s="18"/>
      <c r="AY202" s="18"/>
      <c r="AZ202" s="3" t="s">
        <v>159</v>
      </c>
      <c r="BA202" s="18"/>
      <c r="BB202" s="18"/>
      <c r="BC202" s="18"/>
      <c r="BD202" s="18"/>
      <c r="BE202" s="18"/>
      <c r="BF202" s="160">
        <f>IF(P202="základná",L202,0)</f>
        <v>0</v>
      </c>
      <c r="BG202" s="160">
        <f>IF(P202="znížená",L202,0)</f>
        <v>0</v>
      </c>
      <c r="BH202" s="160">
        <f>IF(P202="zákl. prenesená",L202,0)</f>
        <v>0</v>
      </c>
      <c r="BI202" s="160">
        <f>IF(P202="zníž. prenesená",L202,0)</f>
        <v>0</v>
      </c>
      <c r="BJ202" s="160">
        <f>IF(P202="nulová",L202,0)</f>
        <v>0</v>
      </c>
      <c r="BK202" s="3" t="s">
        <v>97</v>
      </c>
      <c r="BL202" s="160">
        <f>ROUND(Q202*I202,2)</f>
        <v>0</v>
      </c>
      <c r="BM202" s="3" t="s">
        <v>232</v>
      </c>
      <c r="BN202" s="159" t="s">
        <v>629</v>
      </c>
    </row>
    <row r="203" spans="1:66" ht="15.75" customHeight="1">
      <c r="A203" s="161"/>
      <c r="B203" s="162"/>
      <c r="C203" s="161"/>
      <c r="D203" s="163" t="s">
        <v>167</v>
      </c>
      <c r="E203" s="164" t="s">
        <v>1</v>
      </c>
      <c r="F203" s="165" t="s">
        <v>303</v>
      </c>
      <c r="G203" s="165"/>
      <c r="H203" s="161"/>
      <c r="I203" s="166">
        <v>4.9059999999999997</v>
      </c>
      <c r="J203" s="161"/>
      <c r="K203" s="161"/>
      <c r="L203" s="161"/>
      <c r="M203" s="161"/>
      <c r="N203" s="162"/>
      <c r="O203" s="167"/>
      <c r="P203" s="161"/>
      <c r="Q203" s="161"/>
      <c r="R203" s="161"/>
      <c r="S203" s="161"/>
      <c r="T203" s="161"/>
      <c r="U203" s="161"/>
      <c r="V203" s="161"/>
      <c r="W203" s="161"/>
      <c r="X203" s="161"/>
      <c r="Y203" s="168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1"/>
      <c r="AT203" s="161"/>
      <c r="AU203" s="164" t="s">
        <v>167</v>
      </c>
      <c r="AV203" s="164" t="s">
        <v>97</v>
      </c>
      <c r="AW203" s="161" t="s">
        <v>97</v>
      </c>
      <c r="AX203" s="161" t="s">
        <v>4</v>
      </c>
      <c r="AY203" s="161" t="s">
        <v>86</v>
      </c>
      <c r="AZ203" s="164" t="s">
        <v>159</v>
      </c>
      <c r="BA203" s="161"/>
      <c r="BB203" s="161"/>
      <c r="BC203" s="161"/>
      <c r="BD203" s="161"/>
      <c r="BE203" s="161"/>
      <c r="BF203" s="161"/>
      <c r="BG203" s="161"/>
      <c r="BH203" s="161"/>
      <c r="BI203" s="161"/>
      <c r="BJ203" s="161"/>
      <c r="BK203" s="161"/>
      <c r="BL203" s="161"/>
      <c r="BM203" s="161"/>
      <c r="BN203" s="161"/>
    </row>
    <row r="204" spans="1:66" ht="33" customHeight="1">
      <c r="A204" s="18"/>
      <c r="B204" s="19"/>
      <c r="C204" s="145" t="s">
        <v>304</v>
      </c>
      <c r="D204" s="145" t="s">
        <v>161</v>
      </c>
      <c r="E204" s="146" t="s">
        <v>305</v>
      </c>
      <c r="F204" s="147" t="s">
        <v>306</v>
      </c>
      <c r="G204" s="147"/>
      <c r="H204" s="148" t="s">
        <v>186</v>
      </c>
      <c r="I204" s="149">
        <v>43.52</v>
      </c>
      <c r="J204" s="150"/>
      <c r="K204" s="150"/>
      <c r="L204" s="151">
        <f>ROUND(Q204*I204,2)</f>
        <v>0</v>
      </c>
      <c r="M204" s="152"/>
      <c r="N204" s="19"/>
      <c r="O204" s="153" t="s">
        <v>1</v>
      </c>
      <c r="P204" s="154" t="s">
        <v>42</v>
      </c>
      <c r="Q204" s="155">
        <f>J204+K204</f>
        <v>0</v>
      </c>
      <c r="R204" s="156">
        <f>ROUND(J204*I204,2)</f>
        <v>0</v>
      </c>
      <c r="S204" s="156">
        <f>ROUND(K204*I204,2)</f>
        <v>0</v>
      </c>
      <c r="T204" s="18"/>
      <c r="U204" s="157">
        <f>T204*I204</f>
        <v>0</v>
      </c>
      <c r="V204" s="157">
        <v>5.79E-3</v>
      </c>
      <c r="W204" s="157">
        <f>V204*I204</f>
        <v>0.2519808</v>
      </c>
      <c r="X204" s="157">
        <v>0</v>
      </c>
      <c r="Y204" s="158">
        <f>X204*I204</f>
        <v>0</v>
      </c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59" t="s">
        <v>232</v>
      </c>
      <c r="AT204" s="18"/>
      <c r="AU204" s="159" t="s">
        <v>161</v>
      </c>
      <c r="AV204" s="159" t="s">
        <v>97</v>
      </c>
      <c r="AW204" s="18"/>
      <c r="AX204" s="18"/>
      <c r="AY204" s="18"/>
      <c r="AZ204" s="3" t="s">
        <v>159</v>
      </c>
      <c r="BA204" s="18"/>
      <c r="BB204" s="18"/>
      <c r="BC204" s="18"/>
      <c r="BD204" s="18"/>
      <c r="BE204" s="18"/>
      <c r="BF204" s="160">
        <f>IF(P204="základná",L204,0)</f>
        <v>0</v>
      </c>
      <c r="BG204" s="160">
        <f>IF(P204="znížená",L204,0)</f>
        <v>0</v>
      </c>
      <c r="BH204" s="160">
        <f>IF(P204="zákl. prenesená",L204,0)</f>
        <v>0</v>
      </c>
      <c r="BI204" s="160">
        <f>IF(P204="zníž. prenesená",L204,0)</f>
        <v>0</v>
      </c>
      <c r="BJ204" s="160">
        <f>IF(P204="nulová",L204,0)</f>
        <v>0</v>
      </c>
      <c r="BK204" s="3" t="s">
        <v>97</v>
      </c>
      <c r="BL204" s="160">
        <f>ROUND(Q204*I204,2)</f>
        <v>0</v>
      </c>
      <c r="BM204" s="3" t="s">
        <v>232</v>
      </c>
      <c r="BN204" s="159" t="s">
        <v>630</v>
      </c>
    </row>
    <row r="205" spans="1:66" ht="15.75" customHeight="1">
      <c r="A205" s="161"/>
      <c r="B205" s="162"/>
      <c r="C205" s="161"/>
      <c r="D205" s="163" t="s">
        <v>167</v>
      </c>
      <c r="E205" s="164" t="s">
        <v>1</v>
      </c>
      <c r="F205" s="165" t="s">
        <v>308</v>
      </c>
      <c r="G205" s="165"/>
      <c r="H205" s="161"/>
      <c r="I205" s="166">
        <v>43.52</v>
      </c>
      <c r="J205" s="161"/>
      <c r="K205" s="161"/>
      <c r="L205" s="161"/>
      <c r="M205" s="161"/>
      <c r="N205" s="162"/>
      <c r="O205" s="167"/>
      <c r="P205" s="161"/>
      <c r="Q205" s="161"/>
      <c r="R205" s="161"/>
      <c r="S205" s="161"/>
      <c r="T205" s="161"/>
      <c r="U205" s="161"/>
      <c r="V205" s="161"/>
      <c r="W205" s="161"/>
      <c r="X205" s="161"/>
      <c r="Y205" s="168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1"/>
      <c r="AT205" s="161"/>
      <c r="AU205" s="164" t="s">
        <v>167</v>
      </c>
      <c r="AV205" s="164" t="s">
        <v>97</v>
      </c>
      <c r="AW205" s="161" t="s">
        <v>97</v>
      </c>
      <c r="AX205" s="161" t="s">
        <v>4</v>
      </c>
      <c r="AY205" s="161" t="s">
        <v>86</v>
      </c>
      <c r="AZ205" s="164" t="s">
        <v>159</v>
      </c>
      <c r="BA205" s="161"/>
      <c r="BB205" s="161"/>
      <c r="BC205" s="161"/>
      <c r="BD205" s="161"/>
      <c r="BE205" s="161"/>
      <c r="BF205" s="161"/>
      <c r="BG205" s="161"/>
      <c r="BH205" s="161"/>
      <c r="BI205" s="161"/>
      <c r="BJ205" s="161"/>
      <c r="BK205" s="161"/>
      <c r="BL205" s="161"/>
      <c r="BM205" s="161"/>
      <c r="BN205" s="161"/>
    </row>
    <row r="206" spans="1:66" ht="24" customHeight="1">
      <c r="A206" s="18"/>
      <c r="B206" s="19"/>
      <c r="C206" s="145" t="s">
        <v>309</v>
      </c>
      <c r="D206" s="145" t="s">
        <v>161</v>
      </c>
      <c r="E206" s="146" t="s">
        <v>310</v>
      </c>
      <c r="F206" s="147" t="s">
        <v>311</v>
      </c>
      <c r="G206" s="147"/>
      <c r="H206" s="148" t="s">
        <v>186</v>
      </c>
      <c r="I206" s="149">
        <v>98.4</v>
      </c>
      <c r="J206" s="150"/>
      <c r="K206" s="150"/>
      <c r="L206" s="151">
        <f>ROUND(Q206*I206,2)</f>
        <v>0</v>
      </c>
      <c r="M206" s="152"/>
      <c r="N206" s="19"/>
      <c r="O206" s="153" t="s">
        <v>1</v>
      </c>
      <c r="P206" s="154" t="s">
        <v>42</v>
      </c>
      <c r="Q206" s="155">
        <f>J206+K206</f>
        <v>0</v>
      </c>
      <c r="R206" s="156">
        <f>ROUND(J206*I206,2)</f>
        <v>0</v>
      </c>
      <c r="S206" s="156">
        <f>ROUND(K206*I206,2)</f>
        <v>0</v>
      </c>
      <c r="T206" s="18"/>
      <c r="U206" s="157">
        <f>T206*I206</f>
        <v>0</v>
      </c>
      <c r="V206" s="157">
        <v>5.7299999999999999E-3</v>
      </c>
      <c r="W206" s="157">
        <f>V206*I206</f>
        <v>0.563832</v>
      </c>
      <c r="X206" s="157">
        <v>0</v>
      </c>
      <c r="Y206" s="158">
        <f>X206*I206</f>
        <v>0</v>
      </c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59" t="s">
        <v>232</v>
      </c>
      <c r="AT206" s="18"/>
      <c r="AU206" s="159" t="s">
        <v>161</v>
      </c>
      <c r="AV206" s="159" t="s">
        <v>97</v>
      </c>
      <c r="AW206" s="18"/>
      <c r="AX206" s="18"/>
      <c r="AY206" s="18"/>
      <c r="AZ206" s="3" t="s">
        <v>159</v>
      </c>
      <c r="BA206" s="18"/>
      <c r="BB206" s="18"/>
      <c r="BC206" s="18"/>
      <c r="BD206" s="18"/>
      <c r="BE206" s="18"/>
      <c r="BF206" s="160">
        <f>IF(P206="základná",L206,0)</f>
        <v>0</v>
      </c>
      <c r="BG206" s="160">
        <f>IF(P206="znížená",L206,0)</f>
        <v>0</v>
      </c>
      <c r="BH206" s="160">
        <f>IF(P206="zákl. prenesená",L206,0)</f>
        <v>0</v>
      </c>
      <c r="BI206" s="160">
        <f>IF(P206="zníž. prenesená",L206,0)</f>
        <v>0</v>
      </c>
      <c r="BJ206" s="160">
        <f>IF(P206="nulová",L206,0)</f>
        <v>0</v>
      </c>
      <c r="BK206" s="3" t="s">
        <v>97</v>
      </c>
      <c r="BL206" s="160">
        <f>ROUND(Q206*I206,2)</f>
        <v>0</v>
      </c>
      <c r="BM206" s="3" t="s">
        <v>232</v>
      </c>
      <c r="BN206" s="159" t="s">
        <v>631</v>
      </c>
    </row>
    <row r="207" spans="1:66" ht="15.75" customHeight="1">
      <c r="A207" s="161"/>
      <c r="B207" s="162"/>
      <c r="C207" s="161"/>
      <c r="D207" s="163" t="s">
        <v>167</v>
      </c>
      <c r="E207" s="164" t="s">
        <v>1</v>
      </c>
      <c r="F207" s="165" t="s">
        <v>313</v>
      </c>
      <c r="G207" s="165"/>
      <c r="H207" s="161"/>
      <c r="I207" s="166">
        <v>50</v>
      </c>
      <c r="J207" s="161"/>
      <c r="K207" s="161"/>
      <c r="L207" s="161"/>
      <c r="M207" s="161"/>
      <c r="N207" s="162"/>
      <c r="O207" s="167"/>
      <c r="P207" s="161"/>
      <c r="Q207" s="161"/>
      <c r="R207" s="161"/>
      <c r="S207" s="161"/>
      <c r="T207" s="161"/>
      <c r="U207" s="161"/>
      <c r="V207" s="161"/>
      <c r="W207" s="161"/>
      <c r="X207" s="161"/>
      <c r="Y207" s="168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4" t="s">
        <v>167</v>
      </c>
      <c r="AV207" s="164" t="s">
        <v>97</v>
      </c>
      <c r="AW207" s="161" t="s">
        <v>97</v>
      </c>
      <c r="AX207" s="161" t="s">
        <v>4</v>
      </c>
      <c r="AY207" s="161" t="s">
        <v>78</v>
      </c>
      <c r="AZ207" s="164" t="s">
        <v>159</v>
      </c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1"/>
      <c r="BN207" s="161"/>
    </row>
    <row r="208" spans="1:66" ht="15.75" customHeight="1">
      <c r="A208" s="161"/>
      <c r="B208" s="162"/>
      <c r="C208" s="161"/>
      <c r="D208" s="163" t="s">
        <v>167</v>
      </c>
      <c r="E208" s="164" t="s">
        <v>1</v>
      </c>
      <c r="F208" s="165" t="s">
        <v>314</v>
      </c>
      <c r="G208" s="165"/>
      <c r="H208" s="161"/>
      <c r="I208" s="166">
        <v>48.4</v>
      </c>
      <c r="J208" s="161"/>
      <c r="K208" s="161"/>
      <c r="L208" s="161"/>
      <c r="M208" s="161"/>
      <c r="N208" s="162"/>
      <c r="O208" s="167"/>
      <c r="P208" s="161"/>
      <c r="Q208" s="161"/>
      <c r="R208" s="161"/>
      <c r="S208" s="161"/>
      <c r="T208" s="161"/>
      <c r="U208" s="161"/>
      <c r="V208" s="161"/>
      <c r="W208" s="161"/>
      <c r="X208" s="161"/>
      <c r="Y208" s="168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4" t="s">
        <v>167</v>
      </c>
      <c r="AV208" s="164" t="s">
        <v>97</v>
      </c>
      <c r="AW208" s="161" t="s">
        <v>97</v>
      </c>
      <c r="AX208" s="161" t="s">
        <v>4</v>
      </c>
      <c r="AY208" s="161" t="s">
        <v>78</v>
      </c>
      <c r="AZ208" s="164" t="s">
        <v>159</v>
      </c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1"/>
      <c r="BN208" s="161"/>
    </row>
    <row r="209" spans="1:66" ht="15.75" customHeight="1">
      <c r="A209" s="185"/>
      <c r="B209" s="186"/>
      <c r="C209" s="185"/>
      <c r="D209" s="163" t="s">
        <v>167</v>
      </c>
      <c r="E209" s="187" t="s">
        <v>1</v>
      </c>
      <c r="F209" s="188" t="s">
        <v>239</v>
      </c>
      <c r="G209" s="188"/>
      <c r="H209" s="185"/>
      <c r="I209" s="189">
        <v>98.4</v>
      </c>
      <c r="J209" s="185"/>
      <c r="K209" s="185"/>
      <c r="L209" s="185"/>
      <c r="M209" s="185"/>
      <c r="N209" s="186"/>
      <c r="O209" s="190"/>
      <c r="P209" s="185"/>
      <c r="Q209" s="185"/>
      <c r="R209" s="185"/>
      <c r="S209" s="185"/>
      <c r="T209" s="185"/>
      <c r="U209" s="185"/>
      <c r="V209" s="185"/>
      <c r="W209" s="185"/>
      <c r="X209" s="185"/>
      <c r="Y209" s="191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85"/>
      <c r="AT209" s="185"/>
      <c r="AU209" s="187" t="s">
        <v>167</v>
      </c>
      <c r="AV209" s="187" t="s">
        <v>97</v>
      </c>
      <c r="AW209" s="185" t="s">
        <v>174</v>
      </c>
      <c r="AX209" s="185" t="s">
        <v>4</v>
      </c>
      <c r="AY209" s="185" t="s">
        <v>86</v>
      </c>
      <c r="AZ209" s="187" t="s">
        <v>159</v>
      </c>
      <c r="BA209" s="185"/>
      <c r="BB209" s="185"/>
      <c r="BC209" s="185"/>
      <c r="BD209" s="185"/>
      <c r="BE209" s="185"/>
      <c r="BF209" s="185"/>
      <c r="BG209" s="185"/>
      <c r="BH209" s="185"/>
      <c r="BI209" s="185"/>
      <c r="BJ209" s="185"/>
      <c r="BK209" s="185"/>
      <c r="BL209" s="185"/>
      <c r="BM209" s="185"/>
      <c r="BN209" s="185"/>
    </row>
    <row r="210" spans="1:66" ht="33" customHeight="1">
      <c r="A210" s="18"/>
      <c r="B210" s="19"/>
      <c r="C210" s="169" t="s">
        <v>315</v>
      </c>
      <c r="D210" s="169" t="s">
        <v>175</v>
      </c>
      <c r="E210" s="170" t="s">
        <v>316</v>
      </c>
      <c r="F210" s="171" t="s">
        <v>317</v>
      </c>
      <c r="G210" s="171"/>
      <c r="H210" s="172" t="s">
        <v>164</v>
      </c>
      <c r="I210" s="173">
        <v>0.92900000000000005</v>
      </c>
      <c r="J210" s="174"/>
      <c r="K210" s="175"/>
      <c r="L210" s="176">
        <f>ROUND(Q210*I210,2)</f>
        <v>0</v>
      </c>
      <c r="M210" s="175"/>
      <c r="N210" s="177"/>
      <c r="O210" s="178" t="s">
        <v>1</v>
      </c>
      <c r="P210" s="154" t="s">
        <v>42</v>
      </c>
      <c r="Q210" s="155">
        <f>J210+K210</f>
        <v>0</v>
      </c>
      <c r="R210" s="156">
        <f>ROUND(J210*I210,2)</f>
        <v>0</v>
      </c>
      <c r="S210" s="156">
        <f>ROUND(K210*I210,2)</f>
        <v>0</v>
      </c>
      <c r="T210" s="18"/>
      <c r="U210" s="157">
        <f>T210*I210</f>
        <v>0</v>
      </c>
      <c r="V210" s="157">
        <v>0.44</v>
      </c>
      <c r="W210" s="157">
        <f>V210*I210</f>
        <v>0.40876000000000001</v>
      </c>
      <c r="X210" s="157">
        <v>0</v>
      </c>
      <c r="Y210" s="158">
        <f>X210*I210</f>
        <v>0</v>
      </c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59" t="s">
        <v>243</v>
      </c>
      <c r="AT210" s="18"/>
      <c r="AU210" s="159" t="s">
        <v>175</v>
      </c>
      <c r="AV210" s="159" t="s">
        <v>97</v>
      </c>
      <c r="AW210" s="18"/>
      <c r="AX210" s="18"/>
      <c r="AY210" s="18"/>
      <c r="AZ210" s="3" t="s">
        <v>159</v>
      </c>
      <c r="BA210" s="18"/>
      <c r="BB210" s="18"/>
      <c r="BC210" s="18"/>
      <c r="BD210" s="18"/>
      <c r="BE210" s="18"/>
      <c r="BF210" s="160">
        <f>IF(P210="základná",L210,0)</f>
        <v>0</v>
      </c>
      <c r="BG210" s="160">
        <f>IF(P210="znížená",L210,0)</f>
        <v>0</v>
      </c>
      <c r="BH210" s="160">
        <f>IF(P210="zákl. prenesená",L210,0)</f>
        <v>0</v>
      </c>
      <c r="BI210" s="160">
        <f>IF(P210="zníž. prenesená",L210,0)</f>
        <v>0</v>
      </c>
      <c r="BJ210" s="160">
        <f>IF(P210="nulová",L210,0)</f>
        <v>0</v>
      </c>
      <c r="BK210" s="3" t="s">
        <v>97</v>
      </c>
      <c r="BL210" s="160">
        <f>ROUND(Q210*I210,2)</f>
        <v>0</v>
      </c>
      <c r="BM210" s="3" t="s">
        <v>232</v>
      </c>
      <c r="BN210" s="159" t="s">
        <v>632</v>
      </c>
    </row>
    <row r="211" spans="1:66" ht="15.75" customHeight="1">
      <c r="A211" s="161"/>
      <c r="B211" s="162"/>
      <c r="C211" s="161"/>
      <c r="D211" s="163" t="s">
        <v>167</v>
      </c>
      <c r="E211" s="164" t="s">
        <v>1</v>
      </c>
      <c r="F211" s="165" t="s">
        <v>319</v>
      </c>
      <c r="G211" s="165"/>
      <c r="H211" s="161"/>
      <c r="I211" s="166">
        <v>0.86</v>
      </c>
      <c r="J211" s="161"/>
      <c r="K211" s="161"/>
      <c r="L211" s="161"/>
      <c r="M211" s="161"/>
      <c r="N211" s="162"/>
      <c r="O211" s="167"/>
      <c r="P211" s="161"/>
      <c r="Q211" s="161"/>
      <c r="R211" s="161"/>
      <c r="S211" s="161"/>
      <c r="T211" s="161"/>
      <c r="U211" s="161"/>
      <c r="V211" s="161"/>
      <c r="W211" s="161"/>
      <c r="X211" s="161"/>
      <c r="Y211" s="168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4" t="s">
        <v>167</v>
      </c>
      <c r="AV211" s="164" t="s">
        <v>97</v>
      </c>
      <c r="AW211" s="161" t="s">
        <v>97</v>
      </c>
      <c r="AX211" s="161" t="s">
        <v>4</v>
      </c>
      <c r="AY211" s="161" t="s">
        <v>86</v>
      </c>
      <c r="AZ211" s="164" t="s">
        <v>159</v>
      </c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1"/>
      <c r="BN211" s="161"/>
    </row>
    <row r="212" spans="1:66" ht="15.75" customHeight="1">
      <c r="A212" s="161"/>
      <c r="B212" s="162"/>
      <c r="C212" s="161"/>
      <c r="D212" s="163" t="s">
        <v>167</v>
      </c>
      <c r="E212" s="161"/>
      <c r="F212" s="165" t="s">
        <v>320</v>
      </c>
      <c r="G212" s="165"/>
      <c r="H212" s="161"/>
      <c r="I212" s="166">
        <v>0.92900000000000005</v>
      </c>
      <c r="J212" s="161"/>
      <c r="K212" s="161"/>
      <c r="L212" s="161"/>
      <c r="M212" s="161"/>
      <c r="N212" s="162"/>
      <c r="O212" s="167"/>
      <c r="P212" s="161"/>
      <c r="Q212" s="161"/>
      <c r="R212" s="161"/>
      <c r="S212" s="161"/>
      <c r="T212" s="161"/>
      <c r="U212" s="161"/>
      <c r="V212" s="161"/>
      <c r="W212" s="161"/>
      <c r="X212" s="161"/>
      <c r="Y212" s="168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4" t="s">
        <v>167</v>
      </c>
      <c r="AV212" s="164" t="s">
        <v>97</v>
      </c>
      <c r="AW212" s="161" t="s">
        <v>97</v>
      </c>
      <c r="AX212" s="161" t="s">
        <v>3</v>
      </c>
      <c r="AY212" s="161" t="s">
        <v>86</v>
      </c>
      <c r="AZ212" s="164" t="s">
        <v>159</v>
      </c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1"/>
      <c r="BN212" s="161"/>
    </row>
    <row r="213" spans="1:66" ht="24" customHeight="1">
      <c r="A213" s="18"/>
      <c r="B213" s="19"/>
      <c r="C213" s="145" t="s">
        <v>321</v>
      </c>
      <c r="D213" s="145" t="s">
        <v>161</v>
      </c>
      <c r="E213" s="146" t="s">
        <v>322</v>
      </c>
      <c r="F213" s="147" t="s">
        <v>323</v>
      </c>
      <c r="G213" s="147"/>
      <c r="H213" s="148" t="s">
        <v>252</v>
      </c>
      <c r="I213" s="150"/>
      <c r="J213" s="150"/>
      <c r="K213" s="150"/>
      <c r="L213" s="151">
        <f>ROUND(Q213*I213,2)</f>
        <v>0</v>
      </c>
      <c r="M213" s="152"/>
      <c r="N213" s="19"/>
      <c r="O213" s="153" t="s">
        <v>1</v>
      </c>
      <c r="P213" s="154" t="s">
        <v>42</v>
      </c>
      <c r="Q213" s="155">
        <f>J213+K213</f>
        <v>0</v>
      </c>
      <c r="R213" s="156">
        <f>ROUND(J213*I213,2)</f>
        <v>0</v>
      </c>
      <c r="S213" s="156">
        <f>ROUND(K213*I213,2)</f>
        <v>0</v>
      </c>
      <c r="T213" s="18"/>
      <c r="U213" s="157">
        <f>T213*I213</f>
        <v>0</v>
      </c>
      <c r="V213" s="157">
        <v>0</v>
      </c>
      <c r="W213" s="157">
        <f>V213*I213</f>
        <v>0</v>
      </c>
      <c r="X213" s="157">
        <v>0</v>
      </c>
      <c r="Y213" s="158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9" t="s">
        <v>232</v>
      </c>
      <c r="AT213" s="18"/>
      <c r="AU213" s="159" t="s">
        <v>161</v>
      </c>
      <c r="AV213" s="159" t="s">
        <v>97</v>
      </c>
      <c r="AW213" s="18"/>
      <c r="AX213" s="18"/>
      <c r="AY213" s="18"/>
      <c r="AZ213" s="3" t="s">
        <v>159</v>
      </c>
      <c r="BA213" s="18"/>
      <c r="BB213" s="18"/>
      <c r="BC213" s="18"/>
      <c r="BD213" s="18"/>
      <c r="BE213" s="18"/>
      <c r="BF213" s="160">
        <f>IF(P213="základná",L213,0)</f>
        <v>0</v>
      </c>
      <c r="BG213" s="160">
        <f>IF(P213="znížená",L213,0)</f>
        <v>0</v>
      </c>
      <c r="BH213" s="160">
        <f>IF(P213="zákl. prenesená",L213,0)</f>
        <v>0</v>
      </c>
      <c r="BI213" s="160">
        <f>IF(P213="zníž. prenesená",L213,0)</f>
        <v>0</v>
      </c>
      <c r="BJ213" s="160">
        <f>IF(P213="nulová",L213,0)</f>
        <v>0</v>
      </c>
      <c r="BK213" s="3" t="s">
        <v>97</v>
      </c>
      <c r="BL213" s="160">
        <f>ROUND(Q213*I213,2)</f>
        <v>0</v>
      </c>
      <c r="BM213" s="3" t="s">
        <v>232</v>
      </c>
      <c r="BN213" s="159" t="s">
        <v>633</v>
      </c>
    </row>
    <row r="214" spans="1:66" ht="22.5" customHeight="1">
      <c r="A214" s="132"/>
      <c r="B214" s="133"/>
      <c r="C214" s="132"/>
      <c r="D214" s="134" t="s">
        <v>77</v>
      </c>
      <c r="E214" s="143" t="s">
        <v>325</v>
      </c>
      <c r="F214" s="143" t="s">
        <v>326</v>
      </c>
      <c r="G214" s="143"/>
      <c r="H214" s="132"/>
      <c r="I214" s="132"/>
      <c r="J214" s="132"/>
      <c r="K214" s="132"/>
      <c r="L214" s="144">
        <f>BL214</f>
        <v>0</v>
      </c>
      <c r="M214" s="132"/>
      <c r="N214" s="133"/>
      <c r="O214" s="137"/>
      <c r="P214" s="132"/>
      <c r="Q214" s="132"/>
      <c r="R214" s="138">
        <f t="shared" ref="R214:S214" si="44">SUM(R215:R222)</f>
        <v>0</v>
      </c>
      <c r="S214" s="138">
        <f t="shared" si="44"/>
        <v>0</v>
      </c>
      <c r="T214" s="132"/>
      <c r="U214" s="139">
        <f>SUM(U215:U222)</f>
        <v>0</v>
      </c>
      <c r="V214" s="132"/>
      <c r="W214" s="139">
        <f>SUM(W215:W222)</f>
        <v>0.48531999999999997</v>
      </c>
      <c r="X214" s="132"/>
      <c r="Y214" s="140">
        <f>SUM(Y215:Y222)</f>
        <v>0</v>
      </c>
      <c r="Z214" s="132"/>
      <c r="AA214" s="132"/>
      <c r="AB214" s="132"/>
      <c r="AC214" s="132"/>
      <c r="AD214" s="132"/>
      <c r="AE214" s="132"/>
      <c r="AF214" s="132"/>
      <c r="AG214" s="132"/>
      <c r="AH214" s="132"/>
      <c r="AI214" s="132"/>
      <c r="AJ214" s="132"/>
      <c r="AK214" s="132"/>
      <c r="AL214" s="132"/>
      <c r="AM214" s="132"/>
      <c r="AN214" s="132"/>
      <c r="AO214" s="132"/>
      <c r="AP214" s="132"/>
      <c r="AQ214" s="132"/>
      <c r="AR214" s="132"/>
      <c r="AS214" s="134" t="s">
        <v>97</v>
      </c>
      <c r="AT214" s="132"/>
      <c r="AU214" s="141" t="s">
        <v>77</v>
      </c>
      <c r="AV214" s="141" t="s">
        <v>86</v>
      </c>
      <c r="AW214" s="132"/>
      <c r="AX214" s="132"/>
      <c r="AY214" s="132"/>
      <c r="AZ214" s="134" t="s">
        <v>159</v>
      </c>
      <c r="BA214" s="132"/>
      <c r="BB214" s="132"/>
      <c r="BC214" s="132"/>
      <c r="BD214" s="132"/>
      <c r="BE214" s="132"/>
      <c r="BF214" s="132"/>
      <c r="BG214" s="132"/>
      <c r="BH214" s="132"/>
      <c r="BI214" s="132"/>
      <c r="BJ214" s="132"/>
      <c r="BK214" s="132"/>
      <c r="BL214" s="142">
        <f>SUM(BL215:BL222)</f>
        <v>0</v>
      </c>
      <c r="BM214" s="132"/>
      <c r="BN214" s="132"/>
    </row>
    <row r="215" spans="1:66" ht="16.5" customHeight="1">
      <c r="A215" s="18"/>
      <c r="B215" s="19"/>
      <c r="C215" s="145" t="s">
        <v>327</v>
      </c>
      <c r="D215" s="145" t="s">
        <v>161</v>
      </c>
      <c r="E215" s="146" t="s">
        <v>328</v>
      </c>
      <c r="F215" s="147" t="s">
        <v>329</v>
      </c>
      <c r="G215" s="147"/>
      <c r="H215" s="148" t="s">
        <v>186</v>
      </c>
      <c r="I215" s="149">
        <v>58</v>
      </c>
      <c r="J215" s="150"/>
      <c r="K215" s="150"/>
      <c r="L215" s="151">
        <f>ROUND(Q215*I215,2)</f>
        <v>0</v>
      </c>
      <c r="M215" s="152"/>
      <c r="N215" s="19"/>
      <c r="O215" s="153" t="s">
        <v>1</v>
      </c>
      <c r="P215" s="154" t="s">
        <v>42</v>
      </c>
      <c r="Q215" s="155">
        <f>J215+K215</f>
        <v>0</v>
      </c>
      <c r="R215" s="156">
        <f>ROUND(J215*I215,2)</f>
        <v>0</v>
      </c>
      <c r="S215" s="156">
        <f>ROUND(K215*I215,2)</f>
        <v>0</v>
      </c>
      <c r="T215" s="18"/>
      <c r="U215" s="157">
        <f>T215*I215</f>
        <v>0</v>
      </c>
      <c r="V215" s="157">
        <v>0</v>
      </c>
      <c r="W215" s="157">
        <f>V215*I215</f>
        <v>0</v>
      </c>
      <c r="X215" s="157">
        <v>0</v>
      </c>
      <c r="Y215" s="158">
        <f>X215*I215</f>
        <v>0</v>
      </c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59" t="s">
        <v>232</v>
      </c>
      <c r="AT215" s="18"/>
      <c r="AU215" s="159" t="s">
        <v>161</v>
      </c>
      <c r="AV215" s="159" t="s">
        <v>97</v>
      </c>
      <c r="AW215" s="18"/>
      <c r="AX215" s="18"/>
      <c r="AY215" s="18"/>
      <c r="AZ215" s="3" t="s">
        <v>159</v>
      </c>
      <c r="BA215" s="18"/>
      <c r="BB215" s="18"/>
      <c r="BC215" s="18"/>
      <c r="BD215" s="18"/>
      <c r="BE215" s="18"/>
      <c r="BF215" s="160">
        <f>IF(P215="základná",L215,0)</f>
        <v>0</v>
      </c>
      <c r="BG215" s="160">
        <f>IF(P215="znížená",L215,0)</f>
        <v>0</v>
      </c>
      <c r="BH215" s="160">
        <f>IF(P215="zákl. prenesená",L215,0)</f>
        <v>0</v>
      </c>
      <c r="BI215" s="160">
        <f>IF(P215="zníž. prenesená",L215,0)</f>
        <v>0</v>
      </c>
      <c r="BJ215" s="160">
        <f>IF(P215="nulová",L215,0)</f>
        <v>0</v>
      </c>
      <c r="BK215" s="3" t="s">
        <v>97</v>
      </c>
      <c r="BL215" s="160">
        <f>ROUND(Q215*I215,2)</f>
        <v>0</v>
      </c>
      <c r="BM215" s="3" t="s">
        <v>232</v>
      </c>
      <c r="BN215" s="159" t="s">
        <v>634</v>
      </c>
    </row>
    <row r="216" spans="1:66" ht="15.75" customHeight="1">
      <c r="A216" s="161"/>
      <c r="B216" s="162"/>
      <c r="C216" s="161"/>
      <c r="D216" s="163" t="s">
        <v>167</v>
      </c>
      <c r="E216" s="164" t="s">
        <v>1</v>
      </c>
      <c r="F216" s="165" t="s">
        <v>331</v>
      </c>
      <c r="G216" s="165"/>
      <c r="H216" s="161"/>
      <c r="I216" s="166">
        <v>58</v>
      </c>
      <c r="J216" s="161"/>
      <c r="K216" s="161"/>
      <c r="L216" s="161"/>
      <c r="M216" s="161"/>
      <c r="N216" s="162"/>
      <c r="O216" s="167"/>
      <c r="P216" s="161"/>
      <c r="Q216" s="161"/>
      <c r="R216" s="161"/>
      <c r="S216" s="161"/>
      <c r="T216" s="161"/>
      <c r="U216" s="161"/>
      <c r="V216" s="161"/>
      <c r="W216" s="161"/>
      <c r="X216" s="161"/>
      <c r="Y216" s="168"/>
      <c r="Z216" s="161"/>
      <c r="AA216" s="161"/>
      <c r="AB216" s="161"/>
      <c r="AC216" s="161"/>
      <c r="AD216" s="161"/>
      <c r="AE216" s="161"/>
      <c r="AF216" s="161"/>
      <c r="AG216" s="161"/>
      <c r="AH216" s="161"/>
      <c r="AI216" s="161"/>
      <c r="AJ216" s="161"/>
      <c r="AK216" s="161"/>
      <c r="AL216" s="161"/>
      <c r="AM216" s="161"/>
      <c r="AN216" s="161"/>
      <c r="AO216" s="161"/>
      <c r="AP216" s="161"/>
      <c r="AQ216" s="161"/>
      <c r="AR216" s="161"/>
      <c r="AS216" s="161"/>
      <c r="AT216" s="161"/>
      <c r="AU216" s="164" t="s">
        <v>167</v>
      </c>
      <c r="AV216" s="164" t="s">
        <v>97</v>
      </c>
      <c r="AW216" s="161" t="s">
        <v>97</v>
      </c>
      <c r="AX216" s="161" t="s">
        <v>4</v>
      </c>
      <c r="AY216" s="161" t="s">
        <v>86</v>
      </c>
      <c r="AZ216" s="164" t="s">
        <v>159</v>
      </c>
      <c r="BA216" s="161"/>
      <c r="BB216" s="161"/>
      <c r="BC216" s="161"/>
      <c r="BD216" s="161"/>
      <c r="BE216" s="161"/>
      <c r="BF216" s="161"/>
      <c r="BG216" s="161"/>
      <c r="BH216" s="161"/>
      <c r="BI216" s="161"/>
      <c r="BJ216" s="161"/>
      <c r="BK216" s="161"/>
      <c r="BL216" s="161"/>
      <c r="BM216" s="161"/>
      <c r="BN216" s="161"/>
    </row>
    <row r="217" spans="1:66" ht="33" customHeight="1">
      <c r="A217" s="18"/>
      <c r="B217" s="19"/>
      <c r="C217" s="169" t="s">
        <v>332</v>
      </c>
      <c r="D217" s="169" t="s">
        <v>175</v>
      </c>
      <c r="E217" s="170" t="s">
        <v>267</v>
      </c>
      <c r="F217" s="171" t="s">
        <v>268</v>
      </c>
      <c r="G217" s="171"/>
      <c r="H217" s="172" t="s">
        <v>164</v>
      </c>
      <c r="I217" s="173">
        <v>1.103</v>
      </c>
      <c r="J217" s="174"/>
      <c r="K217" s="175"/>
      <c r="L217" s="176">
        <f>ROUND(Q217*I217,2)</f>
        <v>0</v>
      </c>
      <c r="M217" s="175"/>
      <c r="N217" s="177"/>
      <c r="O217" s="178" t="s">
        <v>1</v>
      </c>
      <c r="P217" s="154" t="s">
        <v>42</v>
      </c>
      <c r="Q217" s="155">
        <f>J217+K217</f>
        <v>0</v>
      </c>
      <c r="R217" s="156">
        <f>ROUND(J217*I217,2)</f>
        <v>0</v>
      </c>
      <c r="S217" s="156">
        <f>ROUND(K217*I217,2)</f>
        <v>0</v>
      </c>
      <c r="T217" s="18"/>
      <c r="U217" s="157">
        <f>T217*I217</f>
        <v>0</v>
      </c>
      <c r="V217" s="157">
        <v>0.44</v>
      </c>
      <c r="W217" s="157">
        <f>V217*I217</f>
        <v>0.48531999999999997</v>
      </c>
      <c r="X217" s="157">
        <v>0</v>
      </c>
      <c r="Y217" s="158">
        <f>X217*I217</f>
        <v>0</v>
      </c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59" t="s">
        <v>243</v>
      </c>
      <c r="AT217" s="18"/>
      <c r="AU217" s="159" t="s">
        <v>175</v>
      </c>
      <c r="AV217" s="159" t="s">
        <v>97</v>
      </c>
      <c r="AW217" s="18"/>
      <c r="AX217" s="18"/>
      <c r="AY217" s="18"/>
      <c r="AZ217" s="3" t="s">
        <v>159</v>
      </c>
      <c r="BA217" s="18"/>
      <c r="BB217" s="18"/>
      <c r="BC217" s="18"/>
      <c r="BD217" s="18"/>
      <c r="BE217" s="18"/>
      <c r="BF217" s="160">
        <f>IF(P217="základná",L217,0)</f>
        <v>0</v>
      </c>
      <c r="BG217" s="160">
        <f>IF(P217="znížená",L217,0)</f>
        <v>0</v>
      </c>
      <c r="BH217" s="160">
        <f>IF(P217="zákl. prenesená",L217,0)</f>
        <v>0</v>
      </c>
      <c r="BI217" s="160">
        <f>IF(P217="zníž. prenesená",L217,0)</f>
        <v>0</v>
      </c>
      <c r="BJ217" s="160">
        <f>IF(P217="nulová",L217,0)</f>
        <v>0</v>
      </c>
      <c r="BK217" s="3" t="s">
        <v>97</v>
      </c>
      <c r="BL217" s="160">
        <f>ROUND(Q217*I217,2)</f>
        <v>0</v>
      </c>
      <c r="BM217" s="3" t="s">
        <v>232</v>
      </c>
      <c r="BN217" s="159" t="s">
        <v>635</v>
      </c>
    </row>
    <row r="218" spans="1:66" ht="15.75" customHeight="1">
      <c r="A218" s="161"/>
      <c r="B218" s="162"/>
      <c r="C218" s="161"/>
      <c r="D218" s="163" t="s">
        <v>167</v>
      </c>
      <c r="E218" s="164" t="s">
        <v>1</v>
      </c>
      <c r="F218" s="165" t="s">
        <v>334</v>
      </c>
      <c r="G218" s="165"/>
      <c r="H218" s="161"/>
      <c r="I218" s="166">
        <v>0.61899999999999999</v>
      </c>
      <c r="J218" s="161"/>
      <c r="K218" s="161"/>
      <c r="L218" s="161"/>
      <c r="M218" s="161"/>
      <c r="N218" s="162"/>
      <c r="O218" s="167"/>
      <c r="P218" s="161"/>
      <c r="Q218" s="161"/>
      <c r="R218" s="161"/>
      <c r="S218" s="161"/>
      <c r="T218" s="161"/>
      <c r="U218" s="161"/>
      <c r="V218" s="161"/>
      <c r="W218" s="161"/>
      <c r="X218" s="161"/>
      <c r="Y218" s="168"/>
      <c r="Z218" s="161"/>
      <c r="AA218" s="161"/>
      <c r="AB218" s="161"/>
      <c r="AC218" s="161"/>
      <c r="AD218" s="161"/>
      <c r="AE218" s="161"/>
      <c r="AF218" s="161"/>
      <c r="AG218" s="161"/>
      <c r="AH218" s="161"/>
      <c r="AI218" s="161"/>
      <c r="AJ218" s="161"/>
      <c r="AK218" s="161"/>
      <c r="AL218" s="161"/>
      <c r="AM218" s="161"/>
      <c r="AN218" s="161"/>
      <c r="AO218" s="161"/>
      <c r="AP218" s="161"/>
      <c r="AQ218" s="161"/>
      <c r="AR218" s="161"/>
      <c r="AS218" s="161"/>
      <c r="AT218" s="161"/>
      <c r="AU218" s="164" t="s">
        <v>167</v>
      </c>
      <c r="AV218" s="164" t="s">
        <v>97</v>
      </c>
      <c r="AW218" s="161" t="s">
        <v>97</v>
      </c>
      <c r="AX218" s="161" t="s">
        <v>4</v>
      </c>
      <c r="AY218" s="161" t="s">
        <v>78</v>
      </c>
      <c r="AZ218" s="164" t="s">
        <v>159</v>
      </c>
      <c r="BA218" s="161"/>
      <c r="BB218" s="161"/>
      <c r="BC218" s="161"/>
      <c r="BD218" s="161"/>
      <c r="BE218" s="161"/>
      <c r="BF218" s="161"/>
      <c r="BG218" s="161"/>
      <c r="BH218" s="161"/>
      <c r="BI218" s="161"/>
      <c r="BJ218" s="161"/>
      <c r="BK218" s="161"/>
      <c r="BL218" s="161"/>
      <c r="BM218" s="161"/>
      <c r="BN218" s="161"/>
    </row>
    <row r="219" spans="1:66" ht="15.75" customHeight="1">
      <c r="A219" s="161"/>
      <c r="B219" s="162"/>
      <c r="C219" s="161"/>
      <c r="D219" s="163" t="s">
        <v>167</v>
      </c>
      <c r="E219" s="164" t="s">
        <v>1</v>
      </c>
      <c r="F219" s="165" t="s">
        <v>335</v>
      </c>
      <c r="G219" s="165"/>
      <c r="H219" s="161"/>
      <c r="I219" s="166">
        <v>0.38400000000000001</v>
      </c>
      <c r="J219" s="161"/>
      <c r="K219" s="161"/>
      <c r="L219" s="161"/>
      <c r="M219" s="161"/>
      <c r="N219" s="162"/>
      <c r="O219" s="167"/>
      <c r="P219" s="161"/>
      <c r="Q219" s="161"/>
      <c r="R219" s="161"/>
      <c r="S219" s="161"/>
      <c r="T219" s="161"/>
      <c r="U219" s="161"/>
      <c r="V219" s="161"/>
      <c r="W219" s="161"/>
      <c r="X219" s="161"/>
      <c r="Y219" s="168"/>
      <c r="Z219" s="161"/>
      <c r="AA219" s="161"/>
      <c r="AB219" s="161"/>
      <c r="AC219" s="161"/>
      <c r="AD219" s="161"/>
      <c r="AE219" s="161"/>
      <c r="AF219" s="161"/>
      <c r="AG219" s="161"/>
      <c r="AH219" s="161"/>
      <c r="AI219" s="161"/>
      <c r="AJ219" s="161"/>
      <c r="AK219" s="161"/>
      <c r="AL219" s="161"/>
      <c r="AM219" s="161"/>
      <c r="AN219" s="161"/>
      <c r="AO219" s="161"/>
      <c r="AP219" s="161"/>
      <c r="AQ219" s="161"/>
      <c r="AR219" s="161"/>
      <c r="AS219" s="161"/>
      <c r="AT219" s="161"/>
      <c r="AU219" s="164" t="s">
        <v>167</v>
      </c>
      <c r="AV219" s="164" t="s">
        <v>97</v>
      </c>
      <c r="AW219" s="161" t="s">
        <v>97</v>
      </c>
      <c r="AX219" s="161" t="s">
        <v>4</v>
      </c>
      <c r="AY219" s="161" t="s">
        <v>78</v>
      </c>
      <c r="AZ219" s="164" t="s">
        <v>159</v>
      </c>
      <c r="BA219" s="161"/>
      <c r="BB219" s="161"/>
      <c r="BC219" s="161"/>
      <c r="BD219" s="161"/>
      <c r="BE219" s="161"/>
      <c r="BF219" s="161"/>
      <c r="BG219" s="161"/>
      <c r="BH219" s="161"/>
      <c r="BI219" s="161"/>
      <c r="BJ219" s="161"/>
      <c r="BK219" s="161"/>
      <c r="BL219" s="161"/>
      <c r="BM219" s="161"/>
      <c r="BN219" s="161"/>
    </row>
    <row r="220" spans="1:66" ht="15.75" customHeight="1">
      <c r="A220" s="185"/>
      <c r="B220" s="186"/>
      <c r="C220" s="185"/>
      <c r="D220" s="163" t="s">
        <v>167</v>
      </c>
      <c r="E220" s="187" t="s">
        <v>1</v>
      </c>
      <c r="F220" s="188" t="s">
        <v>239</v>
      </c>
      <c r="G220" s="188"/>
      <c r="H220" s="185"/>
      <c r="I220" s="189">
        <v>1.0029999999999999</v>
      </c>
      <c r="J220" s="185"/>
      <c r="K220" s="185"/>
      <c r="L220" s="185"/>
      <c r="M220" s="185"/>
      <c r="N220" s="186"/>
      <c r="O220" s="190"/>
      <c r="P220" s="185"/>
      <c r="Q220" s="185"/>
      <c r="R220" s="185"/>
      <c r="S220" s="185"/>
      <c r="T220" s="185"/>
      <c r="U220" s="185"/>
      <c r="V220" s="185"/>
      <c r="W220" s="185"/>
      <c r="X220" s="185"/>
      <c r="Y220" s="191"/>
      <c r="Z220" s="185"/>
      <c r="AA220" s="185"/>
      <c r="AB220" s="185"/>
      <c r="AC220" s="185"/>
      <c r="AD220" s="185"/>
      <c r="AE220" s="185"/>
      <c r="AF220" s="185"/>
      <c r="AG220" s="185"/>
      <c r="AH220" s="185"/>
      <c r="AI220" s="185"/>
      <c r="AJ220" s="185"/>
      <c r="AK220" s="185"/>
      <c r="AL220" s="185"/>
      <c r="AM220" s="185"/>
      <c r="AN220" s="185"/>
      <c r="AO220" s="185"/>
      <c r="AP220" s="185"/>
      <c r="AQ220" s="185"/>
      <c r="AR220" s="185"/>
      <c r="AS220" s="185"/>
      <c r="AT220" s="185"/>
      <c r="AU220" s="187" t="s">
        <v>167</v>
      </c>
      <c r="AV220" s="187" t="s">
        <v>97</v>
      </c>
      <c r="AW220" s="185" t="s">
        <v>174</v>
      </c>
      <c r="AX220" s="185" t="s">
        <v>4</v>
      </c>
      <c r="AY220" s="185" t="s">
        <v>86</v>
      </c>
      <c r="AZ220" s="187" t="s">
        <v>159</v>
      </c>
      <c r="BA220" s="185"/>
      <c r="BB220" s="185"/>
      <c r="BC220" s="185"/>
      <c r="BD220" s="185"/>
      <c r="BE220" s="185"/>
      <c r="BF220" s="185"/>
      <c r="BG220" s="185"/>
      <c r="BH220" s="185"/>
      <c r="BI220" s="185"/>
      <c r="BJ220" s="185"/>
      <c r="BK220" s="185"/>
      <c r="BL220" s="185"/>
      <c r="BM220" s="185"/>
      <c r="BN220" s="185"/>
    </row>
    <row r="221" spans="1:66" ht="15.75" customHeight="1">
      <c r="A221" s="161"/>
      <c r="B221" s="162"/>
      <c r="C221" s="161"/>
      <c r="D221" s="163" t="s">
        <v>167</v>
      </c>
      <c r="E221" s="161"/>
      <c r="F221" s="165" t="s">
        <v>336</v>
      </c>
      <c r="G221" s="165"/>
      <c r="H221" s="161"/>
      <c r="I221" s="166">
        <v>1.103</v>
      </c>
      <c r="J221" s="161"/>
      <c r="K221" s="161"/>
      <c r="L221" s="161"/>
      <c r="M221" s="161"/>
      <c r="N221" s="162"/>
      <c r="O221" s="167"/>
      <c r="P221" s="161"/>
      <c r="Q221" s="161"/>
      <c r="R221" s="161"/>
      <c r="S221" s="161"/>
      <c r="T221" s="161"/>
      <c r="U221" s="161"/>
      <c r="V221" s="161"/>
      <c r="W221" s="161"/>
      <c r="X221" s="161"/>
      <c r="Y221" s="168"/>
      <c r="Z221" s="161"/>
      <c r="AA221" s="161"/>
      <c r="AB221" s="161"/>
      <c r="AC221" s="161"/>
      <c r="AD221" s="161"/>
      <c r="AE221" s="161"/>
      <c r="AF221" s="161"/>
      <c r="AG221" s="161"/>
      <c r="AH221" s="161"/>
      <c r="AI221" s="161"/>
      <c r="AJ221" s="161"/>
      <c r="AK221" s="161"/>
      <c r="AL221" s="161"/>
      <c r="AM221" s="161"/>
      <c r="AN221" s="161"/>
      <c r="AO221" s="161"/>
      <c r="AP221" s="161"/>
      <c r="AQ221" s="161"/>
      <c r="AR221" s="161"/>
      <c r="AS221" s="161"/>
      <c r="AT221" s="161"/>
      <c r="AU221" s="164" t="s">
        <v>167</v>
      </c>
      <c r="AV221" s="164" t="s">
        <v>97</v>
      </c>
      <c r="AW221" s="161" t="s">
        <v>97</v>
      </c>
      <c r="AX221" s="161" t="s">
        <v>3</v>
      </c>
      <c r="AY221" s="161" t="s">
        <v>86</v>
      </c>
      <c r="AZ221" s="164" t="s">
        <v>159</v>
      </c>
      <c r="BA221" s="161"/>
      <c r="BB221" s="161"/>
      <c r="BC221" s="161"/>
      <c r="BD221" s="161"/>
      <c r="BE221" s="161"/>
      <c r="BF221" s="161"/>
      <c r="BG221" s="161"/>
      <c r="BH221" s="161"/>
      <c r="BI221" s="161"/>
      <c r="BJ221" s="161"/>
      <c r="BK221" s="161"/>
      <c r="BL221" s="161"/>
      <c r="BM221" s="161"/>
      <c r="BN221" s="161"/>
    </row>
    <row r="222" spans="1:66" ht="21.75" customHeight="1">
      <c r="A222" s="18"/>
      <c r="B222" s="19"/>
      <c r="C222" s="145" t="s">
        <v>337</v>
      </c>
      <c r="D222" s="145" t="s">
        <v>161</v>
      </c>
      <c r="E222" s="146" t="s">
        <v>338</v>
      </c>
      <c r="F222" s="147" t="s">
        <v>339</v>
      </c>
      <c r="G222" s="147"/>
      <c r="H222" s="148" t="s">
        <v>252</v>
      </c>
      <c r="I222" s="150"/>
      <c r="J222" s="150"/>
      <c r="K222" s="150"/>
      <c r="L222" s="151">
        <f>ROUND(Q222*I222,2)</f>
        <v>0</v>
      </c>
      <c r="M222" s="152"/>
      <c r="N222" s="19"/>
      <c r="O222" s="153" t="s">
        <v>1</v>
      </c>
      <c r="P222" s="154" t="s">
        <v>42</v>
      </c>
      <c r="Q222" s="155">
        <f>J222+K222</f>
        <v>0</v>
      </c>
      <c r="R222" s="156">
        <f>ROUND(J222*I222,2)</f>
        <v>0</v>
      </c>
      <c r="S222" s="156">
        <f>ROUND(K222*I222,2)</f>
        <v>0</v>
      </c>
      <c r="T222" s="18"/>
      <c r="U222" s="157">
        <f>T222*I222</f>
        <v>0</v>
      </c>
      <c r="V222" s="157">
        <v>0</v>
      </c>
      <c r="W222" s="157">
        <f>V222*I222</f>
        <v>0</v>
      </c>
      <c r="X222" s="157">
        <v>0</v>
      </c>
      <c r="Y222" s="158">
        <f>X222*I222</f>
        <v>0</v>
      </c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59" t="s">
        <v>232</v>
      </c>
      <c r="AT222" s="18"/>
      <c r="AU222" s="159" t="s">
        <v>161</v>
      </c>
      <c r="AV222" s="159" t="s">
        <v>97</v>
      </c>
      <c r="AW222" s="18"/>
      <c r="AX222" s="18"/>
      <c r="AY222" s="18"/>
      <c r="AZ222" s="3" t="s">
        <v>159</v>
      </c>
      <c r="BA222" s="18"/>
      <c r="BB222" s="18"/>
      <c r="BC222" s="18"/>
      <c r="BD222" s="18"/>
      <c r="BE222" s="18"/>
      <c r="BF222" s="160">
        <f>IF(P222="základná",L222,0)</f>
        <v>0</v>
      </c>
      <c r="BG222" s="160">
        <f>IF(P222="znížená",L222,0)</f>
        <v>0</v>
      </c>
      <c r="BH222" s="160">
        <f>IF(P222="zákl. prenesená",L222,0)</f>
        <v>0</v>
      </c>
      <c r="BI222" s="160">
        <f>IF(P222="zníž. prenesená",L222,0)</f>
        <v>0</v>
      </c>
      <c r="BJ222" s="160">
        <f>IF(P222="nulová",L222,0)</f>
        <v>0</v>
      </c>
      <c r="BK222" s="3" t="s">
        <v>97</v>
      </c>
      <c r="BL222" s="160">
        <f>ROUND(Q222*I222,2)</f>
        <v>0</v>
      </c>
      <c r="BM222" s="3" t="s">
        <v>232</v>
      </c>
      <c r="BN222" s="159" t="s">
        <v>636</v>
      </c>
    </row>
    <row r="223" spans="1:66" ht="22.5" customHeight="1">
      <c r="A223" s="132"/>
      <c r="B223" s="133"/>
      <c r="C223" s="132"/>
      <c r="D223" s="134" t="s">
        <v>77</v>
      </c>
      <c r="E223" s="143" t="s">
        <v>341</v>
      </c>
      <c r="F223" s="143" t="s">
        <v>342</v>
      </c>
      <c r="G223" s="143"/>
      <c r="H223" s="132"/>
      <c r="I223" s="132"/>
      <c r="J223" s="132"/>
      <c r="K223" s="132"/>
      <c r="L223" s="144">
        <f>BL223</f>
        <v>0</v>
      </c>
      <c r="M223" s="132"/>
      <c r="N223" s="133"/>
      <c r="O223" s="137"/>
      <c r="P223" s="132"/>
      <c r="Q223" s="132"/>
      <c r="R223" s="138">
        <f t="shared" ref="R223:S223" si="45">SUM(R224:R240)</f>
        <v>0</v>
      </c>
      <c r="S223" s="138">
        <f t="shared" si="45"/>
        <v>0</v>
      </c>
      <c r="T223" s="132"/>
      <c r="U223" s="139">
        <f>SUM(U224:U240)</f>
        <v>0</v>
      </c>
      <c r="V223" s="132"/>
      <c r="W223" s="139">
        <f>SUM(W224:W240)</f>
        <v>0.56531600000000004</v>
      </c>
      <c r="X223" s="132"/>
      <c r="Y223" s="140">
        <f>SUM(Y224:Y240)</f>
        <v>0</v>
      </c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  <c r="AL223" s="132"/>
      <c r="AM223" s="132"/>
      <c r="AN223" s="132"/>
      <c r="AO223" s="132"/>
      <c r="AP223" s="132"/>
      <c r="AQ223" s="132"/>
      <c r="AR223" s="132"/>
      <c r="AS223" s="134" t="s">
        <v>97</v>
      </c>
      <c r="AT223" s="132"/>
      <c r="AU223" s="141" t="s">
        <v>77</v>
      </c>
      <c r="AV223" s="141" t="s">
        <v>86</v>
      </c>
      <c r="AW223" s="132"/>
      <c r="AX223" s="132"/>
      <c r="AY223" s="132"/>
      <c r="AZ223" s="134" t="s">
        <v>159</v>
      </c>
      <c r="BA223" s="132"/>
      <c r="BB223" s="132"/>
      <c r="BC223" s="132"/>
      <c r="BD223" s="132"/>
      <c r="BE223" s="132"/>
      <c r="BF223" s="132"/>
      <c r="BG223" s="132"/>
      <c r="BH223" s="132"/>
      <c r="BI223" s="132"/>
      <c r="BJ223" s="132"/>
      <c r="BK223" s="132"/>
      <c r="BL223" s="142">
        <f>SUM(BL224:BL240)</f>
        <v>0</v>
      </c>
      <c r="BM223" s="132"/>
      <c r="BN223" s="132"/>
    </row>
    <row r="224" spans="1:66" ht="24" customHeight="1">
      <c r="A224" s="18"/>
      <c r="B224" s="19"/>
      <c r="C224" s="145" t="s">
        <v>243</v>
      </c>
      <c r="D224" s="145" t="s">
        <v>161</v>
      </c>
      <c r="E224" s="146" t="s">
        <v>343</v>
      </c>
      <c r="F224" s="147" t="s">
        <v>344</v>
      </c>
      <c r="G224" s="147"/>
      <c r="H224" s="148" t="s">
        <v>263</v>
      </c>
      <c r="I224" s="149">
        <v>13.6</v>
      </c>
      <c r="J224" s="150"/>
      <c r="K224" s="150"/>
      <c r="L224" s="151">
        <f>ROUND(Q224*I224,2)</f>
        <v>0</v>
      </c>
      <c r="M224" s="152"/>
      <c r="N224" s="19"/>
      <c r="O224" s="153" t="s">
        <v>1</v>
      </c>
      <c r="P224" s="154" t="s">
        <v>42</v>
      </c>
      <c r="Q224" s="155">
        <f>J224+K224</f>
        <v>0</v>
      </c>
      <c r="R224" s="156">
        <f>ROUND(J224*I224,2)</f>
        <v>0</v>
      </c>
      <c r="S224" s="156">
        <f>ROUND(K224*I224,2)</f>
        <v>0</v>
      </c>
      <c r="T224" s="18"/>
      <c r="U224" s="157">
        <f>T224*I224</f>
        <v>0</v>
      </c>
      <c r="V224" s="157">
        <v>3.2000000000000003E-4</v>
      </c>
      <c r="W224" s="157">
        <f>V224*I224</f>
        <v>4.352E-3</v>
      </c>
      <c r="X224" s="157">
        <v>0</v>
      </c>
      <c r="Y224" s="158">
        <f>X224*I224</f>
        <v>0</v>
      </c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59" t="s">
        <v>232</v>
      </c>
      <c r="AT224" s="18"/>
      <c r="AU224" s="159" t="s">
        <v>161</v>
      </c>
      <c r="AV224" s="159" t="s">
        <v>97</v>
      </c>
      <c r="AW224" s="18"/>
      <c r="AX224" s="18"/>
      <c r="AY224" s="18"/>
      <c r="AZ224" s="3" t="s">
        <v>159</v>
      </c>
      <c r="BA224" s="18"/>
      <c r="BB224" s="18"/>
      <c r="BC224" s="18"/>
      <c r="BD224" s="18"/>
      <c r="BE224" s="18"/>
      <c r="BF224" s="160">
        <f>IF(P224="základná",L224,0)</f>
        <v>0</v>
      </c>
      <c r="BG224" s="160">
        <f>IF(P224="znížená",L224,0)</f>
        <v>0</v>
      </c>
      <c r="BH224" s="160">
        <f>IF(P224="zákl. prenesená",L224,0)</f>
        <v>0</v>
      </c>
      <c r="BI224" s="160">
        <f>IF(P224="zníž. prenesená",L224,0)</f>
        <v>0</v>
      </c>
      <c r="BJ224" s="160">
        <f>IF(P224="nulová",L224,0)</f>
        <v>0</v>
      </c>
      <c r="BK224" s="3" t="s">
        <v>97</v>
      </c>
      <c r="BL224" s="160">
        <f>ROUND(Q224*I224,2)</f>
        <v>0</v>
      </c>
      <c r="BM224" s="3" t="s">
        <v>232</v>
      </c>
      <c r="BN224" s="159" t="s">
        <v>637</v>
      </c>
    </row>
    <row r="225" spans="1:66" ht="15.75" customHeight="1">
      <c r="A225" s="161"/>
      <c r="B225" s="162"/>
      <c r="C225" s="161"/>
      <c r="D225" s="163" t="s">
        <v>167</v>
      </c>
      <c r="E225" s="164" t="s">
        <v>1</v>
      </c>
      <c r="F225" s="165" t="s">
        <v>346</v>
      </c>
      <c r="G225" s="165"/>
      <c r="H225" s="161"/>
      <c r="I225" s="166">
        <v>13.6</v>
      </c>
      <c r="J225" s="161"/>
      <c r="K225" s="161"/>
      <c r="L225" s="161"/>
      <c r="M225" s="161"/>
      <c r="N225" s="162"/>
      <c r="O225" s="167"/>
      <c r="P225" s="161"/>
      <c r="Q225" s="161"/>
      <c r="R225" s="161"/>
      <c r="S225" s="161"/>
      <c r="T225" s="161"/>
      <c r="U225" s="161"/>
      <c r="V225" s="161"/>
      <c r="W225" s="161"/>
      <c r="X225" s="161"/>
      <c r="Y225" s="168"/>
      <c r="Z225" s="161"/>
      <c r="AA225" s="161"/>
      <c r="AB225" s="161"/>
      <c r="AC225" s="161"/>
      <c r="AD225" s="161"/>
      <c r="AE225" s="161"/>
      <c r="AF225" s="161"/>
      <c r="AG225" s="161"/>
      <c r="AH225" s="161"/>
      <c r="AI225" s="161"/>
      <c r="AJ225" s="161"/>
      <c r="AK225" s="161"/>
      <c r="AL225" s="161"/>
      <c r="AM225" s="161"/>
      <c r="AN225" s="161"/>
      <c r="AO225" s="161"/>
      <c r="AP225" s="161"/>
      <c r="AQ225" s="161"/>
      <c r="AR225" s="161"/>
      <c r="AS225" s="161"/>
      <c r="AT225" s="161"/>
      <c r="AU225" s="164" t="s">
        <v>167</v>
      </c>
      <c r="AV225" s="164" t="s">
        <v>97</v>
      </c>
      <c r="AW225" s="161" t="s">
        <v>97</v>
      </c>
      <c r="AX225" s="161" t="s">
        <v>4</v>
      </c>
      <c r="AY225" s="161" t="s">
        <v>86</v>
      </c>
      <c r="AZ225" s="164" t="s">
        <v>159</v>
      </c>
      <c r="BA225" s="161"/>
      <c r="BB225" s="161"/>
      <c r="BC225" s="161"/>
      <c r="BD225" s="161"/>
      <c r="BE225" s="161"/>
      <c r="BF225" s="161"/>
      <c r="BG225" s="161"/>
      <c r="BH225" s="161"/>
      <c r="BI225" s="161"/>
      <c r="BJ225" s="161"/>
      <c r="BK225" s="161"/>
      <c r="BL225" s="161"/>
      <c r="BM225" s="161"/>
      <c r="BN225" s="161"/>
    </row>
    <row r="226" spans="1:66" ht="24" customHeight="1">
      <c r="A226" s="18"/>
      <c r="B226" s="19"/>
      <c r="C226" s="145" t="s">
        <v>347</v>
      </c>
      <c r="D226" s="145" t="s">
        <v>161</v>
      </c>
      <c r="E226" s="146" t="s">
        <v>348</v>
      </c>
      <c r="F226" s="147" t="s">
        <v>349</v>
      </c>
      <c r="G226" s="147"/>
      <c r="H226" s="148" t="s">
        <v>186</v>
      </c>
      <c r="I226" s="149">
        <v>43.52</v>
      </c>
      <c r="J226" s="150"/>
      <c r="K226" s="150"/>
      <c r="L226" s="151">
        <f>ROUND(Q226*I226,2)</f>
        <v>0</v>
      </c>
      <c r="M226" s="152"/>
      <c r="N226" s="19"/>
      <c r="O226" s="153" t="s">
        <v>1</v>
      </c>
      <c r="P226" s="154" t="s">
        <v>42</v>
      </c>
      <c r="Q226" s="155">
        <f>J226+K226</f>
        <v>0</v>
      </c>
      <c r="R226" s="156">
        <f>ROUND(J226*I226,2)</f>
        <v>0</v>
      </c>
      <c r="S226" s="156">
        <f>ROUND(K226*I226,2)</f>
        <v>0</v>
      </c>
      <c r="T226" s="18"/>
      <c r="U226" s="157">
        <f>T226*I226</f>
        <v>0</v>
      </c>
      <c r="V226" s="157">
        <v>1.03E-2</v>
      </c>
      <c r="W226" s="157">
        <f>V226*I226</f>
        <v>0.44825600000000004</v>
      </c>
      <c r="X226" s="157">
        <v>0</v>
      </c>
      <c r="Y226" s="158">
        <f>X226*I226</f>
        <v>0</v>
      </c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59" t="s">
        <v>232</v>
      </c>
      <c r="AT226" s="18"/>
      <c r="AU226" s="159" t="s">
        <v>161</v>
      </c>
      <c r="AV226" s="159" t="s">
        <v>97</v>
      </c>
      <c r="AW226" s="18"/>
      <c r="AX226" s="18"/>
      <c r="AY226" s="18"/>
      <c r="AZ226" s="3" t="s">
        <v>159</v>
      </c>
      <c r="BA226" s="18"/>
      <c r="BB226" s="18"/>
      <c r="BC226" s="18"/>
      <c r="BD226" s="18"/>
      <c r="BE226" s="18"/>
      <c r="BF226" s="160">
        <f>IF(P226="základná",L226,0)</f>
        <v>0</v>
      </c>
      <c r="BG226" s="160">
        <f>IF(P226="znížená",L226,0)</f>
        <v>0</v>
      </c>
      <c r="BH226" s="160">
        <f>IF(P226="zákl. prenesená",L226,0)</f>
        <v>0</v>
      </c>
      <c r="BI226" s="160">
        <f>IF(P226="zníž. prenesená",L226,0)</f>
        <v>0</v>
      </c>
      <c r="BJ226" s="160">
        <f>IF(P226="nulová",L226,0)</f>
        <v>0</v>
      </c>
      <c r="BK226" s="3" t="s">
        <v>97</v>
      </c>
      <c r="BL226" s="160">
        <f>ROUND(Q226*I226,2)</f>
        <v>0</v>
      </c>
      <c r="BM226" s="3" t="s">
        <v>232</v>
      </c>
      <c r="BN226" s="159" t="s">
        <v>638</v>
      </c>
    </row>
    <row r="227" spans="1:66" ht="15.75" customHeight="1">
      <c r="A227" s="161"/>
      <c r="B227" s="162"/>
      <c r="C227" s="161"/>
      <c r="D227" s="163" t="s">
        <v>167</v>
      </c>
      <c r="E227" s="164" t="s">
        <v>1</v>
      </c>
      <c r="F227" s="165" t="s">
        <v>280</v>
      </c>
      <c r="G227" s="165"/>
      <c r="H227" s="161"/>
      <c r="I227" s="166">
        <v>43.52</v>
      </c>
      <c r="J227" s="161"/>
      <c r="K227" s="161"/>
      <c r="L227" s="161"/>
      <c r="M227" s="161"/>
      <c r="N227" s="162"/>
      <c r="O227" s="167"/>
      <c r="P227" s="161"/>
      <c r="Q227" s="161"/>
      <c r="R227" s="161"/>
      <c r="S227" s="161"/>
      <c r="T227" s="161"/>
      <c r="U227" s="161"/>
      <c r="V227" s="161"/>
      <c r="W227" s="161"/>
      <c r="X227" s="161"/>
      <c r="Y227" s="168"/>
      <c r="Z227" s="161"/>
      <c r="AA227" s="161"/>
      <c r="AB227" s="161"/>
      <c r="AC227" s="161"/>
      <c r="AD227" s="161"/>
      <c r="AE227" s="161"/>
      <c r="AF227" s="161"/>
      <c r="AG227" s="161"/>
      <c r="AH227" s="161"/>
      <c r="AI227" s="161"/>
      <c r="AJ227" s="161"/>
      <c r="AK227" s="161"/>
      <c r="AL227" s="161"/>
      <c r="AM227" s="161"/>
      <c r="AN227" s="161"/>
      <c r="AO227" s="161"/>
      <c r="AP227" s="161"/>
      <c r="AQ227" s="161"/>
      <c r="AR227" s="161"/>
      <c r="AS227" s="161"/>
      <c r="AT227" s="161"/>
      <c r="AU227" s="164" t="s">
        <v>167</v>
      </c>
      <c r="AV227" s="164" t="s">
        <v>97</v>
      </c>
      <c r="AW227" s="161" t="s">
        <v>97</v>
      </c>
      <c r="AX227" s="161" t="s">
        <v>4</v>
      </c>
      <c r="AY227" s="161" t="s">
        <v>86</v>
      </c>
      <c r="AZ227" s="164" t="s">
        <v>159</v>
      </c>
      <c r="BA227" s="161"/>
      <c r="BB227" s="161"/>
      <c r="BC227" s="161"/>
      <c r="BD227" s="161"/>
      <c r="BE227" s="161"/>
      <c r="BF227" s="161"/>
      <c r="BG227" s="161"/>
      <c r="BH227" s="161"/>
      <c r="BI227" s="161"/>
      <c r="BJ227" s="161"/>
      <c r="BK227" s="161"/>
      <c r="BL227" s="161"/>
      <c r="BM227" s="161"/>
      <c r="BN227" s="161"/>
    </row>
    <row r="228" spans="1:66" ht="24" customHeight="1">
      <c r="A228" s="18"/>
      <c r="B228" s="19"/>
      <c r="C228" s="145" t="s">
        <v>351</v>
      </c>
      <c r="D228" s="145" t="s">
        <v>161</v>
      </c>
      <c r="E228" s="146" t="s">
        <v>352</v>
      </c>
      <c r="F228" s="147" t="s">
        <v>353</v>
      </c>
      <c r="G228" s="147"/>
      <c r="H228" s="148" t="s">
        <v>263</v>
      </c>
      <c r="I228" s="149">
        <v>6.8</v>
      </c>
      <c r="J228" s="150"/>
      <c r="K228" s="150"/>
      <c r="L228" s="151">
        <f t="shared" ref="L228:L229" si="46">ROUND(Q228*I228,2)</f>
        <v>0</v>
      </c>
      <c r="M228" s="152"/>
      <c r="N228" s="19"/>
      <c r="O228" s="153" t="s">
        <v>1</v>
      </c>
      <c r="P228" s="154" t="s">
        <v>42</v>
      </c>
      <c r="Q228" s="155">
        <f t="shared" ref="Q228:Q229" si="47">J228+K228</f>
        <v>0</v>
      </c>
      <c r="R228" s="156">
        <f t="shared" ref="R228:R229" si="48">ROUND(J228*I228,2)</f>
        <v>0</v>
      </c>
      <c r="S228" s="156">
        <f t="shared" ref="S228:S229" si="49">ROUND(K228*I228,2)</f>
        <v>0</v>
      </c>
      <c r="T228" s="18"/>
      <c r="U228" s="157">
        <f t="shared" ref="U228:U229" si="50">T228*I228</f>
        <v>0</v>
      </c>
      <c r="V228" s="157">
        <v>4.0200000000000001E-3</v>
      </c>
      <c r="W228" s="157">
        <f t="shared" ref="W228:W229" si="51">V228*I228</f>
        <v>2.7335999999999999E-2</v>
      </c>
      <c r="X228" s="157">
        <v>0</v>
      </c>
      <c r="Y228" s="158">
        <f t="shared" ref="Y228:Y229" si="52">X228*I228</f>
        <v>0</v>
      </c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59" t="s">
        <v>232</v>
      </c>
      <c r="AT228" s="18"/>
      <c r="AU228" s="159" t="s">
        <v>161</v>
      </c>
      <c r="AV228" s="159" t="s">
        <v>97</v>
      </c>
      <c r="AW228" s="18"/>
      <c r="AX228" s="18"/>
      <c r="AY228" s="18"/>
      <c r="AZ228" s="3" t="s">
        <v>159</v>
      </c>
      <c r="BA228" s="18"/>
      <c r="BB228" s="18"/>
      <c r="BC228" s="18"/>
      <c r="BD228" s="18"/>
      <c r="BE228" s="18"/>
      <c r="BF228" s="160">
        <f t="shared" ref="BF228:BF229" si="53">IF(P228="základná",L228,0)</f>
        <v>0</v>
      </c>
      <c r="BG228" s="160">
        <f t="shared" ref="BG228:BG229" si="54">IF(P228="znížená",L228,0)</f>
        <v>0</v>
      </c>
      <c r="BH228" s="160">
        <f t="shared" ref="BH228:BH229" si="55">IF(P228="zákl. prenesená",L228,0)</f>
        <v>0</v>
      </c>
      <c r="BI228" s="160">
        <f t="shared" ref="BI228:BI229" si="56">IF(P228="zníž. prenesená",L228,0)</f>
        <v>0</v>
      </c>
      <c r="BJ228" s="160">
        <f t="shared" ref="BJ228:BJ229" si="57">IF(P228="nulová",L228,0)</f>
        <v>0</v>
      </c>
      <c r="BK228" s="3" t="s">
        <v>97</v>
      </c>
      <c r="BL228" s="160">
        <f t="shared" ref="BL228:BL229" si="58">ROUND(Q228*I228,2)</f>
        <v>0</v>
      </c>
      <c r="BM228" s="3" t="s">
        <v>232</v>
      </c>
      <c r="BN228" s="159" t="s">
        <v>639</v>
      </c>
    </row>
    <row r="229" spans="1:66" ht="24" customHeight="1">
      <c r="A229" s="18"/>
      <c r="B229" s="19"/>
      <c r="C229" s="145" t="s">
        <v>355</v>
      </c>
      <c r="D229" s="145" t="s">
        <v>161</v>
      </c>
      <c r="E229" s="146" t="s">
        <v>356</v>
      </c>
      <c r="F229" s="147" t="s">
        <v>357</v>
      </c>
      <c r="G229" s="147"/>
      <c r="H229" s="148" t="s">
        <v>263</v>
      </c>
      <c r="I229" s="149">
        <v>12.8</v>
      </c>
      <c r="J229" s="150"/>
      <c r="K229" s="150"/>
      <c r="L229" s="151">
        <f t="shared" si="46"/>
        <v>0</v>
      </c>
      <c r="M229" s="152"/>
      <c r="N229" s="19"/>
      <c r="O229" s="153" t="s">
        <v>1</v>
      </c>
      <c r="P229" s="154" t="s">
        <v>42</v>
      </c>
      <c r="Q229" s="155">
        <f t="shared" si="47"/>
        <v>0</v>
      </c>
      <c r="R229" s="156">
        <f t="shared" si="48"/>
        <v>0</v>
      </c>
      <c r="S229" s="156">
        <f t="shared" si="49"/>
        <v>0</v>
      </c>
      <c r="T229" s="18"/>
      <c r="U229" s="157">
        <f t="shared" si="50"/>
        <v>0</v>
      </c>
      <c r="V229" s="157">
        <v>1.42E-3</v>
      </c>
      <c r="W229" s="157">
        <f t="shared" si="51"/>
        <v>1.8176000000000001E-2</v>
      </c>
      <c r="X229" s="157">
        <v>0</v>
      </c>
      <c r="Y229" s="158">
        <f t="shared" si="52"/>
        <v>0</v>
      </c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59" t="s">
        <v>232</v>
      </c>
      <c r="AT229" s="18"/>
      <c r="AU229" s="159" t="s">
        <v>161</v>
      </c>
      <c r="AV229" s="159" t="s">
        <v>97</v>
      </c>
      <c r="AW229" s="18"/>
      <c r="AX229" s="18"/>
      <c r="AY229" s="18"/>
      <c r="AZ229" s="3" t="s">
        <v>159</v>
      </c>
      <c r="BA229" s="18"/>
      <c r="BB229" s="18"/>
      <c r="BC229" s="18"/>
      <c r="BD229" s="18"/>
      <c r="BE229" s="18"/>
      <c r="BF229" s="160">
        <f t="shared" si="53"/>
        <v>0</v>
      </c>
      <c r="BG229" s="160">
        <f t="shared" si="54"/>
        <v>0</v>
      </c>
      <c r="BH229" s="160">
        <f t="shared" si="55"/>
        <v>0</v>
      </c>
      <c r="BI229" s="160">
        <f t="shared" si="56"/>
        <v>0</v>
      </c>
      <c r="BJ229" s="160">
        <f t="shared" si="57"/>
        <v>0</v>
      </c>
      <c r="BK229" s="3" t="s">
        <v>97</v>
      </c>
      <c r="BL229" s="160">
        <f t="shared" si="58"/>
        <v>0</v>
      </c>
      <c r="BM229" s="3" t="s">
        <v>232</v>
      </c>
      <c r="BN229" s="159" t="s">
        <v>640</v>
      </c>
    </row>
    <row r="230" spans="1:66" ht="15.75" customHeight="1">
      <c r="A230" s="161"/>
      <c r="B230" s="162"/>
      <c r="C230" s="161"/>
      <c r="D230" s="163" t="s">
        <v>167</v>
      </c>
      <c r="E230" s="164" t="s">
        <v>1</v>
      </c>
      <c r="F230" s="165" t="s">
        <v>359</v>
      </c>
      <c r="G230" s="165"/>
      <c r="H230" s="161"/>
      <c r="I230" s="166">
        <v>12.8</v>
      </c>
      <c r="J230" s="161"/>
      <c r="K230" s="161"/>
      <c r="L230" s="161"/>
      <c r="M230" s="161"/>
      <c r="N230" s="162"/>
      <c r="O230" s="167"/>
      <c r="P230" s="161"/>
      <c r="Q230" s="161"/>
      <c r="R230" s="161"/>
      <c r="S230" s="161"/>
      <c r="T230" s="161"/>
      <c r="U230" s="161"/>
      <c r="V230" s="161"/>
      <c r="W230" s="161"/>
      <c r="X230" s="161"/>
      <c r="Y230" s="168"/>
      <c r="Z230" s="161"/>
      <c r="AA230" s="161"/>
      <c r="AB230" s="161"/>
      <c r="AC230" s="161"/>
      <c r="AD230" s="161"/>
      <c r="AE230" s="161"/>
      <c r="AF230" s="161"/>
      <c r="AG230" s="161"/>
      <c r="AH230" s="161"/>
      <c r="AI230" s="161"/>
      <c r="AJ230" s="161"/>
      <c r="AK230" s="161"/>
      <c r="AL230" s="161"/>
      <c r="AM230" s="161"/>
      <c r="AN230" s="161"/>
      <c r="AO230" s="161"/>
      <c r="AP230" s="161"/>
      <c r="AQ230" s="161"/>
      <c r="AR230" s="161"/>
      <c r="AS230" s="161"/>
      <c r="AT230" s="161"/>
      <c r="AU230" s="164" t="s">
        <v>167</v>
      </c>
      <c r="AV230" s="164" t="s">
        <v>97</v>
      </c>
      <c r="AW230" s="161" t="s">
        <v>97</v>
      </c>
      <c r="AX230" s="161" t="s">
        <v>4</v>
      </c>
      <c r="AY230" s="161" t="s">
        <v>86</v>
      </c>
      <c r="AZ230" s="164" t="s">
        <v>159</v>
      </c>
      <c r="BA230" s="161"/>
      <c r="BB230" s="161"/>
      <c r="BC230" s="161"/>
      <c r="BD230" s="161"/>
      <c r="BE230" s="161"/>
      <c r="BF230" s="161"/>
      <c r="BG230" s="161"/>
      <c r="BH230" s="161"/>
      <c r="BI230" s="161"/>
      <c r="BJ230" s="161"/>
      <c r="BK230" s="161"/>
      <c r="BL230" s="161"/>
      <c r="BM230" s="161"/>
      <c r="BN230" s="161"/>
    </row>
    <row r="231" spans="1:66" ht="21.75" customHeight="1">
      <c r="A231" s="18"/>
      <c r="B231" s="19"/>
      <c r="C231" s="145" t="s">
        <v>360</v>
      </c>
      <c r="D231" s="145" t="s">
        <v>161</v>
      </c>
      <c r="E231" s="146" t="s">
        <v>361</v>
      </c>
      <c r="F231" s="147" t="s">
        <v>362</v>
      </c>
      <c r="G231" s="147"/>
      <c r="H231" s="148" t="s">
        <v>263</v>
      </c>
      <c r="I231" s="149">
        <v>13.6</v>
      </c>
      <c r="J231" s="150"/>
      <c r="K231" s="150"/>
      <c r="L231" s="151">
        <f>ROUND(Q231*I231,2)</f>
        <v>0</v>
      </c>
      <c r="M231" s="152"/>
      <c r="N231" s="19"/>
      <c r="O231" s="153" t="s">
        <v>1</v>
      </c>
      <c r="P231" s="154" t="s">
        <v>42</v>
      </c>
      <c r="Q231" s="155">
        <f>J231+K231</f>
        <v>0</v>
      </c>
      <c r="R231" s="156">
        <f>ROUND(J231*I231,2)</f>
        <v>0</v>
      </c>
      <c r="S231" s="156">
        <f>ROUND(K231*I231,2)</f>
        <v>0</v>
      </c>
      <c r="T231" s="18"/>
      <c r="U231" s="157">
        <f>T231*I231</f>
        <v>0</v>
      </c>
      <c r="V231" s="157">
        <v>2.9E-4</v>
      </c>
      <c r="W231" s="157">
        <f>V231*I231</f>
        <v>3.9439999999999996E-3</v>
      </c>
      <c r="X231" s="157">
        <v>0</v>
      </c>
      <c r="Y231" s="158">
        <f>X231*I231</f>
        <v>0</v>
      </c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59" t="s">
        <v>232</v>
      </c>
      <c r="AT231" s="18"/>
      <c r="AU231" s="159" t="s">
        <v>161</v>
      </c>
      <c r="AV231" s="159" t="s">
        <v>97</v>
      </c>
      <c r="AW231" s="18"/>
      <c r="AX231" s="18"/>
      <c r="AY231" s="18"/>
      <c r="AZ231" s="3" t="s">
        <v>159</v>
      </c>
      <c r="BA231" s="18"/>
      <c r="BB231" s="18"/>
      <c r="BC231" s="18"/>
      <c r="BD231" s="18"/>
      <c r="BE231" s="18"/>
      <c r="BF231" s="160">
        <f>IF(P231="základná",L231,0)</f>
        <v>0</v>
      </c>
      <c r="BG231" s="160">
        <f>IF(P231="znížená",L231,0)</f>
        <v>0</v>
      </c>
      <c r="BH231" s="160">
        <f>IF(P231="zákl. prenesená",L231,0)</f>
        <v>0</v>
      </c>
      <c r="BI231" s="160">
        <f>IF(P231="zníž. prenesená",L231,0)</f>
        <v>0</v>
      </c>
      <c r="BJ231" s="160">
        <f>IF(P231="nulová",L231,0)</f>
        <v>0</v>
      </c>
      <c r="BK231" s="3" t="s">
        <v>97</v>
      </c>
      <c r="BL231" s="160">
        <f>ROUND(Q231*I231,2)</f>
        <v>0</v>
      </c>
      <c r="BM231" s="3" t="s">
        <v>232</v>
      </c>
      <c r="BN231" s="159" t="s">
        <v>641</v>
      </c>
    </row>
    <row r="232" spans="1:66" ht="15.75" customHeight="1">
      <c r="A232" s="161"/>
      <c r="B232" s="162"/>
      <c r="C232" s="161"/>
      <c r="D232" s="163" t="s">
        <v>167</v>
      </c>
      <c r="E232" s="164" t="s">
        <v>1</v>
      </c>
      <c r="F232" s="165" t="s">
        <v>364</v>
      </c>
      <c r="G232" s="165"/>
      <c r="H232" s="161"/>
      <c r="I232" s="166">
        <v>13.6</v>
      </c>
      <c r="J232" s="161"/>
      <c r="K232" s="161"/>
      <c r="L232" s="161"/>
      <c r="M232" s="161"/>
      <c r="N232" s="162"/>
      <c r="O232" s="167"/>
      <c r="P232" s="161"/>
      <c r="Q232" s="161"/>
      <c r="R232" s="161"/>
      <c r="S232" s="161"/>
      <c r="T232" s="161"/>
      <c r="U232" s="161"/>
      <c r="V232" s="161"/>
      <c r="W232" s="161"/>
      <c r="X232" s="161"/>
      <c r="Y232" s="168"/>
      <c r="Z232" s="161"/>
      <c r="AA232" s="161"/>
      <c r="AB232" s="161"/>
      <c r="AC232" s="161"/>
      <c r="AD232" s="161"/>
      <c r="AE232" s="161"/>
      <c r="AF232" s="161"/>
      <c r="AG232" s="161"/>
      <c r="AH232" s="161"/>
      <c r="AI232" s="161"/>
      <c r="AJ232" s="161"/>
      <c r="AK232" s="161"/>
      <c r="AL232" s="161"/>
      <c r="AM232" s="161"/>
      <c r="AN232" s="161"/>
      <c r="AO232" s="161"/>
      <c r="AP232" s="161"/>
      <c r="AQ232" s="161"/>
      <c r="AR232" s="161"/>
      <c r="AS232" s="161"/>
      <c r="AT232" s="161"/>
      <c r="AU232" s="164" t="s">
        <v>167</v>
      </c>
      <c r="AV232" s="164" t="s">
        <v>97</v>
      </c>
      <c r="AW232" s="161" t="s">
        <v>97</v>
      </c>
      <c r="AX232" s="161" t="s">
        <v>4</v>
      </c>
      <c r="AY232" s="161" t="s">
        <v>86</v>
      </c>
      <c r="AZ232" s="164" t="s">
        <v>159</v>
      </c>
      <c r="BA232" s="161"/>
      <c r="BB232" s="161"/>
      <c r="BC232" s="161"/>
      <c r="BD232" s="161"/>
      <c r="BE232" s="161"/>
      <c r="BF232" s="161"/>
      <c r="BG232" s="161"/>
      <c r="BH232" s="161"/>
      <c r="BI232" s="161"/>
      <c r="BJ232" s="161"/>
      <c r="BK232" s="161"/>
      <c r="BL232" s="161"/>
      <c r="BM232" s="161"/>
      <c r="BN232" s="161"/>
    </row>
    <row r="233" spans="1:66" ht="24" customHeight="1">
      <c r="A233" s="18"/>
      <c r="B233" s="19"/>
      <c r="C233" s="145" t="s">
        <v>365</v>
      </c>
      <c r="D233" s="145" t="s">
        <v>161</v>
      </c>
      <c r="E233" s="146" t="s">
        <v>366</v>
      </c>
      <c r="F233" s="147" t="s">
        <v>367</v>
      </c>
      <c r="G233" s="147"/>
      <c r="H233" s="148" t="s">
        <v>263</v>
      </c>
      <c r="I233" s="149">
        <v>13.6</v>
      </c>
      <c r="J233" s="150"/>
      <c r="K233" s="150"/>
      <c r="L233" s="151">
        <f>ROUND(Q233*I233,2)</f>
        <v>0</v>
      </c>
      <c r="M233" s="152"/>
      <c r="N233" s="19"/>
      <c r="O233" s="153" t="s">
        <v>1</v>
      </c>
      <c r="P233" s="154" t="s">
        <v>42</v>
      </c>
      <c r="Q233" s="155">
        <f>J233+K233</f>
        <v>0</v>
      </c>
      <c r="R233" s="156">
        <f>ROUND(J233*I233,2)</f>
        <v>0</v>
      </c>
      <c r="S233" s="156">
        <f>ROUND(K233*I233,2)</f>
        <v>0</v>
      </c>
      <c r="T233" s="18"/>
      <c r="U233" s="157">
        <f>T233*I233</f>
        <v>0</v>
      </c>
      <c r="V233" s="157">
        <v>2.15E-3</v>
      </c>
      <c r="W233" s="157">
        <f>V233*I233</f>
        <v>2.9239999999999999E-2</v>
      </c>
      <c r="X233" s="157">
        <v>0</v>
      </c>
      <c r="Y233" s="158">
        <f>X233*I233</f>
        <v>0</v>
      </c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59" t="s">
        <v>232</v>
      </c>
      <c r="AT233" s="18"/>
      <c r="AU233" s="159" t="s">
        <v>161</v>
      </c>
      <c r="AV233" s="159" t="s">
        <v>97</v>
      </c>
      <c r="AW233" s="18"/>
      <c r="AX233" s="18"/>
      <c r="AY233" s="18"/>
      <c r="AZ233" s="3" t="s">
        <v>159</v>
      </c>
      <c r="BA233" s="18"/>
      <c r="BB233" s="18"/>
      <c r="BC233" s="18"/>
      <c r="BD233" s="18"/>
      <c r="BE233" s="18"/>
      <c r="BF233" s="160">
        <f>IF(P233="základná",L233,0)</f>
        <v>0</v>
      </c>
      <c r="BG233" s="160">
        <f>IF(P233="znížená",L233,0)</f>
        <v>0</v>
      </c>
      <c r="BH233" s="160">
        <f>IF(P233="zákl. prenesená",L233,0)</f>
        <v>0</v>
      </c>
      <c r="BI233" s="160">
        <f>IF(P233="zníž. prenesená",L233,0)</f>
        <v>0</v>
      </c>
      <c r="BJ233" s="160">
        <f>IF(P233="nulová",L233,0)</f>
        <v>0</v>
      </c>
      <c r="BK233" s="3" t="s">
        <v>97</v>
      </c>
      <c r="BL233" s="160">
        <f>ROUND(Q233*I233,2)</f>
        <v>0</v>
      </c>
      <c r="BM233" s="3" t="s">
        <v>232</v>
      </c>
      <c r="BN233" s="159" t="s">
        <v>642</v>
      </c>
    </row>
    <row r="234" spans="1:66" ht="15.75" customHeight="1">
      <c r="A234" s="161"/>
      <c r="B234" s="162"/>
      <c r="C234" s="161"/>
      <c r="D234" s="163" t="s">
        <v>167</v>
      </c>
      <c r="E234" s="164" t="s">
        <v>1</v>
      </c>
      <c r="F234" s="165" t="s">
        <v>364</v>
      </c>
      <c r="G234" s="165"/>
      <c r="H234" s="161"/>
      <c r="I234" s="166">
        <v>13.6</v>
      </c>
      <c r="J234" s="161"/>
      <c r="K234" s="161"/>
      <c r="L234" s="161"/>
      <c r="M234" s="161"/>
      <c r="N234" s="162"/>
      <c r="O234" s="167"/>
      <c r="P234" s="161"/>
      <c r="Q234" s="161"/>
      <c r="R234" s="161"/>
      <c r="S234" s="161"/>
      <c r="T234" s="161"/>
      <c r="U234" s="161"/>
      <c r="V234" s="161"/>
      <c r="W234" s="161"/>
      <c r="X234" s="161"/>
      <c r="Y234" s="168"/>
      <c r="Z234" s="161"/>
      <c r="AA234" s="161"/>
      <c r="AB234" s="161"/>
      <c r="AC234" s="161"/>
      <c r="AD234" s="161"/>
      <c r="AE234" s="161"/>
      <c r="AF234" s="161"/>
      <c r="AG234" s="161"/>
      <c r="AH234" s="161"/>
      <c r="AI234" s="161"/>
      <c r="AJ234" s="161"/>
      <c r="AK234" s="161"/>
      <c r="AL234" s="161"/>
      <c r="AM234" s="161"/>
      <c r="AN234" s="161"/>
      <c r="AO234" s="161"/>
      <c r="AP234" s="161"/>
      <c r="AQ234" s="161"/>
      <c r="AR234" s="161"/>
      <c r="AS234" s="161"/>
      <c r="AT234" s="161"/>
      <c r="AU234" s="164" t="s">
        <v>167</v>
      </c>
      <c r="AV234" s="164" t="s">
        <v>97</v>
      </c>
      <c r="AW234" s="161" t="s">
        <v>97</v>
      </c>
      <c r="AX234" s="161" t="s">
        <v>4</v>
      </c>
      <c r="AY234" s="161" t="s">
        <v>86</v>
      </c>
      <c r="AZ234" s="164" t="s">
        <v>159</v>
      </c>
      <c r="BA234" s="161"/>
      <c r="BB234" s="161"/>
      <c r="BC234" s="161"/>
      <c r="BD234" s="161"/>
      <c r="BE234" s="161"/>
      <c r="BF234" s="161"/>
      <c r="BG234" s="161"/>
      <c r="BH234" s="161"/>
      <c r="BI234" s="161"/>
      <c r="BJ234" s="161"/>
      <c r="BK234" s="161"/>
      <c r="BL234" s="161"/>
      <c r="BM234" s="161"/>
      <c r="BN234" s="161"/>
    </row>
    <row r="235" spans="1:66" ht="24" customHeight="1">
      <c r="A235" s="18"/>
      <c r="B235" s="19"/>
      <c r="C235" s="145" t="s">
        <v>369</v>
      </c>
      <c r="D235" s="145" t="s">
        <v>161</v>
      </c>
      <c r="E235" s="146" t="s">
        <v>370</v>
      </c>
      <c r="F235" s="147" t="s">
        <v>371</v>
      </c>
      <c r="G235" s="147"/>
      <c r="H235" s="148" t="s">
        <v>178</v>
      </c>
      <c r="I235" s="149">
        <v>2</v>
      </c>
      <c r="J235" s="150"/>
      <c r="K235" s="150"/>
      <c r="L235" s="151">
        <f t="shared" ref="L235:L236" si="59">ROUND(Q235*I235,2)</f>
        <v>0</v>
      </c>
      <c r="M235" s="152"/>
      <c r="N235" s="19"/>
      <c r="O235" s="153" t="s">
        <v>1</v>
      </c>
      <c r="P235" s="154" t="s">
        <v>42</v>
      </c>
      <c r="Q235" s="155">
        <f t="shared" ref="Q235:Q236" si="60">J235+K235</f>
        <v>0</v>
      </c>
      <c r="R235" s="156">
        <f t="shared" ref="R235:R236" si="61">ROUND(J235*I235,2)</f>
        <v>0</v>
      </c>
      <c r="S235" s="156">
        <f t="shared" ref="S235:S236" si="62">ROUND(K235*I235,2)</f>
        <v>0</v>
      </c>
      <c r="T235" s="18"/>
      <c r="U235" s="157">
        <f t="shared" ref="U235:U236" si="63">T235*I235</f>
        <v>0</v>
      </c>
      <c r="V235" s="157">
        <v>1.8799999999999999E-3</v>
      </c>
      <c r="W235" s="157">
        <f t="shared" ref="W235:W236" si="64">V235*I235</f>
        <v>3.7599999999999999E-3</v>
      </c>
      <c r="X235" s="157">
        <v>0</v>
      </c>
      <c r="Y235" s="158">
        <f t="shared" ref="Y235:Y236" si="65">X235*I235</f>
        <v>0</v>
      </c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59" t="s">
        <v>232</v>
      </c>
      <c r="AT235" s="18"/>
      <c r="AU235" s="159" t="s">
        <v>161</v>
      </c>
      <c r="AV235" s="159" t="s">
        <v>97</v>
      </c>
      <c r="AW235" s="18"/>
      <c r="AX235" s="18"/>
      <c r="AY235" s="18"/>
      <c r="AZ235" s="3" t="s">
        <v>159</v>
      </c>
      <c r="BA235" s="18"/>
      <c r="BB235" s="18"/>
      <c r="BC235" s="18"/>
      <c r="BD235" s="18"/>
      <c r="BE235" s="18"/>
      <c r="BF235" s="160">
        <f t="shared" ref="BF235:BF236" si="66">IF(P235="základná",L235,0)</f>
        <v>0</v>
      </c>
      <c r="BG235" s="160">
        <f t="shared" ref="BG235:BG236" si="67">IF(P235="znížená",L235,0)</f>
        <v>0</v>
      </c>
      <c r="BH235" s="160">
        <f t="shared" ref="BH235:BH236" si="68">IF(P235="zákl. prenesená",L235,0)</f>
        <v>0</v>
      </c>
      <c r="BI235" s="160">
        <f t="shared" ref="BI235:BI236" si="69">IF(P235="zníž. prenesená",L235,0)</f>
        <v>0</v>
      </c>
      <c r="BJ235" s="160">
        <f t="shared" ref="BJ235:BJ236" si="70">IF(P235="nulová",L235,0)</f>
        <v>0</v>
      </c>
      <c r="BK235" s="3" t="s">
        <v>97</v>
      </c>
      <c r="BL235" s="160">
        <f t="shared" ref="BL235:BL236" si="71">ROUND(Q235*I235,2)</f>
        <v>0</v>
      </c>
      <c r="BM235" s="3" t="s">
        <v>232</v>
      </c>
      <c r="BN235" s="159" t="s">
        <v>643</v>
      </c>
    </row>
    <row r="236" spans="1:66" ht="33" customHeight="1">
      <c r="A236" s="18"/>
      <c r="B236" s="19"/>
      <c r="C236" s="145" t="s">
        <v>373</v>
      </c>
      <c r="D236" s="145" t="s">
        <v>161</v>
      </c>
      <c r="E236" s="146" t="s">
        <v>374</v>
      </c>
      <c r="F236" s="147" t="s">
        <v>375</v>
      </c>
      <c r="G236" s="147"/>
      <c r="H236" s="148" t="s">
        <v>178</v>
      </c>
      <c r="I236" s="149">
        <v>6</v>
      </c>
      <c r="J236" s="150"/>
      <c r="K236" s="150"/>
      <c r="L236" s="151">
        <f t="shared" si="59"/>
        <v>0</v>
      </c>
      <c r="M236" s="152"/>
      <c r="N236" s="19"/>
      <c r="O236" s="153" t="s">
        <v>1</v>
      </c>
      <c r="P236" s="154" t="s">
        <v>42</v>
      </c>
      <c r="Q236" s="155">
        <f t="shared" si="60"/>
        <v>0</v>
      </c>
      <c r="R236" s="156">
        <f t="shared" si="61"/>
        <v>0</v>
      </c>
      <c r="S236" s="156">
        <f t="shared" si="62"/>
        <v>0</v>
      </c>
      <c r="T236" s="18"/>
      <c r="U236" s="157">
        <f t="shared" si="63"/>
        <v>0</v>
      </c>
      <c r="V236" s="157">
        <v>1E-4</v>
      </c>
      <c r="W236" s="157">
        <f t="shared" si="64"/>
        <v>6.0000000000000006E-4</v>
      </c>
      <c r="X236" s="157">
        <v>0</v>
      </c>
      <c r="Y236" s="158">
        <f t="shared" si="65"/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9" t="s">
        <v>232</v>
      </c>
      <c r="AT236" s="18"/>
      <c r="AU236" s="159" t="s">
        <v>161</v>
      </c>
      <c r="AV236" s="159" t="s">
        <v>97</v>
      </c>
      <c r="AW236" s="18"/>
      <c r="AX236" s="18"/>
      <c r="AY236" s="18"/>
      <c r="AZ236" s="3" t="s">
        <v>159</v>
      </c>
      <c r="BA236" s="18"/>
      <c r="BB236" s="18"/>
      <c r="BC236" s="18"/>
      <c r="BD236" s="18"/>
      <c r="BE236" s="18"/>
      <c r="BF236" s="160">
        <f t="shared" si="66"/>
        <v>0</v>
      </c>
      <c r="BG236" s="160">
        <f t="shared" si="67"/>
        <v>0</v>
      </c>
      <c r="BH236" s="160">
        <f t="shared" si="68"/>
        <v>0</v>
      </c>
      <c r="BI236" s="160">
        <f t="shared" si="69"/>
        <v>0</v>
      </c>
      <c r="BJ236" s="160">
        <f t="shared" si="70"/>
        <v>0</v>
      </c>
      <c r="BK236" s="3" t="s">
        <v>97</v>
      </c>
      <c r="BL236" s="160">
        <f t="shared" si="71"/>
        <v>0</v>
      </c>
      <c r="BM236" s="3" t="s">
        <v>232</v>
      </c>
      <c r="BN236" s="159" t="s">
        <v>644</v>
      </c>
    </row>
    <row r="237" spans="1:66" ht="15.75" customHeight="1">
      <c r="A237" s="161"/>
      <c r="B237" s="162"/>
      <c r="C237" s="161"/>
      <c r="D237" s="163" t="s">
        <v>167</v>
      </c>
      <c r="E237" s="164" t="s">
        <v>1</v>
      </c>
      <c r="F237" s="165" t="s">
        <v>377</v>
      </c>
      <c r="G237" s="165"/>
      <c r="H237" s="161"/>
      <c r="I237" s="166">
        <v>6</v>
      </c>
      <c r="J237" s="161"/>
      <c r="K237" s="161"/>
      <c r="L237" s="161"/>
      <c r="M237" s="161"/>
      <c r="N237" s="162"/>
      <c r="O237" s="167"/>
      <c r="P237" s="161"/>
      <c r="Q237" s="161"/>
      <c r="R237" s="161"/>
      <c r="S237" s="161"/>
      <c r="T237" s="161"/>
      <c r="U237" s="161"/>
      <c r="V237" s="161"/>
      <c r="W237" s="161"/>
      <c r="X237" s="161"/>
      <c r="Y237" s="168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  <c r="AL237" s="161"/>
      <c r="AM237" s="161"/>
      <c r="AN237" s="161"/>
      <c r="AO237" s="161"/>
      <c r="AP237" s="161"/>
      <c r="AQ237" s="161"/>
      <c r="AR237" s="161"/>
      <c r="AS237" s="161"/>
      <c r="AT237" s="161"/>
      <c r="AU237" s="164" t="s">
        <v>167</v>
      </c>
      <c r="AV237" s="164" t="s">
        <v>97</v>
      </c>
      <c r="AW237" s="161" t="s">
        <v>97</v>
      </c>
      <c r="AX237" s="161" t="s">
        <v>4</v>
      </c>
      <c r="AY237" s="161" t="s">
        <v>86</v>
      </c>
      <c r="AZ237" s="164" t="s">
        <v>159</v>
      </c>
      <c r="BA237" s="161"/>
      <c r="BB237" s="161"/>
      <c r="BC237" s="161"/>
      <c r="BD237" s="161"/>
      <c r="BE237" s="161"/>
      <c r="BF237" s="161"/>
      <c r="BG237" s="161"/>
      <c r="BH237" s="161"/>
      <c r="BI237" s="161"/>
      <c r="BJ237" s="161"/>
      <c r="BK237" s="161"/>
      <c r="BL237" s="161"/>
      <c r="BM237" s="161"/>
      <c r="BN237" s="161"/>
    </row>
    <row r="238" spans="1:66" ht="21.75" customHeight="1">
      <c r="A238" s="18"/>
      <c r="B238" s="19"/>
      <c r="C238" s="169" t="s">
        <v>378</v>
      </c>
      <c r="D238" s="169" t="s">
        <v>175</v>
      </c>
      <c r="E238" s="170" t="s">
        <v>379</v>
      </c>
      <c r="F238" s="171" t="s">
        <v>380</v>
      </c>
      <c r="G238" s="171"/>
      <c r="H238" s="172" t="s">
        <v>178</v>
      </c>
      <c r="I238" s="173">
        <v>6</v>
      </c>
      <c r="J238" s="174"/>
      <c r="K238" s="175"/>
      <c r="L238" s="176">
        <f t="shared" ref="L238:L240" si="72">ROUND(Q238*I238,2)</f>
        <v>0</v>
      </c>
      <c r="M238" s="175"/>
      <c r="N238" s="177"/>
      <c r="O238" s="178" t="s">
        <v>1</v>
      </c>
      <c r="P238" s="154" t="s">
        <v>42</v>
      </c>
      <c r="Q238" s="155">
        <f t="shared" ref="Q238:Q240" si="73">J238+K238</f>
        <v>0</v>
      </c>
      <c r="R238" s="156">
        <f t="shared" ref="R238:R240" si="74">ROUND(J238*I238,2)</f>
        <v>0</v>
      </c>
      <c r="S238" s="156">
        <f t="shared" ref="S238:S240" si="75">ROUND(K238*I238,2)</f>
        <v>0</v>
      </c>
      <c r="T238" s="18"/>
      <c r="U238" s="157">
        <f t="shared" ref="U238:U240" si="76">T238*I238</f>
        <v>0</v>
      </c>
      <c r="V238" s="157">
        <v>2.5000000000000001E-4</v>
      </c>
      <c r="W238" s="157">
        <f t="shared" ref="W238:W240" si="77">V238*I238</f>
        <v>1.5E-3</v>
      </c>
      <c r="X238" s="157">
        <v>0</v>
      </c>
      <c r="Y238" s="158">
        <f t="shared" ref="Y238:Y240" si="78"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9" t="s">
        <v>243</v>
      </c>
      <c r="AT238" s="18"/>
      <c r="AU238" s="159" t="s">
        <v>175</v>
      </c>
      <c r="AV238" s="159" t="s">
        <v>97</v>
      </c>
      <c r="AW238" s="18"/>
      <c r="AX238" s="18"/>
      <c r="AY238" s="18"/>
      <c r="AZ238" s="3" t="s">
        <v>159</v>
      </c>
      <c r="BA238" s="18"/>
      <c r="BB238" s="18"/>
      <c r="BC238" s="18"/>
      <c r="BD238" s="18"/>
      <c r="BE238" s="18"/>
      <c r="BF238" s="160">
        <f t="shared" ref="BF238:BF240" si="79">IF(P238="základná",L238,0)</f>
        <v>0</v>
      </c>
      <c r="BG238" s="160">
        <f t="shared" ref="BG238:BG240" si="80">IF(P238="znížená",L238,0)</f>
        <v>0</v>
      </c>
      <c r="BH238" s="160">
        <f t="shared" ref="BH238:BH240" si="81">IF(P238="zákl. prenesená",L238,0)</f>
        <v>0</v>
      </c>
      <c r="BI238" s="160">
        <f t="shared" ref="BI238:BI240" si="82">IF(P238="zníž. prenesená",L238,0)</f>
        <v>0</v>
      </c>
      <c r="BJ238" s="160">
        <f t="shared" ref="BJ238:BJ240" si="83">IF(P238="nulová",L238,0)</f>
        <v>0</v>
      </c>
      <c r="BK238" s="3" t="s">
        <v>97</v>
      </c>
      <c r="BL238" s="160">
        <f t="shared" ref="BL238:BL240" si="84">ROUND(Q238*I238,2)</f>
        <v>0</v>
      </c>
      <c r="BM238" s="3" t="s">
        <v>232</v>
      </c>
      <c r="BN238" s="159" t="s">
        <v>645</v>
      </c>
    </row>
    <row r="239" spans="1:66" ht="24" customHeight="1">
      <c r="A239" s="18"/>
      <c r="B239" s="19"/>
      <c r="C239" s="145" t="s">
        <v>382</v>
      </c>
      <c r="D239" s="145" t="s">
        <v>161</v>
      </c>
      <c r="E239" s="146" t="s">
        <v>383</v>
      </c>
      <c r="F239" s="147" t="s">
        <v>384</v>
      </c>
      <c r="G239" s="147"/>
      <c r="H239" s="148" t="s">
        <v>263</v>
      </c>
      <c r="I239" s="149">
        <v>13.6</v>
      </c>
      <c r="J239" s="150"/>
      <c r="K239" s="150"/>
      <c r="L239" s="151">
        <f t="shared" si="72"/>
        <v>0</v>
      </c>
      <c r="M239" s="152"/>
      <c r="N239" s="19"/>
      <c r="O239" s="153" t="s">
        <v>1</v>
      </c>
      <c r="P239" s="154" t="s">
        <v>42</v>
      </c>
      <c r="Q239" s="155">
        <f t="shared" si="73"/>
        <v>0</v>
      </c>
      <c r="R239" s="156">
        <f t="shared" si="74"/>
        <v>0</v>
      </c>
      <c r="S239" s="156">
        <f t="shared" si="75"/>
        <v>0</v>
      </c>
      <c r="T239" s="18"/>
      <c r="U239" s="157">
        <f t="shared" si="76"/>
        <v>0</v>
      </c>
      <c r="V239" s="157">
        <v>2.0699999999999998E-3</v>
      </c>
      <c r="W239" s="157">
        <f t="shared" si="77"/>
        <v>2.8151999999999996E-2</v>
      </c>
      <c r="X239" s="157">
        <v>0</v>
      </c>
      <c r="Y239" s="158">
        <f t="shared" si="78"/>
        <v>0</v>
      </c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59" t="s">
        <v>232</v>
      </c>
      <c r="AT239" s="18"/>
      <c r="AU239" s="159" t="s">
        <v>161</v>
      </c>
      <c r="AV239" s="159" t="s">
        <v>97</v>
      </c>
      <c r="AW239" s="18"/>
      <c r="AX239" s="18"/>
      <c r="AY239" s="18"/>
      <c r="AZ239" s="3" t="s">
        <v>159</v>
      </c>
      <c r="BA239" s="18"/>
      <c r="BB239" s="18"/>
      <c r="BC239" s="18"/>
      <c r="BD239" s="18"/>
      <c r="BE239" s="18"/>
      <c r="BF239" s="160">
        <f t="shared" si="79"/>
        <v>0</v>
      </c>
      <c r="BG239" s="160">
        <f t="shared" si="80"/>
        <v>0</v>
      </c>
      <c r="BH239" s="160">
        <f t="shared" si="81"/>
        <v>0</v>
      </c>
      <c r="BI239" s="160">
        <f t="shared" si="82"/>
        <v>0</v>
      </c>
      <c r="BJ239" s="160">
        <f t="shared" si="83"/>
        <v>0</v>
      </c>
      <c r="BK239" s="3" t="s">
        <v>97</v>
      </c>
      <c r="BL239" s="160">
        <f t="shared" si="84"/>
        <v>0</v>
      </c>
      <c r="BM239" s="3" t="s">
        <v>232</v>
      </c>
      <c r="BN239" s="159" t="s">
        <v>646</v>
      </c>
    </row>
    <row r="240" spans="1:66" ht="24" customHeight="1">
      <c r="A240" s="18"/>
      <c r="B240" s="19"/>
      <c r="C240" s="145" t="s">
        <v>386</v>
      </c>
      <c r="D240" s="145" t="s">
        <v>161</v>
      </c>
      <c r="E240" s="146" t="s">
        <v>387</v>
      </c>
      <c r="F240" s="147" t="s">
        <v>388</v>
      </c>
      <c r="G240" s="147"/>
      <c r="H240" s="148" t="s">
        <v>252</v>
      </c>
      <c r="I240" s="150"/>
      <c r="J240" s="150"/>
      <c r="K240" s="150"/>
      <c r="L240" s="151">
        <f t="shared" si="72"/>
        <v>0</v>
      </c>
      <c r="M240" s="152"/>
      <c r="N240" s="19"/>
      <c r="O240" s="153" t="s">
        <v>1</v>
      </c>
      <c r="P240" s="154" t="s">
        <v>42</v>
      </c>
      <c r="Q240" s="155">
        <f t="shared" si="73"/>
        <v>0</v>
      </c>
      <c r="R240" s="156">
        <f t="shared" si="74"/>
        <v>0</v>
      </c>
      <c r="S240" s="156">
        <f t="shared" si="75"/>
        <v>0</v>
      </c>
      <c r="T240" s="18"/>
      <c r="U240" s="157">
        <f t="shared" si="76"/>
        <v>0</v>
      </c>
      <c r="V240" s="157">
        <v>0</v>
      </c>
      <c r="W240" s="157">
        <f t="shared" si="77"/>
        <v>0</v>
      </c>
      <c r="X240" s="157">
        <v>0</v>
      </c>
      <c r="Y240" s="158">
        <f t="shared" si="78"/>
        <v>0</v>
      </c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59" t="s">
        <v>232</v>
      </c>
      <c r="AT240" s="18"/>
      <c r="AU240" s="159" t="s">
        <v>161</v>
      </c>
      <c r="AV240" s="159" t="s">
        <v>97</v>
      </c>
      <c r="AW240" s="18"/>
      <c r="AX240" s="18"/>
      <c r="AY240" s="18"/>
      <c r="AZ240" s="3" t="s">
        <v>159</v>
      </c>
      <c r="BA240" s="18"/>
      <c r="BB240" s="18"/>
      <c r="BC240" s="18"/>
      <c r="BD240" s="18"/>
      <c r="BE240" s="18"/>
      <c r="BF240" s="160">
        <f t="shared" si="79"/>
        <v>0</v>
      </c>
      <c r="BG240" s="160">
        <f t="shared" si="80"/>
        <v>0</v>
      </c>
      <c r="BH240" s="160">
        <f t="shared" si="81"/>
        <v>0</v>
      </c>
      <c r="BI240" s="160">
        <f t="shared" si="82"/>
        <v>0</v>
      </c>
      <c r="BJ240" s="160">
        <f t="shared" si="83"/>
        <v>0</v>
      </c>
      <c r="BK240" s="3" t="s">
        <v>97</v>
      </c>
      <c r="BL240" s="160">
        <f t="shared" si="84"/>
        <v>0</v>
      </c>
      <c r="BM240" s="3" t="s">
        <v>232</v>
      </c>
      <c r="BN240" s="159" t="s">
        <v>647</v>
      </c>
    </row>
    <row r="241" spans="1:66" ht="22.5" customHeight="1">
      <c r="A241" s="132"/>
      <c r="B241" s="133"/>
      <c r="C241" s="132"/>
      <c r="D241" s="134" t="s">
        <v>77</v>
      </c>
      <c r="E241" s="143" t="s">
        <v>390</v>
      </c>
      <c r="F241" s="143" t="s">
        <v>391</v>
      </c>
      <c r="G241" s="143"/>
      <c r="H241" s="132"/>
      <c r="I241" s="132"/>
      <c r="J241" s="132"/>
      <c r="K241" s="132"/>
      <c r="L241" s="144">
        <f>BL241</f>
        <v>0</v>
      </c>
      <c r="M241" s="132"/>
      <c r="N241" s="133"/>
      <c r="O241" s="137"/>
      <c r="P241" s="132"/>
      <c r="Q241" s="132"/>
      <c r="R241" s="138">
        <f t="shared" ref="R241:S241" si="85">SUM(R242:R244)</f>
        <v>0</v>
      </c>
      <c r="S241" s="138">
        <f t="shared" si="85"/>
        <v>0</v>
      </c>
      <c r="T241" s="132"/>
      <c r="U241" s="139">
        <f>SUM(U242:U244)</f>
        <v>0</v>
      </c>
      <c r="V241" s="132"/>
      <c r="W241" s="139">
        <f>SUM(W242:W244)</f>
        <v>8.9651200000000014E-2</v>
      </c>
      <c r="X241" s="132"/>
      <c r="Y241" s="140">
        <f>SUM(Y242:Y244)</f>
        <v>0</v>
      </c>
      <c r="Z241" s="132"/>
      <c r="AA241" s="132"/>
      <c r="AB241" s="132"/>
      <c r="AC241" s="132"/>
      <c r="AD241" s="132"/>
      <c r="AE241" s="132"/>
      <c r="AF241" s="132"/>
      <c r="AG241" s="132"/>
      <c r="AH241" s="132"/>
      <c r="AI241" s="132"/>
      <c r="AJ241" s="132"/>
      <c r="AK241" s="132"/>
      <c r="AL241" s="132"/>
      <c r="AM241" s="132"/>
      <c r="AN241" s="132"/>
      <c r="AO241" s="132"/>
      <c r="AP241" s="132"/>
      <c r="AQ241" s="132"/>
      <c r="AR241" s="132"/>
      <c r="AS241" s="134" t="s">
        <v>97</v>
      </c>
      <c r="AT241" s="132"/>
      <c r="AU241" s="141" t="s">
        <v>77</v>
      </c>
      <c r="AV241" s="141" t="s">
        <v>86</v>
      </c>
      <c r="AW241" s="132"/>
      <c r="AX241" s="132"/>
      <c r="AY241" s="132"/>
      <c r="AZ241" s="134" t="s">
        <v>159</v>
      </c>
      <c r="BA241" s="132"/>
      <c r="BB241" s="132"/>
      <c r="BC241" s="132"/>
      <c r="BD241" s="132"/>
      <c r="BE241" s="132"/>
      <c r="BF241" s="132"/>
      <c r="BG241" s="132"/>
      <c r="BH241" s="132"/>
      <c r="BI241" s="132"/>
      <c r="BJ241" s="132"/>
      <c r="BK241" s="132"/>
      <c r="BL241" s="142">
        <f>SUM(BL242:BL244)</f>
        <v>0</v>
      </c>
      <c r="BM241" s="132"/>
      <c r="BN241" s="132"/>
    </row>
    <row r="242" spans="1:66" ht="24" customHeight="1">
      <c r="A242" s="18"/>
      <c r="B242" s="19"/>
      <c r="C242" s="145" t="s">
        <v>392</v>
      </c>
      <c r="D242" s="145" t="s">
        <v>161</v>
      </c>
      <c r="E242" s="146" t="s">
        <v>393</v>
      </c>
      <c r="F242" s="147" t="s">
        <v>394</v>
      </c>
      <c r="G242" s="147"/>
      <c r="H242" s="148" t="s">
        <v>186</v>
      </c>
      <c r="I242" s="149">
        <v>43.52</v>
      </c>
      <c r="J242" s="150"/>
      <c r="K242" s="150"/>
      <c r="L242" s="151">
        <f>ROUND(Q242*I242,2)</f>
        <v>0</v>
      </c>
      <c r="M242" s="152"/>
      <c r="N242" s="19"/>
      <c r="O242" s="153" t="s">
        <v>1</v>
      </c>
      <c r="P242" s="154" t="s">
        <v>42</v>
      </c>
      <c r="Q242" s="155">
        <f>J242+K242</f>
        <v>0</v>
      </c>
      <c r="R242" s="156">
        <f>ROUND(J242*I242,2)</f>
        <v>0</v>
      </c>
      <c r="S242" s="156">
        <f>ROUND(K242*I242,2)</f>
        <v>0</v>
      </c>
      <c r="T242" s="18"/>
      <c r="U242" s="157">
        <f>T242*I242</f>
        <v>0</v>
      </c>
      <c r="V242" s="157">
        <v>2.0600000000000002E-3</v>
      </c>
      <c r="W242" s="157">
        <f>V242*I242</f>
        <v>8.9651200000000014E-2</v>
      </c>
      <c r="X242" s="157">
        <v>0</v>
      </c>
      <c r="Y242" s="158">
        <f>X242*I242</f>
        <v>0</v>
      </c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59" t="s">
        <v>232</v>
      </c>
      <c r="AT242" s="18"/>
      <c r="AU242" s="159" t="s">
        <v>161</v>
      </c>
      <c r="AV242" s="159" t="s">
        <v>97</v>
      </c>
      <c r="AW242" s="18"/>
      <c r="AX242" s="18"/>
      <c r="AY242" s="18"/>
      <c r="AZ242" s="3" t="s">
        <v>159</v>
      </c>
      <c r="BA242" s="18"/>
      <c r="BB242" s="18"/>
      <c r="BC242" s="18"/>
      <c r="BD242" s="18"/>
      <c r="BE242" s="18"/>
      <c r="BF242" s="160">
        <f>IF(P242="základná",L242,0)</f>
        <v>0</v>
      </c>
      <c r="BG242" s="160">
        <f>IF(P242="znížená",L242,0)</f>
        <v>0</v>
      </c>
      <c r="BH242" s="160">
        <f>IF(P242="zákl. prenesená",L242,0)</f>
        <v>0</v>
      </c>
      <c r="BI242" s="160">
        <f>IF(P242="zníž. prenesená",L242,0)</f>
        <v>0</v>
      </c>
      <c r="BJ242" s="160">
        <f>IF(P242="nulová",L242,0)</f>
        <v>0</v>
      </c>
      <c r="BK242" s="3" t="s">
        <v>97</v>
      </c>
      <c r="BL242" s="160">
        <f>ROUND(Q242*I242,2)</f>
        <v>0</v>
      </c>
      <c r="BM242" s="3" t="s">
        <v>232</v>
      </c>
      <c r="BN242" s="159" t="s">
        <v>648</v>
      </c>
    </row>
    <row r="243" spans="1:66" ht="15.75" customHeight="1">
      <c r="A243" s="161"/>
      <c r="B243" s="162"/>
      <c r="C243" s="161"/>
      <c r="D243" s="163" t="s">
        <v>167</v>
      </c>
      <c r="E243" s="164" t="s">
        <v>1</v>
      </c>
      <c r="F243" s="165" t="s">
        <v>308</v>
      </c>
      <c r="G243" s="165"/>
      <c r="H243" s="161"/>
      <c r="I243" s="166">
        <v>43.52</v>
      </c>
      <c r="J243" s="161"/>
      <c r="K243" s="161"/>
      <c r="L243" s="161"/>
      <c r="M243" s="161"/>
      <c r="N243" s="162"/>
      <c r="O243" s="167"/>
      <c r="P243" s="161"/>
      <c r="Q243" s="161"/>
      <c r="R243" s="161"/>
      <c r="S243" s="161"/>
      <c r="T243" s="161"/>
      <c r="U243" s="161"/>
      <c r="V243" s="161"/>
      <c r="W243" s="161"/>
      <c r="X243" s="161"/>
      <c r="Y243" s="168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4" t="s">
        <v>167</v>
      </c>
      <c r="AV243" s="164" t="s">
        <v>97</v>
      </c>
      <c r="AW243" s="161" t="s">
        <v>97</v>
      </c>
      <c r="AX243" s="161" t="s">
        <v>4</v>
      </c>
      <c r="AY243" s="161" t="s">
        <v>86</v>
      </c>
      <c r="AZ243" s="164" t="s">
        <v>159</v>
      </c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1"/>
      <c r="BN243" s="161"/>
    </row>
    <row r="244" spans="1:66" ht="21.75" customHeight="1">
      <c r="A244" s="18"/>
      <c r="B244" s="19"/>
      <c r="C244" s="145" t="s">
        <v>396</v>
      </c>
      <c r="D244" s="145" t="s">
        <v>161</v>
      </c>
      <c r="E244" s="146" t="s">
        <v>397</v>
      </c>
      <c r="F244" s="147" t="s">
        <v>398</v>
      </c>
      <c r="G244" s="147"/>
      <c r="H244" s="148" t="s">
        <v>252</v>
      </c>
      <c r="I244" s="150"/>
      <c r="J244" s="150"/>
      <c r="K244" s="150"/>
      <c r="L244" s="151">
        <f>ROUND(Q244*I244,2)</f>
        <v>0</v>
      </c>
      <c r="M244" s="152"/>
      <c r="N244" s="19"/>
      <c r="O244" s="153" t="s">
        <v>1</v>
      </c>
      <c r="P244" s="154" t="s">
        <v>42</v>
      </c>
      <c r="Q244" s="155">
        <f>J244+K244</f>
        <v>0</v>
      </c>
      <c r="R244" s="156">
        <f>ROUND(J244*I244,2)</f>
        <v>0</v>
      </c>
      <c r="S244" s="156">
        <f>ROUND(K244*I244,2)</f>
        <v>0</v>
      </c>
      <c r="T244" s="18"/>
      <c r="U244" s="157">
        <f>T244*I244</f>
        <v>0</v>
      </c>
      <c r="V244" s="157">
        <v>0</v>
      </c>
      <c r="W244" s="157">
        <f>V244*I244</f>
        <v>0</v>
      </c>
      <c r="X244" s="157">
        <v>0</v>
      </c>
      <c r="Y244" s="158">
        <f>X244*I244</f>
        <v>0</v>
      </c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59" t="s">
        <v>232</v>
      </c>
      <c r="AT244" s="18"/>
      <c r="AU244" s="159" t="s">
        <v>161</v>
      </c>
      <c r="AV244" s="159" t="s">
        <v>97</v>
      </c>
      <c r="AW244" s="18"/>
      <c r="AX244" s="18"/>
      <c r="AY244" s="18"/>
      <c r="AZ244" s="3" t="s">
        <v>159</v>
      </c>
      <c r="BA244" s="18"/>
      <c r="BB244" s="18"/>
      <c r="BC244" s="18"/>
      <c r="BD244" s="18"/>
      <c r="BE244" s="18"/>
      <c r="BF244" s="160">
        <f>IF(P244="základná",L244,0)</f>
        <v>0</v>
      </c>
      <c r="BG244" s="160">
        <f>IF(P244="znížená",L244,0)</f>
        <v>0</v>
      </c>
      <c r="BH244" s="160">
        <f>IF(P244="zákl. prenesená",L244,0)</f>
        <v>0</v>
      </c>
      <c r="BI244" s="160">
        <f>IF(P244="zníž. prenesená",L244,0)</f>
        <v>0</v>
      </c>
      <c r="BJ244" s="160">
        <f>IF(P244="nulová",L244,0)</f>
        <v>0</v>
      </c>
      <c r="BK244" s="3" t="s">
        <v>97</v>
      </c>
      <c r="BL244" s="160">
        <f>ROUND(Q244*I244,2)</f>
        <v>0</v>
      </c>
      <c r="BM244" s="3" t="s">
        <v>232</v>
      </c>
      <c r="BN244" s="159" t="s">
        <v>649</v>
      </c>
    </row>
    <row r="245" spans="1:66" ht="22.5" customHeight="1">
      <c r="A245" s="132"/>
      <c r="B245" s="133"/>
      <c r="C245" s="132"/>
      <c r="D245" s="134" t="s">
        <v>77</v>
      </c>
      <c r="E245" s="143" t="s">
        <v>400</v>
      </c>
      <c r="F245" s="143" t="s">
        <v>401</v>
      </c>
      <c r="G245" s="143"/>
      <c r="H245" s="132"/>
      <c r="I245" s="132"/>
      <c r="J245" s="132"/>
      <c r="K245" s="132"/>
      <c r="L245" s="144">
        <f>BL245</f>
        <v>0</v>
      </c>
      <c r="M245" s="132"/>
      <c r="N245" s="133"/>
      <c r="O245" s="137"/>
      <c r="P245" s="132"/>
      <c r="Q245" s="132"/>
      <c r="R245" s="138">
        <f t="shared" ref="R245:S245" si="86">SUM(R246:R262)</f>
        <v>0</v>
      </c>
      <c r="S245" s="138">
        <f t="shared" si="86"/>
        <v>0</v>
      </c>
      <c r="T245" s="132"/>
      <c r="U245" s="139">
        <f>SUM(U246:U262)</f>
        <v>0</v>
      </c>
      <c r="V245" s="132"/>
      <c r="W245" s="139">
        <f>SUM(W246:W262)</f>
        <v>0.18743500000000002</v>
      </c>
      <c r="X245" s="132"/>
      <c r="Y245" s="140">
        <f>SUM(Y246:Y262)</f>
        <v>0</v>
      </c>
      <c r="Z245" s="132"/>
      <c r="AA245" s="132"/>
      <c r="AB245" s="132"/>
      <c r="AC245" s="132"/>
      <c r="AD245" s="132"/>
      <c r="AE245" s="132"/>
      <c r="AF245" s="132"/>
      <c r="AG245" s="132"/>
      <c r="AH245" s="132"/>
      <c r="AI245" s="132"/>
      <c r="AJ245" s="132"/>
      <c r="AK245" s="132"/>
      <c r="AL245" s="132"/>
      <c r="AM245" s="132"/>
      <c r="AN245" s="132"/>
      <c r="AO245" s="132"/>
      <c r="AP245" s="132"/>
      <c r="AQ245" s="132"/>
      <c r="AR245" s="132"/>
      <c r="AS245" s="134" t="s">
        <v>97</v>
      </c>
      <c r="AT245" s="132"/>
      <c r="AU245" s="141" t="s">
        <v>77</v>
      </c>
      <c r="AV245" s="141" t="s">
        <v>86</v>
      </c>
      <c r="AW245" s="132"/>
      <c r="AX245" s="132"/>
      <c r="AY245" s="132"/>
      <c r="AZ245" s="134" t="s">
        <v>159</v>
      </c>
      <c r="BA245" s="132"/>
      <c r="BB245" s="132"/>
      <c r="BC245" s="132"/>
      <c r="BD245" s="132"/>
      <c r="BE245" s="132"/>
      <c r="BF245" s="132"/>
      <c r="BG245" s="132"/>
      <c r="BH245" s="132"/>
      <c r="BI245" s="132"/>
      <c r="BJ245" s="132"/>
      <c r="BK245" s="132"/>
      <c r="BL245" s="142">
        <f>SUM(BL246:BL262)</f>
        <v>0</v>
      </c>
      <c r="BM245" s="132"/>
      <c r="BN245" s="132"/>
    </row>
    <row r="246" spans="1:66" ht="37.5" customHeight="1">
      <c r="A246" s="18"/>
      <c r="B246" s="19"/>
      <c r="C246" s="145" t="s">
        <v>402</v>
      </c>
      <c r="D246" s="145" t="s">
        <v>161</v>
      </c>
      <c r="E246" s="146" t="s">
        <v>403</v>
      </c>
      <c r="F246" s="147" t="s">
        <v>404</v>
      </c>
      <c r="G246" s="147"/>
      <c r="H246" s="148" t="s">
        <v>186</v>
      </c>
      <c r="I246" s="149">
        <v>50.5</v>
      </c>
      <c r="J246" s="150"/>
      <c r="K246" s="150"/>
      <c r="L246" s="151">
        <f>ROUND(Q246*I246,2)</f>
        <v>0</v>
      </c>
      <c r="M246" s="152"/>
      <c r="N246" s="19"/>
      <c r="O246" s="153" t="s">
        <v>1</v>
      </c>
      <c r="P246" s="154" t="s">
        <v>42</v>
      </c>
      <c r="Q246" s="155">
        <f>J246+K246</f>
        <v>0</v>
      </c>
      <c r="R246" s="156">
        <f>ROUND(J246*I246,2)</f>
        <v>0</v>
      </c>
      <c r="S246" s="156">
        <f>ROUND(K246*I246,2)</f>
        <v>0</v>
      </c>
      <c r="T246" s="18"/>
      <c r="U246" s="157">
        <f>T246*I246</f>
        <v>0</v>
      </c>
      <c r="V246" s="157">
        <v>3.0000000000000001E-5</v>
      </c>
      <c r="W246" s="157">
        <f>V246*I246</f>
        <v>1.5150000000000001E-3</v>
      </c>
      <c r="X246" s="157">
        <v>0</v>
      </c>
      <c r="Y246" s="158">
        <f>X246*I246</f>
        <v>0</v>
      </c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59" t="s">
        <v>232</v>
      </c>
      <c r="AT246" s="18"/>
      <c r="AU246" s="159" t="s">
        <v>161</v>
      </c>
      <c r="AV246" s="159" t="s">
        <v>97</v>
      </c>
      <c r="AW246" s="18"/>
      <c r="AX246" s="18"/>
      <c r="AY246" s="18"/>
      <c r="AZ246" s="3" t="s">
        <v>159</v>
      </c>
      <c r="BA246" s="18"/>
      <c r="BB246" s="18"/>
      <c r="BC246" s="18"/>
      <c r="BD246" s="18"/>
      <c r="BE246" s="18"/>
      <c r="BF246" s="160">
        <f>IF(P246="základná",L246,0)</f>
        <v>0</v>
      </c>
      <c r="BG246" s="160">
        <f>IF(P246="znížená",L246,0)</f>
        <v>0</v>
      </c>
      <c r="BH246" s="160">
        <f>IF(P246="zákl. prenesená",L246,0)</f>
        <v>0</v>
      </c>
      <c r="BI246" s="160">
        <f>IF(P246="zníž. prenesená",L246,0)</f>
        <v>0</v>
      </c>
      <c r="BJ246" s="160">
        <f>IF(P246="nulová",L246,0)</f>
        <v>0</v>
      </c>
      <c r="BK246" s="3" t="s">
        <v>97</v>
      </c>
      <c r="BL246" s="160">
        <f>ROUND(Q246*I246,2)</f>
        <v>0</v>
      </c>
      <c r="BM246" s="3" t="s">
        <v>232</v>
      </c>
      <c r="BN246" s="159" t="s">
        <v>650</v>
      </c>
    </row>
    <row r="247" spans="1:66" ht="15.75" customHeight="1">
      <c r="A247" s="161"/>
      <c r="B247" s="162"/>
      <c r="C247" s="161"/>
      <c r="D247" s="163" t="s">
        <v>167</v>
      </c>
      <c r="E247" s="164" t="s">
        <v>1</v>
      </c>
      <c r="F247" s="165" t="s">
        <v>406</v>
      </c>
      <c r="G247" s="165"/>
      <c r="H247" s="161"/>
      <c r="I247" s="166">
        <v>59.6</v>
      </c>
      <c r="J247" s="161"/>
      <c r="K247" s="161"/>
      <c r="L247" s="161"/>
      <c r="M247" s="161"/>
      <c r="N247" s="162"/>
      <c r="O247" s="167"/>
      <c r="P247" s="161"/>
      <c r="Q247" s="161"/>
      <c r="R247" s="161"/>
      <c r="S247" s="161"/>
      <c r="T247" s="161"/>
      <c r="U247" s="161"/>
      <c r="V247" s="161"/>
      <c r="W247" s="161"/>
      <c r="X247" s="161"/>
      <c r="Y247" s="168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4" t="s">
        <v>167</v>
      </c>
      <c r="AV247" s="164" t="s">
        <v>97</v>
      </c>
      <c r="AW247" s="161" t="s">
        <v>97</v>
      </c>
      <c r="AX247" s="161" t="s">
        <v>4</v>
      </c>
      <c r="AY247" s="161" t="s">
        <v>78</v>
      </c>
      <c r="AZ247" s="164" t="s">
        <v>159</v>
      </c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1"/>
      <c r="BN247" s="161"/>
    </row>
    <row r="248" spans="1:66" ht="15.75" customHeight="1">
      <c r="A248" s="179"/>
      <c r="B248" s="180"/>
      <c r="C248" s="179"/>
      <c r="D248" s="163" t="s">
        <v>167</v>
      </c>
      <c r="E248" s="181" t="s">
        <v>1</v>
      </c>
      <c r="F248" s="182" t="s">
        <v>235</v>
      </c>
      <c r="G248" s="182"/>
      <c r="H248" s="179"/>
      <c r="I248" s="181" t="s">
        <v>1</v>
      </c>
      <c r="J248" s="179"/>
      <c r="K248" s="179"/>
      <c r="L248" s="179"/>
      <c r="M248" s="179"/>
      <c r="N248" s="180"/>
      <c r="O248" s="183"/>
      <c r="P248" s="179"/>
      <c r="Q248" s="179"/>
      <c r="R248" s="179"/>
      <c r="S248" s="179"/>
      <c r="T248" s="179"/>
      <c r="U248" s="179"/>
      <c r="V248" s="179"/>
      <c r="W248" s="179"/>
      <c r="X248" s="179"/>
      <c r="Y248" s="184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79"/>
      <c r="AT248" s="179"/>
      <c r="AU248" s="181" t="s">
        <v>167</v>
      </c>
      <c r="AV248" s="181" t="s">
        <v>97</v>
      </c>
      <c r="AW248" s="179" t="s">
        <v>86</v>
      </c>
      <c r="AX248" s="179" t="s">
        <v>4</v>
      </c>
      <c r="AY248" s="179" t="s">
        <v>78</v>
      </c>
      <c r="AZ248" s="181" t="s">
        <v>159</v>
      </c>
      <c r="BA248" s="179"/>
      <c r="BB248" s="179"/>
      <c r="BC248" s="179"/>
      <c r="BD248" s="179"/>
      <c r="BE248" s="179"/>
      <c r="BF248" s="179"/>
      <c r="BG248" s="179"/>
      <c r="BH248" s="179"/>
      <c r="BI248" s="179"/>
      <c r="BJ248" s="179"/>
      <c r="BK248" s="179"/>
      <c r="BL248" s="179"/>
      <c r="BM248" s="179"/>
      <c r="BN248" s="179"/>
    </row>
    <row r="249" spans="1:66" ht="15.75" customHeight="1">
      <c r="A249" s="161"/>
      <c r="B249" s="162"/>
      <c r="C249" s="161"/>
      <c r="D249" s="163" t="s">
        <v>167</v>
      </c>
      <c r="E249" s="164" t="s">
        <v>1</v>
      </c>
      <c r="F249" s="165" t="s">
        <v>407</v>
      </c>
      <c r="G249" s="165"/>
      <c r="H249" s="161"/>
      <c r="I249" s="166">
        <v>-7.5</v>
      </c>
      <c r="J249" s="161"/>
      <c r="K249" s="161"/>
      <c r="L249" s="161"/>
      <c r="M249" s="161"/>
      <c r="N249" s="162"/>
      <c r="O249" s="167"/>
      <c r="P249" s="161"/>
      <c r="Q249" s="161"/>
      <c r="R249" s="161"/>
      <c r="S249" s="161"/>
      <c r="T249" s="161"/>
      <c r="U249" s="161"/>
      <c r="V249" s="161"/>
      <c r="W249" s="161"/>
      <c r="X249" s="161"/>
      <c r="Y249" s="168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  <c r="AO249" s="161"/>
      <c r="AP249" s="161"/>
      <c r="AQ249" s="161"/>
      <c r="AR249" s="161"/>
      <c r="AS249" s="161"/>
      <c r="AT249" s="161"/>
      <c r="AU249" s="164" t="s">
        <v>167</v>
      </c>
      <c r="AV249" s="164" t="s">
        <v>97</v>
      </c>
      <c r="AW249" s="161" t="s">
        <v>97</v>
      </c>
      <c r="AX249" s="161" t="s">
        <v>4</v>
      </c>
      <c r="AY249" s="161" t="s">
        <v>78</v>
      </c>
      <c r="AZ249" s="164" t="s">
        <v>159</v>
      </c>
      <c r="BA249" s="161"/>
      <c r="BB249" s="161"/>
      <c r="BC249" s="161"/>
      <c r="BD249" s="161"/>
      <c r="BE249" s="161"/>
      <c r="BF249" s="161"/>
      <c r="BG249" s="161"/>
      <c r="BH249" s="161"/>
      <c r="BI249" s="161"/>
      <c r="BJ249" s="161"/>
      <c r="BK249" s="161"/>
      <c r="BL249" s="161"/>
      <c r="BM249" s="161"/>
      <c r="BN249" s="161"/>
    </row>
    <row r="250" spans="1:66" ht="15.75" customHeight="1">
      <c r="A250" s="161"/>
      <c r="B250" s="162"/>
      <c r="C250" s="161"/>
      <c r="D250" s="163" t="s">
        <v>167</v>
      </c>
      <c r="E250" s="164" t="s">
        <v>1</v>
      </c>
      <c r="F250" s="165" t="s">
        <v>248</v>
      </c>
      <c r="G250" s="165"/>
      <c r="H250" s="161"/>
      <c r="I250" s="166">
        <v>-1.6</v>
      </c>
      <c r="J250" s="161"/>
      <c r="K250" s="161"/>
      <c r="L250" s="161"/>
      <c r="M250" s="161"/>
      <c r="N250" s="162"/>
      <c r="O250" s="167"/>
      <c r="P250" s="161"/>
      <c r="Q250" s="161"/>
      <c r="R250" s="161"/>
      <c r="S250" s="161"/>
      <c r="T250" s="161"/>
      <c r="U250" s="161"/>
      <c r="V250" s="161"/>
      <c r="W250" s="161"/>
      <c r="X250" s="161"/>
      <c r="Y250" s="168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1"/>
      <c r="AT250" s="161"/>
      <c r="AU250" s="164" t="s">
        <v>167</v>
      </c>
      <c r="AV250" s="164" t="s">
        <v>97</v>
      </c>
      <c r="AW250" s="161" t="s">
        <v>97</v>
      </c>
      <c r="AX250" s="161" t="s">
        <v>4</v>
      </c>
      <c r="AY250" s="161" t="s">
        <v>78</v>
      </c>
      <c r="AZ250" s="164" t="s">
        <v>159</v>
      </c>
      <c r="BA250" s="161"/>
      <c r="BB250" s="161"/>
      <c r="BC250" s="161"/>
      <c r="BD250" s="161"/>
      <c r="BE250" s="161"/>
      <c r="BF250" s="161"/>
      <c r="BG250" s="161"/>
      <c r="BH250" s="161"/>
      <c r="BI250" s="161"/>
      <c r="BJ250" s="161"/>
      <c r="BK250" s="161"/>
      <c r="BL250" s="161"/>
      <c r="BM250" s="161"/>
      <c r="BN250" s="161"/>
    </row>
    <row r="251" spans="1:66" ht="15.75" customHeight="1">
      <c r="A251" s="185"/>
      <c r="B251" s="186"/>
      <c r="C251" s="185"/>
      <c r="D251" s="163" t="s">
        <v>167</v>
      </c>
      <c r="E251" s="187" t="s">
        <v>1</v>
      </c>
      <c r="F251" s="188" t="s">
        <v>239</v>
      </c>
      <c r="G251" s="188"/>
      <c r="H251" s="185"/>
      <c r="I251" s="189">
        <v>50.5</v>
      </c>
      <c r="J251" s="185"/>
      <c r="K251" s="185"/>
      <c r="L251" s="185"/>
      <c r="M251" s="185"/>
      <c r="N251" s="186"/>
      <c r="O251" s="190"/>
      <c r="P251" s="185"/>
      <c r="Q251" s="185"/>
      <c r="R251" s="185"/>
      <c r="S251" s="185"/>
      <c r="T251" s="185"/>
      <c r="U251" s="185"/>
      <c r="V251" s="185"/>
      <c r="W251" s="185"/>
      <c r="X251" s="185"/>
      <c r="Y251" s="191"/>
      <c r="Z251" s="185"/>
      <c r="AA251" s="185"/>
      <c r="AB251" s="185"/>
      <c r="AC251" s="185"/>
      <c r="AD251" s="185"/>
      <c r="AE251" s="185"/>
      <c r="AF251" s="185"/>
      <c r="AG251" s="185"/>
      <c r="AH251" s="185"/>
      <c r="AI251" s="185"/>
      <c r="AJ251" s="185"/>
      <c r="AK251" s="185"/>
      <c r="AL251" s="185"/>
      <c r="AM251" s="185"/>
      <c r="AN251" s="185"/>
      <c r="AO251" s="185"/>
      <c r="AP251" s="185"/>
      <c r="AQ251" s="185"/>
      <c r="AR251" s="185"/>
      <c r="AS251" s="185"/>
      <c r="AT251" s="185"/>
      <c r="AU251" s="187" t="s">
        <v>167</v>
      </c>
      <c r="AV251" s="187" t="s">
        <v>97</v>
      </c>
      <c r="AW251" s="185" t="s">
        <v>174</v>
      </c>
      <c r="AX251" s="185" t="s">
        <v>4</v>
      </c>
      <c r="AY251" s="185" t="s">
        <v>86</v>
      </c>
      <c r="AZ251" s="187" t="s">
        <v>159</v>
      </c>
      <c r="BA251" s="185"/>
      <c r="BB251" s="185"/>
      <c r="BC251" s="185"/>
      <c r="BD251" s="185"/>
      <c r="BE251" s="185"/>
      <c r="BF251" s="185"/>
      <c r="BG251" s="185"/>
      <c r="BH251" s="185"/>
      <c r="BI251" s="185"/>
      <c r="BJ251" s="185"/>
      <c r="BK251" s="185"/>
      <c r="BL251" s="185"/>
      <c r="BM251" s="185"/>
      <c r="BN251" s="185"/>
    </row>
    <row r="252" spans="1:66" ht="16.5" customHeight="1">
      <c r="A252" s="18"/>
      <c r="B252" s="19"/>
      <c r="C252" s="169" t="s">
        <v>408</v>
      </c>
      <c r="D252" s="169" t="s">
        <v>175</v>
      </c>
      <c r="E252" s="170" t="s">
        <v>409</v>
      </c>
      <c r="F252" s="171" t="s">
        <v>410</v>
      </c>
      <c r="G252" s="171"/>
      <c r="H252" s="172" t="s">
        <v>186</v>
      </c>
      <c r="I252" s="173">
        <v>50.5</v>
      </c>
      <c r="J252" s="174"/>
      <c r="K252" s="175"/>
      <c r="L252" s="176">
        <f t="shared" ref="L252:L253" si="87">ROUND(Q252*I252,2)</f>
        <v>0</v>
      </c>
      <c r="M252" s="175"/>
      <c r="N252" s="177"/>
      <c r="O252" s="178" t="s">
        <v>1</v>
      </c>
      <c r="P252" s="154" t="s">
        <v>42</v>
      </c>
      <c r="Q252" s="155">
        <f t="shared" ref="Q252:Q253" si="88">J252+K252</f>
        <v>0</v>
      </c>
      <c r="R252" s="156">
        <f t="shared" ref="R252:R253" si="89">ROUND(J252*I252,2)</f>
        <v>0</v>
      </c>
      <c r="S252" s="156">
        <f t="shared" ref="S252:S253" si="90">ROUND(K252*I252,2)</f>
        <v>0</v>
      </c>
      <c r="T252" s="18"/>
      <c r="U252" s="157">
        <f t="shared" ref="U252:U253" si="91">T252*I252</f>
        <v>0</v>
      </c>
      <c r="V252" s="157">
        <v>0</v>
      </c>
      <c r="W252" s="157">
        <f t="shared" ref="W252:W253" si="92">V252*I252</f>
        <v>0</v>
      </c>
      <c r="X252" s="157">
        <v>0</v>
      </c>
      <c r="Y252" s="158">
        <f t="shared" ref="Y252:Y253" si="93">X252*I252</f>
        <v>0</v>
      </c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59" t="s">
        <v>243</v>
      </c>
      <c r="AT252" s="18"/>
      <c r="AU252" s="159" t="s">
        <v>175</v>
      </c>
      <c r="AV252" s="159" t="s">
        <v>97</v>
      </c>
      <c r="AW252" s="18"/>
      <c r="AX252" s="18"/>
      <c r="AY252" s="18"/>
      <c r="AZ252" s="3" t="s">
        <v>159</v>
      </c>
      <c r="BA252" s="18"/>
      <c r="BB252" s="18"/>
      <c r="BC252" s="18"/>
      <c r="BD252" s="18"/>
      <c r="BE252" s="18"/>
      <c r="BF252" s="160">
        <f t="shared" ref="BF252:BF253" si="94">IF(P252="základná",L252,0)</f>
        <v>0</v>
      </c>
      <c r="BG252" s="160">
        <f t="shared" ref="BG252:BG253" si="95">IF(P252="znížená",L252,0)</f>
        <v>0</v>
      </c>
      <c r="BH252" s="160">
        <f t="shared" ref="BH252:BH253" si="96">IF(P252="zákl. prenesená",L252,0)</f>
        <v>0</v>
      </c>
      <c r="BI252" s="160">
        <f t="shared" ref="BI252:BI253" si="97">IF(P252="zníž. prenesená",L252,0)</f>
        <v>0</v>
      </c>
      <c r="BJ252" s="160">
        <f t="shared" ref="BJ252:BJ253" si="98">IF(P252="nulová",L252,0)</f>
        <v>0</v>
      </c>
      <c r="BK252" s="3" t="s">
        <v>97</v>
      </c>
      <c r="BL252" s="160">
        <f t="shared" ref="BL252:BL253" si="99">ROUND(Q252*I252,2)</f>
        <v>0</v>
      </c>
      <c r="BM252" s="3" t="s">
        <v>232</v>
      </c>
      <c r="BN252" s="159" t="s">
        <v>651</v>
      </c>
    </row>
    <row r="253" spans="1:66" ht="21.75" customHeight="1">
      <c r="A253" s="18"/>
      <c r="B253" s="19"/>
      <c r="C253" s="145" t="s">
        <v>412</v>
      </c>
      <c r="D253" s="145" t="s">
        <v>161</v>
      </c>
      <c r="E253" s="146" t="s">
        <v>413</v>
      </c>
      <c r="F253" s="147" t="s">
        <v>414</v>
      </c>
      <c r="G253" s="147"/>
      <c r="H253" s="148" t="s">
        <v>263</v>
      </c>
      <c r="I253" s="149">
        <v>112</v>
      </c>
      <c r="J253" s="150"/>
      <c r="K253" s="150"/>
      <c r="L253" s="151">
        <f t="shared" si="87"/>
        <v>0</v>
      </c>
      <c r="M253" s="152"/>
      <c r="N253" s="19"/>
      <c r="O253" s="153" t="s">
        <v>1</v>
      </c>
      <c r="P253" s="154" t="s">
        <v>42</v>
      </c>
      <c r="Q253" s="155">
        <f t="shared" si="88"/>
        <v>0</v>
      </c>
      <c r="R253" s="156">
        <f t="shared" si="89"/>
        <v>0</v>
      </c>
      <c r="S253" s="156">
        <f t="shared" si="90"/>
        <v>0</v>
      </c>
      <c r="T253" s="18"/>
      <c r="U253" s="157">
        <f t="shared" si="91"/>
        <v>0</v>
      </c>
      <c r="V253" s="157">
        <v>6.0000000000000002E-5</v>
      </c>
      <c r="W253" s="157">
        <f t="shared" si="92"/>
        <v>6.7200000000000003E-3</v>
      </c>
      <c r="X253" s="157">
        <v>0</v>
      </c>
      <c r="Y253" s="158">
        <f t="shared" si="93"/>
        <v>0</v>
      </c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59" t="s">
        <v>232</v>
      </c>
      <c r="AT253" s="18"/>
      <c r="AU253" s="159" t="s">
        <v>161</v>
      </c>
      <c r="AV253" s="159" t="s">
        <v>97</v>
      </c>
      <c r="AW253" s="18"/>
      <c r="AX253" s="18"/>
      <c r="AY253" s="18"/>
      <c r="AZ253" s="3" t="s">
        <v>159</v>
      </c>
      <c r="BA253" s="18"/>
      <c r="BB253" s="18"/>
      <c r="BC253" s="18"/>
      <c r="BD253" s="18"/>
      <c r="BE253" s="18"/>
      <c r="BF253" s="160">
        <f t="shared" si="94"/>
        <v>0</v>
      </c>
      <c r="BG253" s="160">
        <f t="shared" si="95"/>
        <v>0</v>
      </c>
      <c r="BH253" s="160">
        <f t="shared" si="96"/>
        <v>0</v>
      </c>
      <c r="BI253" s="160">
        <f t="shared" si="97"/>
        <v>0</v>
      </c>
      <c r="BJ253" s="160">
        <f t="shared" si="98"/>
        <v>0</v>
      </c>
      <c r="BK253" s="3" t="s">
        <v>97</v>
      </c>
      <c r="BL253" s="160">
        <f t="shared" si="99"/>
        <v>0</v>
      </c>
      <c r="BM253" s="3" t="s">
        <v>232</v>
      </c>
      <c r="BN253" s="159" t="s">
        <v>652</v>
      </c>
    </row>
    <row r="254" spans="1:66" ht="15.75" customHeight="1">
      <c r="A254" s="161"/>
      <c r="B254" s="162"/>
      <c r="C254" s="161"/>
      <c r="D254" s="163" t="s">
        <v>167</v>
      </c>
      <c r="E254" s="164" t="s">
        <v>1</v>
      </c>
      <c r="F254" s="165" t="s">
        <v>416</v>
      </c>
      <c r="G254" s="165"/>
      <c r="H254" s="161"/>
      <c r="I254" s="166">
        <v>112</v>
      </c>
      <c r="J254" s="161"/>
      <c r="K254" s="161"/>
      <c r="L254" s="161"/>
      <c r="M254" s="161"/>
      <c r="N254" s="162"/>
      <c r="O254" s="167"/>
      <c r="P254" s="161"/>
      <c r="Q254" s="161"/>
      <c r="R254" s="161"/>
      <c r="S254" s="161"/>
      <c r="T254" s="161"/>
      <c r="U254" s="161"/>
      <c r="V254" s="161"/>
      <c r="W254" s="161"/>
      <c r="X254" s="161"/>
      <c r="Y254" s="168"/>
      <c r="Z254" s="161"/>
      <c r="AA254" s="161"/>
      <c r="AB254" s="161"/>
      <c r="AC254" s="161"/>
      <c r="AD254" s="161"/>
      <c r="AE254" s="161"/>
      <c r="AF254" s="161"/>
      <c r="AG254" s="161"/>
      <c r="AH254" s="161"/>
      <c r="AI254" s="161"/>
      <c r="AJ254" s="161"/>
      <c r="AK254" s="161"/>
      <c r="AL254" s="161"/>
      <c r="AM254" s="161"/>
      <c r="AN254" s="161"/>
      <c r="AO254" s="161"/>
      <c r="AP254" s="161"/>
      <c r="AQ254" s="161"/>
      <c r="AR254" s="161"/>
      <c r="AS254" s="161"/>
      <c r="AT254" s="161"/>
      <c r="AU254" s="164" t="s">
        <v>167</v>
      </c>
      <c r="AV254" s="164" t="s">
        <v>97</v>
      </c>
      <c r="AW254" s="161" t="s">
        <v>97</v>
      </c>
      <c r="AX254" s="161" t="s">
        <v>4</v>
      </c>
      <c r="AY254" s="161" t="s">
        <v>86</v>
      </c>
      <c r="AZ254" s="164" t="s">
        <v>159</v>
      </c>
      <c r="BA254" s="161"/>
      <c r="BB254" s="161"/>
      <c r="BC254" s="161"/>
      <c r="BD254" s="161"/>
      <c r="BE254" s="161"/>
      <c r="BF254" s="161"/>
      <c r="BG254" s="161"/>
      <c r="BH254" s="161"/>
      <c r="BI254" s="161"/>
      <c r="BJ254" s="161"/>
      <c r="BK254" s="161"/>
      <c r="BL254" s="161"/>
      <c r="BM254" s="161"/>
      <c r="BN254" s="161"/>
    </row>
    <row r="255" spans="1:66" ht="37.5" customHeight="1">
      <c r="A255" s="18"/>
      <c r="B255" s="19"/>
      <c r="C255" s="169" t="s">
        <v>417</v>
      </c>
      <c r="D255" s="169" t="s">
        <v>175</v>
      </c>
      <c r="E255" s="170" t="s">
        <v>293</v>
      </c>
      <c r="F255" s="171" t="s">
        <v>294</v>
      </c>
      <c r="G255" s="171"/>
      <c r="H255" s="172" t="s">
        <v>164</v>
      </c>
      <c r="I255" s="173">
        <v>0.28000000000000003</v>
      </c>
      <c r="J255" s="174"/>
      <c r="K255" s="175"/>
      <c r="L255" s="176">
        <f>ROUND(Q255*I255,2)</f>
        <v>0</v>
      </c>
      <c r="M255" s="175"/>
      <c r="N255" s="177"/>
      <c r="O255" s="178" t="s">
        <v>1</v>
      </c>
      <c r="P255" s="154" t="s">
        <v>42</v>
      </c>
      <c r="Q255" s="155">
        <f>J255+K255</f>
        <v>0</v>
      </c>
      <c r="R255" s="156">
        <f>ROUND(J255*I255,2)</f>
        <v>0</v>
      </c>
      <c r="S255" s="156">
        <f>ROUND(K255*I255,2)</f>
        <v>0</v>
      </c>
      <c r="T255" s="18"/>
      <c r="U255" s="157">
        <f>T255*I255</f>
        <v>0</v>
      </c>
      <c r="V255" s="157">
        <v>0.5</v>
      </c>
      <c r="W255" s="157">
        <f>V255*I255</f>
        <v>0.14000000000000001</v>
      </c>
      <c r="X255" s="157">
        <v>0</v>
      </c>
      <c r="Y255" s="158">
        <f>X255*I255</f>
        <v>0</v>
      </c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59" t="s">
        <v>243</v>
      </c>
      <c r="AT255" s="18"/>
      <c r="AU255" s="159" t="s">
        <v>175</v>
      </c>
      <c r="AV255" s="159" t="s">
        <v>97</v>
      </c>
      <c r="AW255" s="18"/>
      <c r="AX255" s="18"/>
      <c r="AY255" s="18"/>
      <c r="AZ255" s="3" t="s">
        <v>159</v>
      </c>
      <c r="BA255" s="18"/>
      <c r="BB255" s="18"/>
      <c r="BC255" s="18"/>
      <c r="BD255" s="18"/>
      <c r="BE255" s="18"/>
      <c r="BF255" s="160">
        <f>IF(P255="základná",L255,0)</f>
        <v>0</v>
      </c>
      <c r="BG255" s="160">
        <f>IF(P255="znížená",L255,0)</f>
        <v>0</v>
      </c>
      <c r="BH255" s="160">
        <f>IF(P255="zákl. prenesená",L255,0)</f>
        <v>0</v>
      </c>
      <c r="BI255" s="160">
        <f>IF(P255="zníž. prenesená",L255,0)</f>
        <v>0</v>
      </c>
      <c r="BJ255" s="160">
        <f>IF(P255="nulová",L255,0)</f>
        <v>0</v>
      </c>
      <c r="BK255" s="3" t="s">
        <v>97</v>
      </c>
      <c r="BL255" s="160">
        <f>ROUND(Q255*I255,2)</f>
        <v>0</v>
      </c>
      <c r="BM255" s="3" t="s">
        <v>232</v>
      </c>
      <c r="BN255" s="159" t="s">
        <v>653</v>
      </c>
    </row>
    <row r="256" spans="1:66" ht="15.75" customHeight="1">
      <c r="A256" s="161"/>
      <c r="B256" s="162"/>
      <c r="C256" s="161"/>
      <c r="D256" s="163" t="s">
        <v>167</v>
      </c>
      <c r="E256" s="164" t="s">
        <v>1</v>
      </c>
      <c r="F256" s="165" t="s">
        <v>419</v>
      </c>
      <c r="G256" s="165"/>
      <c r="H256" s="161"/>
      <c r="I256" s="166">
        <v>0.26900000000000002</v>
      </c>
      <c r="J256" s="161"/>
      <c r="K256" s="161"/>
      <c r="L256" s="161"/>
      <c r="M256" s="161"/>
      <c r="N256" s="162"/>
      <c r="O256" s="167"/>
      <c r="P256" s="161"/>
      <c r="Q256" s="161"/>
      <c r="R256" s="161"/>
      <c r="S256" s="161"/>
      <c r="T256" s="161"/>
      <c r="U256" s="161"/>
      <c r="V256" s="161"/>
      <c r="W256" s="161"/>
      <c r="X256" s="161"/>
      <c r="Y256" s="168"/>
      <c r="Z256" s="161"/>
      <c r="AA256" s="161"/>
      <c r="AB256" s="161"/>
      <c r="AC256" s="161"/>
      <c r="AD256" s="161"/>
      <c r="AE256" s="161"/>
      <c r="AF256" s="161"/>
      <c r="AG256" s="161"/>
      <c r="AH256" s="161"/>
      <c r="AI256" s="161"/>
      <c r="AJ256" s="161"/>
      <c r="AK256" s="161"/>
      <c r="AL256" s="161"/>
      <c r="AM256" s="161"/>
      <c r="AN256" s="161"/>
      <c r="AO256" s="161"/>
      <c r="AP256" s="161"/>
      <c r="AQ256" s="161"/>
      <c r="AR256" s="161"/>
      <c r="AS256" s="161"/>
      <c r="AT256" s="161"/>
      <c r="AU256" s="164" t="s">
        <v>167</v>
      </c>
      <c r="AV256" s="164" t="s">
        <v>97</v>
      </c>
      <c r="AW256" s="161" t="s">
        <v>97</v>
      </c>
      <c r="AX256" s="161" t="s">
        <v>4</v>
      </c>
      <c r="AY256" s="161" t="s">
        <v>86</v>
      </c>
      <c r="AZ256" s="164" t="s">
        <v>159</v>
      </c>
      <c r="BA256" s="161"/>
      <c r="BB256" s="161"/>
      <c r="BC256" s="161"/>
      <c r="BD256" s="161"/>
      <c r="BE256" s="161"/>
      <c r="BF256" s="161"/>
      <c r="BG256" s="161"/>
      <c r="BH256" s="161"/>
      <c r="BI256" s="161"/>
      <c r="BJ256" s="161"/>
      <c r="BK256" s="161"/>
      <c r="BL256" s="161"/>
      <c r="BM256" s="161"/>
      <c r="BN256" s="161"/>
    </row>
    <row r="257" spans="1:66" ht="15.75" customHeight="1">
      <c r="A257" s="161"/>
      <c r="B257" s="162"/>
      <c r="C257" s="161"/>
      <c r="D257" s="163" t="s">
        <v>167</v>
      </c>
      <c r="E257" s="161"/>
      <c r="F257" s="165" t="s">
        <v>420</v>
      </c>
      <c r="G257" s="165"/>
      <c r="H257" s="161"/>
      <c r="I257" s="166">
        <v>0.28000000000000003</v>
      </c>
      <c r="J257" s="161"/>
      <c r="K257" s="161"/>
      <c r="L257" s="161"/>
      <c r="M257" s="161"/>
      <c r="N257" s="162"/>
      <c r="O257" s="167"/>
      <c r="P257" s="161"/>
      <c r="Q257" s="161"/>
      <c r="R257" s="161"/>
      <c r="S257" s="161"/>
      <c r="T257" s="161"/>
      <c r="U257" s="161"/>
      <c r="V257" s="161"/>
      <c r="W257" s="161"/>
      <c r="X257" s="161"/>
      <c r="Y257" s="168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  <c r="AJ257" s="161"/>
      <c r="AK257" s="161"/>
      <c r="AL257" s="161"/>
      <c r="AM257" s="161"/>
      <c r="AN257" s="161"/>
      <c r="AO257" s="161"/>
      <c r="AP257" s="161"/>
      <c r="AQ257" s="161"/>
      <c r="AR257" s="161"/>
      <c r="AS257" s="161"/>
      <c r="AT257" s="161"/>
      <c r="AU257" s="164" t="s">
        <v>167</v>
      </c>
      <c r="AV257" s="164" t="s">
        <v>97</v>
      </c>
      <c r="AW257" s="161" t="s">
        <v>97</v>
      </c>
      <c r="AX257" s="161" t="s">
        <v>3</v>
      </c>
      <c r="AY257" s="161" t="s">
        <v>86</v>
      </c>
      <c r="AZ257" s="164" t="s">
        <v>159</v>
      </c>
      <c r="BA257" s="161"/>
      <c r="BB257" s="161"/>
      <c r="BC257" s="161"/>
      <c r="BD257" s="161"/>
      <c r="BE257" s="161"/>
      <c r="BF257" s="161"/>
      <c r="BG257" s="161"/>
      <c r="BH257" s="161"/>
      <c r="BI257" s="161"/>
      <c r="BJ257" s="161"/>
      <c r="BK257" s="161"/>
      <c r="BL257" s="161"/>
      <c r="BM257" s="161"/>
      <c r="BN257" s="161"/>
    </row>
    <row r="258" spans="1:66" ht="33" customHeight="1">
      <c r="A258" s="18"/>
      <c r="B258" s="19"/>
      <c r="C258" s="145" t="s">
        <v>421</v>
      </c>
      <c r="D258" s="145" t="s">
        <v>161</v>
      </c>
      <c r="E258" s="146" t="s">
        <v>422</v>
      </c>
      <c r="F258" s="147" t="s">
        <v>423</v>
      </c>
      <c r="G258" s="147"/>
      <c r="H258" s="148" t="s">
        <v>178</v>
      </c>
      <c r="I258" s="149">
        <v>1</v>
      </c>
      <c r="J258" s="150"/>
      <c r="K258" s="150"/>
      <c r="L258" s="151">
        <f t="shared" ref="L258:L262" si="100">ROUND(Q258*I258,2)</f>
        <v>0</v>
      </c>
      <c r="M258" s="152"/>
      <c r="N258" s="19"/>
      <c r="O258" s="153" t="s">
        <v>1</v>
      </c>
      <c r="P258" s="154" t="s">
        <v>42</v>
      </c>
      <c r="Q258" s="155">
        <f t="shared" ref="Q258:Q262" si="101">J258+K258</f>
        <v>0</v>
      </c>
      <c r="R258" s="156">
        <f t="shared" ref="R258:R262" si="102">ROUND(J258*I258,2)</f>
        <v>0</v>
      </c>
      <c r="S258" s="156">
        <f t="shared" ref="S258:S262" si="103">ROUND(K258*I258,2)</f>
        <v>0</v>
      </c>
      <c r="T258" s="18"/>
      <c r="U258" s="157">
        <f t="shared" ref="U258:U262" si="104">T258*I258</f>
        <v>0</v>
      </c>
      <c r="V258" s="157">
        <v>1.1999999999999999E-3</v>
      </c>
      <c r="W258" s="157">
        <f t="shared" ref="W258:W262" si="105">V258*I258</f>
        <v>1.1999999999999999E-3</v>
      </c>
      <c r="X258" s="157">
        <v>0</v>
      </c>
      <c r="Y258" s="158">
        <f t="shared" ref="Y258:Y262" si="106">X258*I258</f>
        <v>0</v>
      </c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59" t="s">
        <v>232</v>
      </c>
      <c r="AT258" s="18"/>
      <c r="AU258" s="159" t="s">
        <v>161</v>
      </c>
      <c r="AV258" s="159" t="s">
        <v>97</v>
      </c>
      <c r="AW258" s="18"/>
      <c r="AX258" s="18"/>
      <c r="AY258" s="18"/>
      <c r="AZ258" s="3" t="s">
        <v>159</v>
      </c>
      <c r="BA258" s="18"/>
      <c r="BB258" s="18"/>
      <c r="BC258" s="18"/>
      <c r="BD258" s="18"/>
      <c r="BE258" s="18"/>
      <c r="BF258" s="160">
        <f t="shared" ref="BF258:BF262" si="107">IF(P258="základná",L258,0)</f>
        <v>0</v>
      </c>
      <c r="BG258" s="160">
        <f t="shared" ref="BG258:BG262" si="108">IF(P258="znížená",L258,0)</f>
        <v>0</v>
      </c>
      <c r="BH258" s="160">
        <f t="shared" ref="BH258:BH262" si="109">IF(P258="zákl. prenesená",L258,0)</f>
        <v>0</v>
      </c>
      <c r="BI258" s="160">
        <f t="shared" ref="BI258:BI262" si="110">IF(P258="zníž. prenesená",L258,0)</f>
        <v>0</v>
      </c>
      <c r="BJ258" s="160">
        <f t="shared" ref="BJ258:BJ262" si="111">IF(P258="nulová",L258,0)</f>
        <v>0</v>
      </c>
      <c r="BK258" s="3" t="s">
        <v>97</v>
      </c>
      <c r="BL258" s="160">
        <f t="shared" ref="BL258:BL262" si="112">ROUND(Q258*I258,2)</f>
        <v>0</v>
      </c>
      <c r="BM258" s="3" t="s">
        <v>232</v>
      </c>
      <c r="BN258" s="159" t="s">
        <v>654</v>
      </c>
    </row>
    <row r="259" spans="1:66" ht="24" customHeight="1">
      <c r="A259" s="18"/>
      <c r="B259" s="19"/>
      <c r="C259" s="169" t="s">
        <v>425</v>
      </c>
      <c r="D259" s="169" t="s">
        <v>175</v>
      </c>
      <c r="E259" s="170" t="s">
        <v>426</v>
      </c>
      <c r="F259" s="171" t="s">
        <v>427</v>
      </c>
      <c r="G259" s="171"/>
      <c r="H259" s="172" t="s">
        <v>178</v>
      </c>
      <c r="I259" s="173">
        <v>1</v>
      </c>
      <c r="J259" s="174"/>
      <c r="K259" s="175"/>
      <c r="L259" s="176">
        <f t="shared" si="100"/>
        <v>0</v>
      </c>
      <c r="M259" s="175"/>
      <c r="N259" s="177"/>
      <c r="O259" s="178" t="s">
        <v>1</v>
      </c>
      <c r="P259" s="154" t="s">
        <v>42</v>
      </c>
      <c r="Q259" s="155">
        <f t="shared" si="101"/>
        <v>0</v>
      </c>
      <c r="R259" s="156">
        <f t="shared" si="102"/>
        <v>0</v>
      </c>
      <c r="S259" s="156">
        <f t="shared" si="103"/>
        <v>0</v>
      </c>
      <c r="T259" s="18"/>
      <c r="U259" s="157">
        <f t="shared" si="104"/>
        <v>0</v>
      </c>
      <c r="V259" s="157">
        <v>3.7999999999999999E-2</v>
      </c>
      <c r="W259" s="157">
        <f t="shared" si="105"/>
        <v>3.7999999999999999E-2</v>
      </c>
      <c r="X259" s="157">
        <v>0</v>
      </c>
      <c r="Y259" s="158">
        <f t="shared" si="106"/>
        <v>0</v>
      </c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59" t="s">
        <v>243</v>
      </c>
      <c r="AT259" s="18"/>
      <c r="AU259" s="159" t="s">
        <v>175</v>
      </c>
      <c r="AV259" s="159" t="s">
        <v>97</v>
      </c>
      <c r="AW259" s="18"/>
      <c r="AX259" s="18"/>
      <c r="AY259" s="18"/>
      <c r="AZ259" s="3" t="s">
        <v>159</v>
      </c>
      <c r="BA259" s="18"/>
      <c r="BB259" s="18"/>
      <c r="BC259" s="18"/>
      <c r="BD259" s="18"/>
      <c r="BE259" s="18"/>
      <c r="BF259" s="160">
        <f t="shared" si="107"/>
        <v>0</v>
      </c>
      <c r="BG259" s="160">
        <f t="shared" si="108"/>
        <v>0</v>
      </c>
      <c r="BH259" s="160">
        <f t="shared" si="109"/>
        <v>0</v>
      </c>
      <c r="BI259" s="160">
        <f t="shared" si="110"/>
        <v>0</v>
      </c>
      <c r="BJ259" s="160">
        <f t="shared" si="111"/>
        <v>0</v>
      </c>
      <c r="BK259" s="3" t="s">
        <v>97</v>
      </c>
      <c r="BL259" s="160">
        <f t="shared" si="112"/>
        <v>0</v>
      </c>
      <c r="BM259" s="3" t="s">
        <v>232</v>
      </c>
      <c r="BN259" s="159" t="s">
        <v>655</v>
      </c>
    </row>
    <row r="260" spans="1:66" ht="24" customHeight="1">
      <c r="A260" s="18"/>
      <c r="B260" s="19"/>
      <c r="C260" s="145" t="s">
        <v>429</v>
      </c>
      <c r="D260" s="145" t="s">
        <v>161</v>
      </c>
      <c r="E260" s="146" t="s">
        <v>430</v>
      </c>
      <c r="F260" s="147" t="s">
        <v>431</v>
      </c>
      <c r="G260" s="147"/>
      <c r="H260" s="148" t="s">
        <v>178</v>
      </c>
      <c r="I260" s="149">
        <v>1</v>
      </c>
      <c r="J260" s="150"/>
      <c r="K260" s="150"/>
      <c r="L260" s="151">
        <f t="shared" si="100"/>
        <v>0</v>
      </c>
      <c r="M260" s="152"/>
      <c r="N260" s="19"/>
      <c r="O260" s="153" t="s">
        <v>1</v>
      </c>
      <c r="P260" s="154" t="s">
        <v>42</v>
      </c>
      <c r="Q260" s="155">
        <f t="shared" si="101"/>
        <v>0</v>
      </c>
      <c r="R260" s="156">
        <f t="shared" si="102"/>
        <v>0</v>
      </c>
      <c r="S260" s="156">
        <f t="shared" si="103"/>
        <v>0</v>
      </c>
      <c r="T260" s="18"/>
      <c r="U260" s="157">
        <f t="shared" si="104"/>
        <v>0</v>
      </c>
      <c r="V260" s="157">
        <v>0</v>
      </c>
      <c r="W260" s="157">
        <f t="shared" si="105"/>
        <v>0</v>
      </c>
      <c r="X260" s="157">
        <v>0</v>
      </c>
      <c r="Y260" s="158">
        <f t="shared" si="106"/>
        <v>0</v>
      </c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59" t="s">
        <v>232</v>
      </c>
      <c r="AT260" s="18"/>
      <c r="AU260" s="159" t="s">
        <v>161</v>
      </c>
      <c r="AV260" s="159" t="s">
        <v>97</v>
      </c>
      <c r="AW260" s="18"/>
      <c r="AX260" s="18"/>
      <c r="AY260" s="18"/>
      <c r="AZ260" s="3" t="s">
        <v>159</v>
      </c>
      <c r="BA260" s="18"/>
      <c r="BB260" s="18"/>
      <c r="BC260" s="18"/>
      <c r="BD260" s="18"/>
      <c r="BE260" s="18"/>
      <c r="BF260" s="160">
        <f t="shared" si="107"/>
        <v>0</v>
      </c>
      <c r="BG260" s="160">
        <f t="shared" si="108"/>
        <v>0</v>
      </c>
      <c r="BH260" s="160">
        <f t="shared" si="109"/>
        <v>0</v>
      </c>
      <c r="BI260" s="160">
        <f t="shared" si="110"/>
        <v>0</v>
      </c>
      <c r="BJ260" s="160">
        <f t="shared" si="111"/>
        <v>0</v>
      </c>
      <c r="BK260" s="3" t="s">
        <v>97</v>
      </c>
      <c r="BL260" s="160">
        <f t="shared" si="112"/>
        <v>0</v>
      </c>
      <c r="BM260" s="3" t="s">
        <v>232</v>
      </c>
      <c r="BN260" s="159" t="s">
        <v>656</v>
      </c>
    </row>
    <row r="261" spans="1:66" ht="24" customHeight="1">
      <c r="A261" s="18"/>
      <c r="B261" s="19"/>
      <c r="C261" s="169" t="s">
        <v>433</v>
      </c>
      <c r="D261" s="169" t="s">
        <v>175</v>
      </c>
      <c r="E261" s="170" t="s">
        <v>434</v>
      </c>
      <c r="F261" s="171" t="s">
        <v>435</v>
      </c>
      <c r="G261" s="171"/>
      <c r="H261" s="172" t="s">
        <v>178</v>
      </c>
      <c r="I261" s="173">
        <v>1</v>
      </c>
      <c r="J261" s="174"/>
      <c r="K261" s="175"/>
      <c r="L261" s="176">
        <f t="shared" si="100"/>
        <v>0</v>
      </c>
      <c r="M261" s="175"/>
      <c r="N261" s="177"/>
      <c r="O261" s="178" t="s">
        <v>1</v>
      </c>
      <c r="P261" s="154" t="s">
        <v>42</v>
      </c>
      <c r="Q261" s="155">
        <f t="shared" si="101"/>
        <v>0</v>
      </c>
      <c r="R261" s="156">
        <f t="shared" si="102"/>
        <v>0</v>
      </c>
      <c r="S261" s="156">
        <f t="shared" si="103"/>
        <v>0</v>
      </c>
      <c r="T261" s="18"/>
      <c r="U261" s="157">
        <f t="shared" si="104"/>
        <v>0</v>
      </c>
      <c r="V261" s="157">
        <v>0</v>
      </c>
      <c r="W261" s="157">
        <f t="shared" si="105"/>
        <v>0</v>
      </c>
      <c r="X261" s="157">
        <v>0</v>
      </c>
      <c r="Y261" s="158">
        <f t="shared" si="106"/>
        <v>0</v>
      </c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59" t="s">
        <v>243</v>
      </c>
      <c r="AT261" s="18"/>
      <c r="AU261" s="159" t="s">
        <v>175</v>
      </c>
      <c r="AV261" s="159" t="s">
        <v>97</v>
      </c>
      <c r="AW261" s="18"/>
      <c r="AX261" s="18"/>
      <c r="AY261" s="18"/>
      <c r="AZ261" s="3" t="s">
        <v>159</v>
      </c>
      <c r="BA261" s="18"/>
      <c r="BB261" s="18"/>
      <c r="BC261" s="18"/>
      <c r="BD261" s="18"/>
      <c r="BE261" s="18"/>
      <c r="BF261" s="160">
        <f t="shared" si="107"/>
        <v>0</v>
      </c>
      <c r="BG261" s="160">
        <f t="shared" si="108"/>
        <v>0</v>
      </c>
      <c r="BH261" s="160">
        <f t="shared" si="109"/>
        <v>0</v>
      </c>
      <c r="BI261" s="160">
        <f t="shared" si="110"/>
        <v>0</v>
      </c>
      <c r="BJ261" s="160">
        <f t="shared" si="111"/>
        <v>0</v>
      </c>
      <c r="BK261" s="3" t="s">
        <v>97</v>
      </c>
      <c r="BL261" s="160">
        <f t="shared" si="112"/>
        <v>0</v>
      </c>
      <c r="BM261" s="3" t="s">
        <v>232</v>
      </c>
      <c r="BN261" s="159" t="s">
        <v>657</v>
      </c>
    </row>
    <row r="262" spans="1:66" ht="24" customHeight="1">
      <c r="A262" s="18"/>
      <c r="B262" s="19"/>
      <c r="C262" s="145" t="s">
        <v>437</v>
      </c>
      <c r="D262" s="145" t="s">
        <v>161</v>
      </c>
      <c r="E262" s="146" t="s">
        <v>438</v>
      </c>
      <c r="F262" s="147" t="s">
        <v>439</v>
      </c>
      <c r="G262" s="147"/>
      <c r="H262" s="148" t="s">
        <v>252</v>
      </c>
      <c r="I262" s="150"/>
      <c r="J262" s="150"/>
      <c r="K262" s="150"/>
      <c r="L262" s="151">
        <f t="shared" si="100"/>
        <v>0</v>
      </c>
      <c r="M262" s="152"/>
      <c r="N262" s="19"/>
      <c r="O262" s="153" t="s">
        <v>1</v>
      </c>
      <c r="P262" s="154" t="s">
        <v>42</v>
      </c>
      <c r="Q262" s="155">
        <f t="shared" si="101"/>
        <v>0</v>
      </c>
      <c r="R262" s="156">
        <f t="shared" si="102"/>
        <v>0</v>
      </c>
      <c r="S262" s="156">
        <f t="shared" si="103"/>
        <v>0</v>
      </c>
      <c r="T262" s="18"/>
      <c r="U262" s="157">
        <f t="shared" si="104"/>
        <v>0</v>
      </c>
      <c r="V262" s="157">
        <v>0</v>
      </c>
      <c r="W262" s="157">
        <f t="shared" si="105"/>
        <v>0</v>
      </c>
      <c r="X262" s="157">
        <v>0</v>
      </c>
      <c r="Y262" s="158">
        <f t="shared" si="106"/>
        <v>0</v>
      </c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59" t="s">
        <v>232</v>
      </c>
      <c r="AT262" s="18"/>
      <c r="AU262" s="159" t="s">
        <v>161</v>
      </c>
      <c r="AV262" s="159" t="s">
        <v>97</v>
      </c>
      <c r="AW262" s="18"/>
      <c r="AX262" s="18"/>
      <c r="AY262" s="18"/>
      <c r="AZ262" s="3" t="s">
        <v>159</v>
      </c>
      <c r="BA262" s="18"/>
      <c r="BB262" s="18"/>
      <c r="BC262" s="18"/>
      <c r="BD262" s="18"/>
      <c r="BE262" s="18"/>
      <c r="BF262" s="160">
        <f t="shared" si="107"/>
        <v>0</v>
      </c>
      <c r="BG262" s="160">
        <f t="shared" si="108"/>
        <v>0</v>
      </c>
      <c r="BH262" s="160">
        <f t="shared" si="109"/>
        <v>0</v>
      </c>
      <c r="BI262" s="160">
        <f t="shared" si="110"/>
        <v>0</v>
      </c>
      <c r="BJ262" s="160">
        <f t="shared" si="111"/>
        <v>0</v>
      </c>
      <c r="BK262" s="3" t="s">
        <v>97</v>
      </c>
      <c r="BL262" s="160">
        <f t="shared" si="112"/>
        <v>0</v>
      </c>
      <c r="BM262" s="3" t="s">
        <v>232</v>
      </c>
      <c r="BN262" s="159" t="s">
        <v>658</v>
      </c>
    </row>
    <row r="263" spans="1:66" ht="22.5" customHeight="1">
      <c r="A263" s="132"/>
      <c r="B263" s="133"/>
      <c r="C263" s="132"/>
      <c r="D263" s="134" t="s">
        <v>77</v>
      </c>
      <c r="E263" s="143" t="s">
        <v>441</v>
      </c>
      <c r="F263" s="143" t="s">
        <v>442</v>
      </c>
      <c r="G263" s="143"/>
      <c r="H263" s="132"/>
      <c r="I263" s="132"/>
      <c r="J263" s="132"/>
      <c r="K263" s="132"/>
      <c r="L263" s="144">
        <f>BL263</f>
        <v>0</v>
      </c>
      <c r="M263" s="132"/>
      <c r="N263" s="133"/>
      <c r="O263" s="137"/>
      <c r="P263" s="132"/>
      <c r="Q263" s="132"/>
      <c r="R263" s="138">
        <f t="shared" ref="R263:S263" si="113">SUM(R264:R269)</f>
        <v>0</v>
      </c>
      <c r="S263" s="138">
        <f t="shared" si="113"/>
        <v>0</v>
      </c>
      <c r="T263" s="132"/>
      <c r="U263" s="139">
        <f>SUM(U264:U269)</f>
        <v>0</v>
      </c>
      <c r="V263" s="132"/>
      <c r="W263" s="139">
        <f>SUM(W264:W269)</f>
        <v>6.3617500000000002E-3</v>
      </c>
      <c r="X263" s="132"/>
      <c r="Y263" s="140">
        <f>SUM(Y264:Y269)</f>
        <v>0</v>
      </c>
      <c r="Z263" s="132"/>
      <c r="AA263" s="132"/>
      <c r="AB263" s="132"/>
      <c r="AC263" s="132"/>
      <c r="AD263" s="132"/>
      <c r="AE263" s="132"/>
      <c r="AF263" s="132"/>
      <c r="AG263" s="132"/>
      <c r="AH263" s="132"/>
      <c r="AI263" s="132"/>
      <c r="AJ263" s="132"/>
      <c r="AK263" s="132"/>
      <c r="AL263" s="132"/>
      <c r="AM263" s="132"/>
      <c r="AN263" s="132"/>
      <c r="AO263" s="132"/>
      <c r="AP263" s="132"/>
      <c r="AQ263" s="132"/>
      <c r="AR263" s="132"/>
      <c r="AS263" s="134" t="s">
        <v>97</v>
      </c>
      <c r="AT263" s="132"/>
      <c r="AU263" s="141" t="s">
        <v>77</v>
      </c>
      <c r="AV263" s="141" t="s">
        <v>86</v>
      </c>
      <c r="AW263" s="132"/>
      <c r="AX263" s="132"/>
      <c r="AY263" s="132"/>
      <c r="AZ263" s="134" t="s">
        <v>159</v>
      </c>
      <c r="BA263" s="132"/>
      <c r="BB263" s="132"/>
      <c r="BC263" s="132"/>
      <c r="BD263" s="132"/>
      <c r="BE263" s="132"/>
      <c r="BF263" s="132"/>
      <c r="BG263" s="132"/>
      <c r="BH263" s="132"/>
      <c r="BI263" s="132"/>
      <c r="BJ263" s="132"/>
      <c r="BK263" s="132"/>
      <c r="BL263" s="142">
        <f>SUM(BL264:BL269)</f>
        <v>0</v>
      </c>
      <c r="BM263" s="132"/>
      <c r="BN263" s="132"/>
    </row>
    <row r="264" spans="1:66" ht="24" customHeight="1">
      <c r="A264" s="18"/>
      <c r="B264" s="19"/>
      <c r="C264" s="145" t="s">
        <v>443</v>
      </c>
      <c r="D264" s="145" t="s">
        <v>161</v>
      </c>
      <c r="E264" s="146" t="s">
        <v>444</v>
      </c>
      <c r="F264" s="147" t="s">
        <v>445</v>
      </c>
      <c r="G264" s="147"/>
      <c r="H264" s="148" t="s">
        <v>446</v>
      </c>
      <c r="I264" s="149">
        <v>127.235</v>
      </c>
      <c r="J264" s="150"/>
      <c r="K264" s="150"/>
      <c r="L264" s="151">
        <f>ROUND(Q264*I264,2)</f>
        <v>0</v>
      </c>
      <c r="M264" s="152"/>
      <c r="N264" s="19"/>
      <c r="O264" s="153" t="s">
        <v>1</v>
      </c>
      <c r="P264" s="154" t="s">
        <v>42</v>
      </c>
      <c r="Q264" s="155">
        <f>J264+K264</f>
        <v>0</v>
      </c>
      <c r="R264" s="156">
        <f>ROUND(J264*I264,2)</f>
        <v>0</v>
      </c>
      <c r="S264" s="156">
        <f>ROUND(K264*I264,2)</f>
        <v>0</v>
      </c>
      <c r="T264" s="18"/>
      <c r="U264" s="157">
        <f>T264*I264</f>
        <v>0</v>
      </c>
      <c r="V264" s="157">
        <v>5.0000000000000002E-5</v>
      </c>
      <c r="W264" s="157">
        <f>V264*I264</f>
        <v>6.3617500000000002E-3</v>
      </c>
      <c r="X264" s="157">
        <v>0</v>
      </c>
      <c r="Y264" s="158">
        <f>X264*I264</f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9" t="s">
        <v>232</v>
      </c>
      <c r="AT264" s="18"/>
      <c r="AU264" s="159" t="s">
        <v>161</v>
      </c>
      <c r="AV264" s="159" t="s">
        <v>97</v>
      </c>
      <c r="AW264" s="18"/>
      <c r="AX264" s="18"/>
      <c r="AY264" s="18"/>
      <c r="AZ264" s="3" t="s">
        <v>159</v>
      </c>
      <c r="BA264" s="18"/>
      <c r="BB264" s="18"/>
      <c r="BC264" s="18"/>
      <c r="BD264" s="18"/>
      <c r="BE264" s="18"/>
      <c r="BF264" s="160">
        <f>IF(P264="základná",L264,0)</f>
        <v>0</v>
      </c>
      <c r="BG264" s="160">
        <f>IF(P264="znížená",L264,0)</f>
        <v>0</v>
      </c>
      <c r="BH264" s="160">
        <f>IF(P264="zákl. prenesená",L264,0)</f>
        <v>0</v>
      </c>
      <c r="BI264" s="160">
        <f>IF(P264="zníž. prenesená",L264,0)</f>
        <v>0</v>
      </c>
      <c r="BJ264" s="160">
        <f>IF(P264="nulová",L264,0)</f>
        <v>0</v>
      </c>
      <c r="BK264" s="3" t="s">
        <v>97</v>
      </c>
      <c r="BL264" s="160">
        <f>ROUND(Q264*I264,2)</f>
        <v>0</v>
      </c>
      <c r="BM264" s="3" t="s">
        <v>232</v>
      </c>
      <c r="BN264" s="159" t="s">
        <v>659</v>
      </c>
    </row>
    <row r="265" spans="1:66" ht="15.75" customHeight="1">
      <c r="A265" s="161"/>
      <c r="B265" s="162"/>
      <c r="C265" s="161"/>
      <c r="D265" s="163" t="s">
        <v>167</v>
      </c>
      <c r="E265" s="164" t="s">
        <v>1</v>
      </c>
      <c r="F265" s="165" t="s">
        <v>448</v>
      </c>
      <c r="G265" s="165"/>
      <c r="H265" s="161"/>
      <c r="I265" s="166">
        <v>127.235</v>
      </c>
      <c r="J265" s="161"/>
      <c r="K265" s="161"/>
      <c r="L265" s="161"/>
      <c r="M265" s="161"/>
      <c r="N265" s="162"/>
      <c r="O265" s="167"/>
      <c r="P265" s="161"/>
      <c r="Q265" s="161"/>
      <c r="R265" s="161"/>
      <c r="S265" s="161"/>
      <c r="T265" s="161"/>
      <c r="U265" s="161"/>
      <c r="V265" s="161"/>
      <c r="W265" s="161"/>
      <c r="X265" s="161"/>
      <c r="Y265" s="168"/>
      <c r="Z265" s="161"/>
      <c r="AA265" s="161"/>
      <c r="AB265" s="161"/>
      <c r="AC265" s="161"/>
      <c r="AD265" s="161"/>
      <c r="AE265" s="161"/>
      <c r="AF265" s="161"/>
      <c r="AG265" s="161"/>
      <c r="AH265" s="161"/>
      <c r="AI265" s="161"/>
      <c r="AJ265" s="161"/>
      <c r="AK265" s="161"/>
      <c r="AL265" s="161"/>
      <c r="AM265" s="161"/>
      <c r="AN265" s="161"/>
      <c r="AO265" s="161"/>
      <c r="AP265" s="161"/>
      <c r="AQ265" s="161"/>
      <c r="AR265" s="161"/>
      <c r="AS265" s="161"/>
      <c r="AT265" s="161"/>
      <c r="AU265" s="164" t="s">
        <v>167</v>
      </c>
      <c r="AV265" s="164" t="s">
        <v>97</v>
      </c>
      <c r="AW265" s="161" t="s">
        <v>97</v>
      </c>
      <c r="AX265" s="161" t="s">
        <v>4</v>
      </c>
      <c r="AY265" s="161" t="s">
        <v>86</v>
      </c>
      <c r="AZ265" s="164" t="s">
        <v>159</v>
      </c>
      <c r="BA265" s="161"/>
      <c r="BB265" s="161"/>
      <c r="BC265" s="161"/>
      <c r="BD265" s="161"/>
      <c r="BE265" s="161"/>
      <c r="BF265" s="161"/>
      <c r="BG265" s="161"/>
      <c r="BH265" s="161"/>
      <c r="BI265" s="161"/>
      <c r="BJ265" s="161"/>
      <c r="BK265" s="161"/>
      <c r="BL265" s="161"/>
      <c r="BM265" s="161"/>
      <c r="BN265" s="161"/>
    </row>
    <row r="266" spans="1:66" ht="33" customHeight="1">
      <c r="A266" s="18"/>
      <c r="B266" s="19"/>
      <c r="C266" s="145" t="s">
        <v>449</v>
      </c>
      <c r="D266" s="145" t="s">
        <v>161</v>
      </c>
      <c r="E266" s="146" t="s">
        <v>450</v>
      </c>
      <c r="F266" s="147" t="s">
        <v>451</v>
      </c>
      <c r="G266" s="147"/>
      <c r="H266" s="148" t="s">
        <v>446</v>
      </c>
      <c r="I266" s="149">
        <v>127.235</v>
      </c>
      <c r="J266" s="150"/>
      <c r="K266" s="150"/>
      <c r="L266" s="151">
        <f>ROUND(Q266*I266,2)</f>
        <v>0</v>
      </c>
      <c r="M266" s="152"/>
      <c r="N266" s="19"/>
      <c r="O266" s="153" t="s">
        <v>1</v>
      </c>
      <c r="P266" s="154" t="s">
        <v>42</v>
      </c>
      <c r="Q266" s="155">
        <f>J266+K266</f>
        <v>0</v>
      </c>
      <c r="R266" s="156">
        <f>ROUND(J266*I266,2)</f>
        <v>0</v>
      </c>
      <c r="S266" s="156">
        <f>ROUND(K266*I266,2)</f>
        <v>0</v>
      </c>
      <c r="T266" s="18"/>
      <c r="U266" s="157">
        <f>T266*I266</f>
        <v>0</v>
      </c>
      <c r="V266" s="157">
        <v>0</v>
      </c>
      <c r="W266" s="157">
        <f>V266*I266</f>
        <v>0</v>
      </c>
      <c r="X266" s="157">
        <v>0</v>
      </c>
      <c r="Y266" s="158">
        <f>X266*I266</f>
        <v>0</v>
      </c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59" t="s">
        <v>232</v>
      </c>
      <c r="AT266" s="18"/>
      <c r="AU266" s="159" t="s">
        <v>161</v>
      </c>
      <c r="AV266" s="159" t="s">
        <v>97</v>
      </c>
      <c r="AW266" s="18"/>
      <c r="AX266" s="18"/>
      <c r="AY266" s="18"/>
      <c r="AZ266" s="3" t="s">
        <v>159</v>
      </c>
      <c r="BA266" s="18"/>
      <c r="BB266" s="18"/>
      <c r="BC266" s="18"/>
      <c r="BD266" s="18"/>
      <c r="BE266" s="18"/>
      <c r="BF266" s="160">
        <f>IF(P266="základná",L266,0)</f>
        <v>0</v>
      </c>
      <c r="BG266" s="160">
        <f>IF(P266="znížená",L266,0)</f>
        <v>0</v>
      </c>
      <c r="BH266" s="160">
        <f>IF(P266="zákl. prenesená",L266,0)</f>
        <v>0</v>
      </c>
      <c r="BI266" s="160">
        <f>IF(P266="zníž. prenesená",L266,0)</f>
        <v>0</v>
      </c>
      <c r="BJ266" s="160">
        <f>IF(P266="nulová",L266,0)</f>
        <v>0</v>
      </c>
      <c r="BK266" s="3" t="s">
        <v>97</v>
      </c>
      <c r="BL266" s="160">
        <f>ROUND(Q266*I266,2)</f>
        <v>0</v>
      </c>
      <c r="BM266" s="3" t="s">
        <v>232</v>
      </c>
      <c r="BN266" s="159" t="s">
        <v>660</v>
      </c>
    </row>
    <row r="267" spans="1:66" ht="15.75" customHeight="1">
      <c r="A267" s="161"/>
      <c r="B267" s="162"/>
      <c r="C267" s="161"/>
      <c r="D267" s="163" t="s">
        <v>167</v>
      </c>
      <c r="E267" s="164" t="s">
        <v>1</v>
      </c>
      <c r="F267" s="165" t="s">
        <v>448</v>
      </c>
      <c r="G267" s="165"/>
      <c r="H267" s="161"/>
      <c r="I267" s="166">
        <v>127.235</v>
      </c>
      <c r="J267" s="161"/>
      <c r="K267" s="161"/>
      <c r="L267" s="161"/>
      <c r="M267" s="161"/>
      <c r="N267" s="162"/>
      <c r="O267" s="167"/>
      <c r="P267" s="161"/>
      <c r="Q267" s="161"/>
      <c r="R267" s="161"/>
      <c r="S267" s="161"/>
      <c r="T267" s="161"/>
      <c r="U267" s="161"/>
      <c r="V267" s="161"/>
      <c r="W267" s="161"/>
      <c r="X267" s="161"/>
      <c r="Y267" s="168"/>
      <c r="Z267" s="161"/>
      <c r="AA267" s="161"/>
      <c r="AB267" s="161"/>
      <c r="AC267" s="161"/>
      <c r="AD267" s="161"/>
      <c r="AE267" s="161"/>
      <c r="AF267" s="161"/>
      <c r="AG267" s="161"/>
      <c r="AH267" s="161"/>
      <c r="AI267" s="161"/>
      <c r="AJ267" s="161"/>
      <c r="AK267" s="161"/>
      <c r="AL267" s="161"/>
      <c r="AM267" s="161"/>
      <c r="AN267" s="161"/>
      <c r="AO267" s="161"/>
      <c r="AP267" s="161"/>
      <c r="AQ267" s="161"/>
      <c r="AR267" s="161"/>
      <c r="AS267" s="161"/>
      <c r="AT267" s="161"/>
      <c r="AU267" s="164" t="s">
        <v>167</v>
      </c>
      <c r="AV267" s="164" t="s">
        <v>97</v>
      </c>
      <c r="AW267" s="161" t="s">
        <v>97</v>
      </c>
      <c r="AX267" s="161" t="s">
        <v>4</v>
      </c>
      <c r="AY267" s="161" t="s">
        <v>86</v>
      </c>
      <c r="AZ267" s="164" t="s">
        <v>159</v>
      </c>
      <c r="BA267" s="161"/>
      <c r="BB267" s="161"/>
      <c r="BC267" s="161"/>
      <c r="BD267" s="161"/>
      <c r="BE267" s="161"/>
      <c r="BF267" s="161"/>
      <c r="BG267" s="161"/>
      <c r="BH267" s="161"/>
      <c r="BI267" s="161"/>
      <c r="BJ267" s="161"/>
      <c r="BK267" s="161"/>
      <c r="BL267" s="161"/>
      <c r="BM267" s="161"/>
      <c r="BN267" s="161"/>
    </row>
    <row r="268" spans="1:66" ht="16.5" customHeight="1">
      <c r="A268" s="18"/>
      <c r="B268" s="19"/>
      <c r="C268" s="169" t="s">
        <v>453</v>
      </c>
      <c r="D268" s="169" t="s">
        <v>175</v>
      </c>
      <c r="E268" s="170" t="s">
        <v>454</v>
      </c>
      <c r="F268" s="171" t="s">
        <v>455</v>
      </c>
      <c r="G268" s="171"/>
      <c r="H268" s="172" t="s">
        <v>446</v>
      </c>
      <c r="I268" s="173">
        <v>127.235</v>
      </c>
      <c r="J268" s="174"/>
      <c r="K268" s="175"/>
      <c r="L268" s="176">
        <f t="shared" ref="L268:L269" si="114">ROUND(Q268*I268,2)</f>
        <v>0</v>
      </c>
      <c r="M268" s="175"/>
      <c r="N268" s="177"/>
      <c r="O268" s="178" t="s">
        <v>1</v>
      </c>
      <c r="P268" s="154" t="s">
        <v>42</v>
      </c>
      <c r="Q268" s="155">
        <f t="shared" ref="Q268:Q269" si="115">J268+K268</f>
        <v>0</v>
      </c>
      <c r="R268" s="156">
        <f t="shared" ref="R268:R269" si="116">ROUND(J268*I268,2)</f>
        <v>0</v>
      </c>
      <c r="S268" s="156">
        <f t="shared" ref="S268:S269" si="117">ROUND(K268*I268,2)</f>
        <v>0</v>
      </c>
      <c r="T268" s="18"/>
      <c r="U268" s="157">
        <f t="shared" ref="U268:U269" si="118">T268*I268</f>
        <v>0</v>
      </c>
      <c r="V268" s="157">
        <v>0</v>
      </c>
      <c r="W268" s="157">
        <f t="shared" ref="W268:W269" si="119">V268*I268</f>
        <v>0</v>
      </c>
      <c r="X268" s="157">
        <v>0</v>
      </c>
      <c r="Y268" s="158">
        <f t="shared" ref="Y268:Y269" si="120">X268*I268</f>
        <v>0</v>
      </c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59" t="s">
        <v>243</v>
      </c>
      <c r="AT268" s="18"/>
      <c r="AU268" s="159" t="s">
        <v>175</v>
      </c>
      <c r="AV268" s="159" t="s">
        <v>97</v>
      </c>
      <c r="AW268" s="18"/>
      <c r="AX268" s="18"/>
      <c r="AY268" s="18"/>
      <c r="AZ268" s="3" t="s">
        <v>159</v>
      </c>
      <c r="BA268" s="18"/>
      <c r="BB268" s="18"/>
      <c r="BC268" s="18"/>
      <c r="BD268" s="18"/>
      <c r="BE268" s="18"/>
      <c r="BF268" s="160">
        <f t="shared" ref="BF268:BF269" si="121">IF(P268="základná",L268,0)</f>
        <v>0</v>
      </c>
      <c r="BG268" s="160">
        <f t="shared" ref="BG268:BG269" si="122">IF(P268="znížená",L268,0)</f>
        <v>0</v>
      </c>
      <c r="BH268" s="160">
        <f t="shared" ref="BH268:BH269" si="123">IF(P268="zákl. prenesená",L268,0)</f>
        <v>0</v>
      </c>
      <c r="BI268" s="160">
        <f t="shared" ref="BI268:BI269" si="124">IF(P268="zníž. prenesená",L268,0)</f>
        <v>0</v>
      </c>
      <c r="BJ268" s="160">
        <f t="shared" ref="BJ268:BJ269" si="125">IF(P268="nulová",L268,0)</f>
        <v>0</v>
      </c>
      <c r="BK268" s="3" t="s">
        <v>97</v>
      </c>
      <c r="BL268" s="160">
        <f t="shared" ref="BL268:BL269" si="126">ROUND(Q268*I268,2)</f>
        <v>0</v>
      </c>
      <c r="BM268" s="3" t="s">
        <v>232</v>
      </c>
      <c r="BN268" s="159" t="s">
        <v>661</v>
      </c>
    </row>
    <row r="269" spans="1:66" ht="24" customHeight="1">
      <c r="A269" s="18"/>
      <c r="B269" s="19"/>
      <c r="C269" s="145" t="s">
        <v>457</v>
      </c>
      <c r="D269" s="145" t="s">
        <v>161</v>
      </c>
      <c r="E269" s="146" t="s">
        <v>458</v>
      </c>
      <c r="F269" s="147" t="s">
        <v>459</v>
      </c>
      <c r="G269" s="147"/>
      <c r="H269" s="148" t="s">
        <v>252</v>
      </c>
      <c r="I269" s="150"/>
      <c r="J269" s="150"/>
      <c r="K269" s="150"/>
      <c r="L269" s="151">
        <f t="shared" si="114"/>
        <v>0</v>
      </c>
      <c r="M269" s="152"/>
      <c r="N269" s="19"/>
      <c r="O269" s="153" t="s">
        <v>1</v>
      </c>
      <c r="P269" s="154" t="s">
        <v>42</v>
      </c>
      <c r="Q269" s="155">
        <f t="shared" si="115"/>
        <v>0</v>
      </c>
      <c r="R269" s="156">
        <f t="shared" si="116"/>
        <v>0</v>
      </c>
      <c r="S269" s="156">
        <f t="shared" si="117"/>
        <v>0</v>
      </c>
      <c r="T269" s="18"/>
      <c r="U269" s="157">
        <f t="shared" si="118"/>
        <v>0</v>
      </c>
      <c r="V269" s="157">
        <v>0</v>
      </c>
      <c r="W269" s="157">
        <f t="shared" si="119"/>
        <v>0</v>
      </c>
      <c r="X269" s="157">
        <v>0</v>
      </c>
      <c r="Y269" s="158">
        <f t="shared" si="120"/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9" t="s">
        <v>232</v>
      </c>
      <c r="AT269" s="18"/>
      <c r="AU269" s="159" t="s">
        <v>161</v>
      </c>
      <c r="AV269" s="159" t="s">
        <v>97</v>
      </c>
      <c r="AW269" s="18"/>
      <c r="AX269" s="18"/>
      <c r="AY269" s="18"/>
      <c r="AZ269" s="3" t="s">
        <v>159</v>
      </c>
      <c r="BA269" s="18"/>
      <c r="BB269" s="18"/>
      <c r="BC269" s="18"/>
      <c r="BD269" s="18"/>
      <c r="BE269" s="18"/>
      <c r="BF269" s="160">
        <f t="shared" si="121"/>
        <v>0</v>
      </c>
      <c r="BG269" s="160">
        <f t="shared" si="122"/>
        <v>0</v>
      </c>
      <c r="BH269" s="160">
        <f t="shared" si="123"/>
        <v>0</v>
      </c>
      <c r="BI269" s="160">
        <f t="shared" si="124"/>
        <v>0</v>
      </c>
      <c r="BJ269" s="160">
        <f t="shared" si="125"/>
        <v>0</v>
      </c>
      <c r="BK269" s="3" t="s">
        <v>97</v>
      </c>
      <c r="BL269" s="160">
        <f t="shared" si="126"/>
        <v>0</v>
      </c>
      <c r="BM269" s="3" t="s">
        <v>232</v>
      </c>
      <c r="BN269" s="159" t="s">
        <v>662</v>
      </c>
    </row>
    <row r="270" spans="1:66" ht="22.5" customHeight="1">
      <c r="A270" s="132"/>
      <c r="B270" s="133"/>
      <c r="C270" s="132"/>
      <c r="D270" s="134" t="s">
        <v>77</v>
      </c>
      <c r="E270" s="143" t="s">
        <v>461</v>
      </c>
      <c r="F270" s="143" t="s">
        <v>462</v>
      </c>
      <c r="G270" s="143"/>
      <c r="H270" s="132"/>
      <c r="I270" s="132"/>
      <c r="J270" s="132"/>
      <c r="K270" s="132"/>
      <c r="L270" s="144">
        <f>BL270</f>
        <v>0</v>
      </c>
      <c r="M270" s="132"/>
      <c r="N270" s="133"/>
      <c r="O270" s="137"/>
      <c r="P270" s="132"/>
      <c r="Q270" s="132"/>
      <c r="R270" s="138">
        <f t="shared" ref="R270:S270" si="127">SUM(R271:R284)</f>
        <v>0</v>
      </c>
      <c r="S270" s="138">
        <f t="shared" si="127"/>
        <v>0</v>
      </c>
      <c r="T270" s="132"/>
      <c r="U270" s="139">
        <f>SUM(U271:U284)</f>
        <v>0</v>
      </c>
      <c r="V270" s="132"/>
      <c r="W270" s="139">
        <f>SUM(W271:W284)</f>
        <v>2.0245720000000002E-2</v>
      </c>
      <c r="X270" s="132"/>
      <c r="Y270" s="140">
        <f>SUM(Y271:Y284)</f>
        <v>0</v>
      </c>
      <c r="Z270" s="132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  <c r="AL270" s="132"/>
      <c r="AM270" s="132"/>
      <c r="AN270" s="132"/>
      <c r="AO270" s="132"/>
      <c r="AP270" s="132"/>
      <c r="AQ270" s="132"/>
      <c r="AR270" s="132"/>
      <c r="AS270" s="134" t="s">
        <v>97</v>
      </c>
      <c r="AT270" s="132"/>
      <c r="AU270" s="141" t="s">
        <v>77</v>
      </c>
      <c r="AV270" s="141" t="s">
        <v>86</v>
      </c>
      <c r="AW270" s="132"/>
      <c r="AX270" s="132"/>
      <c r="AY270" s="132"/>
      <c r="AZ270" s="134" t="s">
        <v>159</v>
      </c>
      <c r="BA270" s="132"/>
      <c r="BB270" s="132"/>
      <c r="BC270" s="132"/>
      <c r="BD270" s="132"/>
      <c r="BE270" s="132"/>
      <c r="BF270" s="132"/>
      <c r="BG270" s="132"/>
      <c r="BH270" s="132"/>
      <c r="BI270" s="132"/>
      <c r="BJ270" s="132"/>
      <c r="BK270" s="132"/>
      <c r="BL270" s="142">
        <f>SUM(BL271:BL284)</f>
        <v>0</v>
      </c>
      <c r="BM270" s="132"/>
      <c r="BN270" s="132"/>
    </row>
    <row r="271" spans="1:66" ht="24" customHeight="1">
      <c r="A271" s="18"/>
      <c r="B271" s="19"/>
      <c r="C271" s="145" t="s">
        <v>463</v>
      </c>
      <c r="D271" s="145" t="s">
        <v>161</v>
      </c>
      <c r="E271" s="146" t="s">
        <v>464</v>
      </c>
      <c r="F271" s="147" t="s">
        <v>465</v>
      </c>
      <c r="G271" s="147"/>
      <c r="H271" s="148" t="s">
        <v>186</v>
      </c>
      <c r="I271" s="149">
        <v>6.16</v>
      </c>
      <c r="J271" s="150"/>
      <c r="K271" s="150"/>
      <c r="L271" s="151">
        <f>ROUND(Q271*I271,2)</f>
        <v>0</v>
      </c>
      <c r="M271" s="152"/>
      <c r="N271" s="19"/>
      <c r="O271" s="153" t="s">
        <v>1</v>
      </c>
      <c r="P271" s="154" t="s">
        <v>42</v>
      </c>
      <c r="Q271" s="155">
        <f>J271+K271</f>
        <v>0</v>
      </c>
      <c r="R271" s="156">
        <f>ROUND(J271*I271,2)</f>
        <v>0</v>
      </c>
      <c r="S271" s="156">
        <f>ROUND(K271*I271,2)</f>
        <v>0</v>
      </c>
      <c r="T271" s="18"/>
      <c r="U271" s="157">
        <f>T271*I271</f>
        <v>0</v>
      </c>
      <c r="V271" s="157">
        <v>4.2000000000000002E-4</v>
      </c>
      <c r="W271" s="157">
        <f>V271*I271</f>
        <v>2.5872E-3</v>
      </c>
      <c r="X271" s="157">
        <v>0</v>
      </c>
      <c r="Y271" s="158">
        <f>X271*I271</f>
        <v>0</v>
      </c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59" t="s">
        <v>232</v>
      </c>
      <c r="AT271" s="18"/>
      <c r="AU271" s="159" t="s">
        <v>161</v>
      </c>
      <c r="AV271" s="159" t="s">
        <v>97</v>
      </c>
      <c r="AW271" s="18"/>
      <c r="AX271" s="18"/>
      <c r="AY271" s="18"/>
      <c r="AZ271" s="3" t="s">
        <v>159</v>
      </c>
      <c r="BA271" s="18"/>
      <c r="BB271" s="18"/>
      <c r="BC271" s="18"/>
      <c r="BD271" s="18"/>
      <c r="BE271" s="18"/>
      <c r="BF271" s="160">
        <f>IF(P271="základná",L271,0)</f>
        <v>0</v>
      </c>
      <c r="BG271" s="160">
        <f>IF(P271="znížená",L271,0)</f>
        <v>0</v>
      </c>
      <c r="BH271" s="160">
        <f>IF(P271="zákl. prenesená",L271,0)</f>
        <v>0</v>
      </c>
      <c r="BI271" s="160">
        <f>IF(P271="zníž. prenesená",L271,0)</f>
        <v>0</v>
      </c>
      <c r="BJ271" s="160">
        <f>IF(P271="nulová",L271,0)</f>
        <v>0</v>
      </c>
      <c r="BK271" s="3" t="s">
        <v>97</v>
      </c>
      <c r="BL271" s="160">
        <f>ROUND(Q271*I271,2)</f>
        <v>0</v>
      </c>
      <c r="BM271" s="3" t="s">
        <v>232</v>
      </c>
      <c r="BN271" s="159" t="s">
        <v>663</v>
      </c>
    </row>
    <row r="272" spans="1:66" ht="15.75" customHeight="1">
      <c r="A272" s="161"/>
      <c r="B272" s="162"/>
      <c r="C272" s="161"/>
      <c r="D272" s="163" t="s">
        <v>167</v>
      </c>
      <c r="E272" s="164" t="s">
        <v>1</v>
      </c>
      <c r="F272" s="165" t="s">
        <v>467</v>
      </c>
      <c r="G272" s="165"/>
      <c r="H272" s="161"/>
      <c r="I272" s="166">
        <v>6.16</v>
      </c>
      <c r="J272" s="161"/>
      <c r="K272" s="161"/>
      <c r="L272" s="161"/>
      <c r="M272" s="161"/>
      <c r="N272" s="162"/>
      <c r="O272" s="167"/>
      <c r="P272" s="161"/>
      <c r="Q272" s="161"/>
      <c r="R272" s="161"/>
      <c r="S272" s="161"/>
      <c r="T272" s="161"/>
      <c r="U272" s="161"/>
      <c r="V272" s="161"/>
      <c r="W272" s="161"/>
      <c r="X272" s="161"/>
      <c r="Y272" s="168"/>
      <c r="Z272" s="161"/>
      <c r="AA272" s="161"/>
      <c r="AB272" s="161"/>
      <c r="AC272" s="161"/>
      <c r="AD272" s="161"/>
      <c r="AE272" s="161"/>
      <c r="AF272" s="161"/>
      <c r="AG272" s="161"/>
      <c r="AH272" s="161"/>
      <c r="AI272" s="161"/>
      <c r="AJ272" s="161"/>
      <c r="AK272" s="161"/>
      <c r="AL272" s="161"/>
      <c r="AM272" s="161"/>
      <c r="AN272" s="161"/>
      <c r="AO272" s="161"/>
      <c r="AP272" s="161"/>
      <c r="AQ272" s="161"/>
      <c r="AR272" s="161"/>
      <c r="AS272" s="161"/>
      <c r="AT272" s="161"/>
      <c r="AU272" s="164" t="s">
        <v>167</v>
      </c>
      <c r="AV272" s="164" t="s">
        <v>97</v>
      </c>
      <c r="AW272" s="161" t="s">
        <v>97</v>
      </c>
      <c r="AX272" s="161" t="s">
        <v>4</v>
      </c>
      <c r="AY272" s="161" t="s">
        <v>86</v>
      </c>
      <c r="AZ272" s="164" t="s">
        <v>159</v>
      </c>
      <c r="BA272" s="161"/>
      <c r="BB272" s="161"/>
      <c r="BC272" s="161"/>
      <c r="BD272" s="161"/>
      <c r="BE272" s="161"/>
      <c r="BF272" s="161"/>
      <c r="BG272" s="161"/>
      <c r="BH272" s="161"/>
      <c r="BI272" s="161"/>
      <c r="BJ272" s="161"/>
      <c r="BK272" s="161"/>
      <c r="BL272" s="161"/>
      <c r="BM272" s="161"/>
      <c r="BN272" s="161"/>
    </row>
    <row r="273" spans="1:66" ht="24" customHeight="1">
      <c r="A273" s="18"/>
      <c r="B273" s="19"/>
      <c r="C273" s="145" t="s">
        <v>468</v>
      </c>
      <c r="D273" s="145" t="s">
        <v>161</v>
      </c>
      <c r="E273" s="146" t="s">
        <v>469</v>
      </c>
      <c r="F273" s="147" t="s">
        <v>470</v>
      </c>
      <c r="G273" s="147"/>
      <c r="H273" s="148" t="s">
        <v>186</v>
      </c>
      <c r="I273" s="149">
        <v>59.6</v>
      </c>
      <c r="J273" s="150"/>
      <c r="K273" s="150"/>
      <c r="L273" s="151">
        <f>ROUND(Q273*I273,2)</f>
        <v>0</v>
      </c>
      <c r="M273" s="152"/>
      <c r="N273" s="19"/>
      <c r="O273" s="153" t="s">
        <v>1</v>
      </c>
      <c r="P273" s="154" t="s">
        <v>42</v>
      </c>
      <c r="Q273" s="155">
        <f>J273+K273</f>
        <v>0</v>
      </c>
      <c r="R273" s="156">
        <f>ROUND(J273*I273,2)</f>
        <v>0</v>
      </c>
      <c r="S273" s="156">
        <f>ROUND(K273*I273,2)</f>
        <v>0</v>
      </c>
      <c r="T273" s="18"/>
      <c r="U273" s="157">
        <f>T273*I273</f>
        <v>0</v>
      </c>
      <c r="V273" s="157">
        <v>2.2000000000000001E-4</v>
      </c>
      <c r="W273" s="157">
        <f>V273*I273</f>
        <v>1.3112E-2</v>
      </c>
      <c r="X273" s="157">
        <v>0</v>
      </c>
      <c r="Y273" s="158">
        <f>X273*I273</f>
        <v>0</v>
      </c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59" t="s">
        <v>232</v>
      </c>
      <c r="AT273" s="18"/>
      <c r="AU273" s="159" t="s">
        <v>161</v>
      </c>
      <c r="AV273" s="159" t="s">
        <v>97</v>
      </c>
      <c r="AW273" s="18"/>
      <c r="AX273" s="18"/>
      <c r="AY273" s="18"/>
      <c r="AZ273" s="3" t="s">
        <v>159</v>
      </c>
      <c r="BA273" s="18"/>
      <c r="BB273" s="18"/>
      <c r="BC273" s="18"/>
      <c r="BD273" s="18"/>
      <c r="BE273" s="18"/>
      <c r="BF273" s="160">
        <f>IF(P273="základná",L273,0)</f>
        <v>0</v>
      </c>
      <c r="BG273" s="160">
        <f>IF(P273="znížená",L273,0)</f>
        <v>0</v>
      </c>
      <c r="BH273" s="160">
        <f>IF(P273="zákl. prenesená",L273,0)</f>
        <v>0</v>
      </c>
      <c r="BI273" s="160">
        <f>IF(P273="zníž. prenesená",L273,0)</f>
        <v>0</v>
      </c>
      <c r="BJ273" s="160">
        <f>IF(P273="nulová",L273,0)</f>
        <v>0</v>
      </c>
      <c r="BK273" s="3" t="s">
        <v>97</v>
      </c>
      <c r="BL273" s="160">
        <f>ROUND(Q273*I273,2)</f>
        <v>0</v>
      </c>
      <c r="BM273" s="3" t="s">
        <v>232</v>
      </c>
      <c r="BN273" s="159" t="s">
        <v>664</v>
      </c>
    </row>
    <row r="274" spans="1:66" ht="15.75" customHeight="1">
      <c r="A274" s="161"/>
      <c r="B274" s="162"/>
      <c r="C274" s="161"/>
      <c r="D274" s="163" t="s">
        <v>167</v>
      </c>
      <c r="E274" s="164" t="s">
        <v>1</v>
      </c>
      <c r="F274" s="165" t="s">
        <v>406</v>
      </c>
      <c r="G274" s="165"/>
      <c r="H274" s="161"/>
      <c r="I274" s="166">
        <v>59.6</v>
      </c>
      <c r="J274" s="161"/>
      <c r="K274" s="161"/>
      <c r="L274" s="161"/>
      <c r="M274" s="161"/>
      <c r="N274" s="162"/>
      <c r="O274" s="167"/>
      <c r="P274" s="161"/>
      <c r="Q274" s="161"/>
      <c r="R274" s="161"/>
      <c r="S274" s="161"/>
      <c r="T274" s="161"/>
      <c r="U274" s="161"/>
      <c r="V274" s="161"/>
      <c r="W274" s="161"/>
      <c r="X274" s="161"/>
      <c r="Y274" s="168"/>
      <c r="Z274" s="161"/>
      <c r="AA274" s="161"/>
      <c r="AB274" s="161"/>
      <c r="AC274" s="161"/>
      <c r="AD274" s="161"/>
      <c r="AE274" s="161"/>
      <c r="AF274" s="161"/>
      <c r="AG274" s="161"/>
      <c r="AH274" s="161"/>
      <c r="AI274" s="161"/>
      <c r="AJ274" s="161"/>
      <c r="AK274" s="161"/>
      <c r="AL274" s="161"/>
      <c r="AM274" s="161"/>
      <c r="AN274" s="161"/>
      <c r="AO274" s="161"/>
      <c r="AP274" s="161"/>
      <c r="AQ274" s="161"/>
      <c r="AR274" s="161"/>
      <c r="AS274" s="161"/>
      <c r="AT274" s="161"/>
      <c r="AU274" s="164" t="s">
        <v>167</v>
      </c>
      <c r="AV274" s="164" t="s">
        <v>97</v>
      </c>
      <c r="AW274" s="161" t="s">
        <v>97</v>
      </c>
      <c r="AX274" s="161" t="s">
        <v>4</v>
      </c>
      <c r="AY274" s="161" t="s">
        <v>86</v>
      </c>
      <c r="AZ274" s="164" t="s">
        <v>159</v>
      </c>
      <c r="BA274" s="161"/>
      <c r="BB274" s="161"/>
      <c r="BC274" s="161"/>
      <c r="BD274" s="161"/>
      <c r="BE274" s="161"/>
      <c r="BF274" s="161"/>
      <c r="BG274" s="161"/>
      <c r="BH274" s="161"/>
      <c r="BI274" s="161"/>
      <c r="BJ274" s="161"/>
      <c r="BK274" s="161"/>
      <c r="BL274" s="161"/>
      <c r="BM274" s="161"/>
      <c r="BN274" s="161"/>
    </row>
    <row r="275" spans="1:66" ht="37.5" customHeight="1">
      <c r="A275" s="18"/>
      <c r="B275" s="19"/>
      <c r="C275" s="145" t="s">
        <v>472</v>
      </c>
      <c r="D275" s="145" t="s">
        <v>161</v>
      </c>
      <c r="E275" s="146" t="s">
        <v>473</v>
      </c>
      <c r="F275" s="147" t="s">
        <v>474</v>
      </c>
      <c r="G275" s="147"/>
      <c r="H275" s="148" t="s">
        <v>186</v>
      </c>
      <c r="I275" s="149">
        <v>227.32599999999999</v>
      </c>
      <c r="J275" s="150"/>
      <c r="K275" s="150"/>
      <c r="L275" s="151">
        <f>ROUND(Q275*I275,2)</f>
        <v>0</v>
      </c>
      <c r="M275" s="152"/>
      <c r="N275" s="19"/>
      <c r="O275" s="153" t="s">
        <v>1</v>
      </c>
      <c r="P275" s="154" t="s">
        <v>42</v>
      </c>
      <c r="Q275" s="155">
        <f>J275+K275</f>
        <v>0</v>
      </c>
      <c r="R275" s="156">
        <f>ROUND(J275*I275,2)</f>
        <v>0</v>
      </c>
      <c r="S275" s="156">
        <f>ROUND(K275*I275,2)</f>
        <v>0</v>
      </c>
      <c r="T275" s="18"/>
      <c r="U275" s="157">
        <f>T275*I275</f>
        <v>0</v>
      </c>
      <c r="V275" s="157">
        <v>2.0000000000000002E-5</v>
      </c>
      <c r="W275" s="157">
        <f>V275*I275</f>
        <v>4.5465200000000001E-3</v>
      </c>
      <c r="X275" s="157">
        <v>0</v>
      </c>
      <c r="Y275" s="158">
        <f>X275*I275</f>
        <v>0</v>
      </c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59" t="s">
        <v>232</v>
      </c>
      <c r="AT275" s="18"/>
      <c r="AU275" s="159" t="s">
        <v>161</v>
      </c>
      <c r="AV275" s="159" t="s">
        <v>97</v>
      </c>
      <c r="AW275" s="18"/>
      <c r="AX275" s="18"/>
      <c r="AY275" s="18"/>
      <c r="AZ275" s="3" t="s">
        <v>159</v>
      </c>
      <c r="BA275" s="18"/>
      <c r="BB275" s="18"/>
      <c r="BC275" s="18"/>
      <c r="BD275" s="18"/>
      <c r="BE275" s="18"/>
      <c r="BF275" s="160">
        <f>IF(P275="základná",L275,0)</f>
        <v>0</v>
      </c>
      <c r="BG275" s="160">
        <f>IF(P275="znížená",L275,0)</f>
        <v>0</v>
      </c>
      <c r="BH275" s="160">
        <f>IF(P275="zákl. prenesená",L275,0)</f>
        <v>0</v>
      </c>
      <c r="BI275" s="160">
        <f>IF(P275="zníž. prenesená",L275,0)</f>
        <v>0</v>
      </c>
      <c r="BJ275" s="160">
        <f>IF(P275="nulová",L275,0)</f>
        <v>0</v>
      </c>
      <c r="BK275" s="3" t="s">
        <v>97</v>
      </c>
      <c r="BL275" s="160">
        <f>ROUND(Q275*I275,2)</f>
        <v>0</v>
      </c>
      <c r="BM275" s="3" t="s">
        <v>232</v>
      </c>
      <c r="BN275" s="159" t="s">
        <v>665</v>
      </c>
    </row>
    <row r="276" spans="1:66" ht="15.75" customHeight="1">
      <c r="A276" s="161"/>
      <c r="B276" s="162"/>
      <c r="C276" s="161"/>
      <c r="D276" s="163" t="s">
        <v>167</v>
      </c>
      <c r="E276" s="164" t="s">
        <v>1</v>
      </c>
      <c r="F276" s="165" t="s">
        <v>476</v>
      </c>
      <c r="G276" s="165"/>
      <c r="H276" s="161"/>
      <c r="I276" s="166">
        <v>3.08</v>
      </c>
      <c r="J276" s="161"/>
      <c r="K276" s="161"/>
      <c r="L276" s="161"/>
      <c r="M276" s="161"/>
      <c r="N276" s="162"/>
      <c r="O276" s="167"/>
      <c r="P276" s="161"/>
      <c r="Q276" s="161"/>
      <c r="R276" s="161"/>
      <c r="S276" s="161"/>
      <c r="T276" s="161"/>
      <c r="U276" s="161"/>
      <c r="V276" s="161"/>
      <c r="W276" s="161"/>
      <c r="X276" s="161"/>
      <c r="Y276" s="168"/>
      <c r="Z276" s="161"/>
      <c r="AA276" s="161"/>
      <c r="AB276" s="161"/>
      <c r="AC276" s="161"/>
      <c r="AD276" s="161"/>
      <c r="AE276" s="161"/>
      <c r="AF276" s="161"/>
      <c r="AG276" s="161"/>
      <c r="AH276" s="161"/>
      <c r="AI276" s="161"/>
      <c r="AJ276" s="161"/>
      <c r="AK276" s="161"/>
      <c r="AL276" s="161"/>
      <c r="AM276" s="161"/>
      <c r="AN276" s="161"/>
      <c r="AO276" s="161"/>
      <c r="AP276" s="161"/>
      <c r="AQ276" s="161"/>
      <c r="AR276" s="161"/>
      <c r="AS276" s="161"/>
      <c r="AT276" s="161"/>
      <c r="AU276" s="164" t="s">
        <v>167</v>
      </c>
      <c r="AV276" s="164" t="s">
        <v>97</v>
      </c>
      <c r="AW276" s="161" t="s">
        <v>97</v>
      </c>
      <c r="AX276" s="161" t="s">
        <v>4</v>
      </c>
      <c r="AY276" s="161" t="s">
        <v>78</v>
      </c>
      <c r="AZ276" s="164" t="s">
        <v>159</v>
      </c>
      <c r="BA276" s="161"/>
      <c r="BB276" s="161"/>
      <c r="BC276" s="161"/>
      <c r="BD276" s="161"/>
      <c r="BE276" s="161"/>
      <c r="BF276" s="161"/>
      <c r="BG276" s="161"/>
      <c r="BH276" s="161"/>
      <c r="BI276" s="161"/>
      <c r="BJ276" s="161"/>
      <c r="BK276" s="161"/>
      <c r="BL276" s="161"/>
      <c r="BM276" s="161"/>
      <c r="BN276" s="161"/>
    </row>
    <row r="277" spans="1:66" ht="15.75" customHeight="1">
      <c r="A277" s="161"/>
      <c r="B277" s="162"/>
      <c r="C277" s="161"/>
      <c r="D277" s="163" t="s">
        <v>167</v>
      </c>
      <c r="E277" s="164" t="s">
        <v>1</v>
      </c>
      <c r="F277" s="165" t="s">
        <v>477</v>
      </c>
      <c r="G277" s="165"/>
      <c r="H277" s="161"/>
      <c r="I277" s="166">
        <v>87.04</v>
      </c>
      <c r="J277" s="161"/>
      <c r="K277" s="161"/>
      <c r="L277" s="161"/>
      <c r="M277" s="161"/>
      <c r="N277" s="162"/>
      <c r="O277" s="167"/>
      <c r="P277" s="161"/>
      <c r="Q277" s="161"/>
      <c r="R277" s="161"/>
      <c r="S277" s="161"/>
      <c r="T277" s="161"/>
      <c r="U277" s="161"/>
      <c r="V277" s="161"/>
      <c r="W277" s="161"/>
      <c r="X277" s="161"/>
      <c r="Y277" s="168"/>
      <c r="Z277" s="161"/>
      <c r="AA277" s="161"/>
      <c r="AB277" s="161"/>
      <c r="AC277" s="161"/>
      <c r="AD277" s="161"/>
      <c r="AE277" s="161"/>
      <c r="AF277" s="161"/>
      <c r="AG277" s="161"/>
      <c r="AH277" s="161"/>
      <c r="AI277" s="161"/>
      <c r="AJ277" s="161"/>
      <c r="AK277" s="161"/>
      <c r="AL277" s="161"/>
      <c r="AM277" s="161"/>
      <c r="AN277" s="161"/>
      <c r="AO277" s="161"/>
      <c r="AP277" s="161"/>
      <c r="AQ277" s="161"/>
      <c r="AR277" s="161"/>
      <c r="AS277" s="161"/>
      <c r="AT277" s="161"/>
      <c r="AU277" s="164" t="s">
        <v>167</v>
      </c>
      <c r="AV277" s="164" t="s">
        <v>97</v>
      </c>
      <c r="AW277" s="161" t="s">
        <v>97</v>
      </c>
      <c r="AX277" s="161" t="s">
        <v>4</v>
      </c>
      <c r="AY277" s="161" t="s">
        <v>78</v>
      </c>
      <c r="AZ277" s="164" t="s">
        <v>159</v>
      </c>
      <c r="BA277" s="161"/>
      <c r="BB277" s="161"/>
      <c r="BC277" s="161"/>
      <c r="BD277" s="161"/>
      <c r="BE277" s="161"/>
      <c r="BF277" s="161"/>
      <c r="BG277" s="161"/>
      <c r="BH277" s="161"/>
      <c r="BI277" s="161"/>
      <c r="BJ277" s="161"/>
      <c r="BK277" s="161"/>
      <c r="BL277" s="161"/>
      <c r="BM277" s="161"/>
      <c r="BN277" s="161"/>
    </row>
    <row r="278" spans="1:66" ht="15.75" customHeight="1">
      <c r="A278" s="161"/>
      <c r="B278" s="162"/>
      <c r="C278" s="161"/>
      <c r="D278" s="163" t="s">
        <v>167</v>
      </c>
      <c r="E278" s="164" t="s">
        <v>1</v>
      </c>
      <c r="F278" s="165" t="s">
        <v>478</v>
      </c>
      <c r="G278" s="165"/>
      <c r="H278" s="161"/>
      <c r="I278" s="166">
        <v>8.9600000000000009</v>
      </c>
      <c r="J278" s="161"/>
      <c r="K278" s="161"/>
      <c r="L278" s="161"/>
      <c r="M278" s="161"/>
      <c r="N278" s="162"/>
      <c r="O278" s="167"/>
      <c r="P278" s="161"/>
      <c r="Q278" s="161"/>
      <c r="R278" s="161"/>
      <c r="S278" s="161"/>
      <c r="T278" s="161"/>
      <c r="U278" s="161"/>
      <c r="V278" s="161"/>
      <c r="W278" s="161"/>
      <c r="X278" s="161"/>
      <c r="Y278" s="168"/>
      <c r="Z278" s="161"/>
      <c r="AA278" s="161"/>
      <c r="AB278" s="161"/>
      <c r="AC278" s="161"/>
      <c r="AD278" s="161"/>
      <c r="AE278" s="161"/>
      <c r="AF278" s="161"/>
      <c r="AG278" s="161"/>
      <c r="AH278" s="161"/>
      <c r="AI278" s="161"/>
      <c r="AJ278" s="161"/>
      <c r="AK278" s="161"/>
      <c r="AL278" s="161"/>
      <c r="AM278" s="161"/>
      <c r="AN278" s="161"/>
      <c r="AO278" s="161"/>
      <c r="AP278" s="161"/>
      <c r="AQ278" s="161"/>
      <c r="AR278" s="161"/>
      <c r="AS278" s="161"/>
      <c r="AT278" s="161"/>
      <c r="AU278" s="164" t="s">
        <v>167</v>
      </c>
      <c r="AV278" s="164" t="s">
        <v>97</v>
      </c>
      <c r="AW278" s="161" t="s">
        <v>97</v>
      </c>
      <c r="AX278" s="161" t="s">
        <v>4</v>
      </c>
      <c r="AY278" s="161" t="s">
        <v>78</v>
      </c>
      <c r="AZ278" s="164" t="s">
        <v>159</v>
      </c>
      <c r="BA278" s="161"/>
      <c r="BB278" s="161"/>
      <c r="BC278" s="161"/>
      <c r="BD278" s="161"/>
      <c r="BE278" s="161"/>
      <c r="BF278" s="161"/>
      <c r="BG278" s="161"/>
      <c r="BH278" s="161"/>
      <c r="BI278" s="161"/>
      <c r="BJ278" s="161"/>
      <c r="BK278" s="161"/>
      <c r="BL278" s="161"/>
      <c r="BM278" s="161"/>
      <c r="BN278" s="161"/>
    </row>
    <row r="279" spans="1:66" ht="15.75" customHeight="1">
      <c r="A279" s="161"/>
      <c r="B279" s="162"/>
      <c r="C279" s="161"/>
      <c r="D279" s="163" t="s">
        <v>167</v>
      </c>
      <c r="E279" s="164" t="s">
        <v>1</v>
      </c>
      <c r="F279" s="165" t="s">
        <v>479</v>
      </c>
      <c r="G279" s="165"/>
      <c r="H279" s="161"/>
      <c r="I279" s="166">
        <v>14.507</v>
      </c>
      <c r="J279" s="161"/>
      <c r="K279" s="161"/>
      <c r="L279" s="161"/>
      <c r="M279" s="161"/>
      <c r="N279" s="162"/>
      <c r="O279" s="167"/>
      <c r="P279" s="161"/>
      <c r="Q279" s="161"/>
      <c r="R279" s="161"/>
      <c r="S279" s="161"/>
      <c r="T279" s="161"/>
      <c r="U279" s="161"/>
      <c r="V279" s="161"/>
      <c r="W279" s="161"/>
      <c r="X279" s="161"/>
      <c r="Y279" s="168"/>
      <c r="Z279" s="161"/>
      <c r="AA279" s="161"/>
      <c r="AB279" s="161"/>
      <c r="AC279" s="161"/>
      <c r="AD279" s="161"/>
      <c r="AE279" s="161"/>
      <c r="AF279" s="161"/>
      <c r="AG279" s="161"/>
      <c r="AH279" s="161"/>
      <c r="AI279" s="161"/>
      <c r="AJ279" s="161"/>
      <c r="AK279" s="161"/>
      <c r="AL279" s="161"/>
      <c r="AM279" s="161"/>
      <c r="AN279" s="161"/>
      <c r="AO279" s="161"/>
      <c r="AP279" s="161"/>
      <c r="AQ279" s="161"/>
      <c r="AR279" s="161"/>
      <c r="AS279" s="161"/>
      <c r="AT279" s="161"/>
      <c r="AU279" s="164" t="s">
        <v>167</v>
      </c>
      <c r="AV279" s="164" t="s">
        <v>97</v>
      </c>
      <c r="AW279" s="161" t="s">
        <v>97</v>
      </c>
      <c r="AX279" s="161" t="s">
        <v>4</v>
      </c>
      <c r="AY279" s="161" t="s">
        <v>78</v>
      </c>
      <c r="AZ279" s="164" t="s">
        <v>159</v>
      </c>
      <c r="BA279" s="161"/>
      <c r="BB279" s="161"/>
      <c r="BC279" s="161"/>
      <c r="BD279" s="161"/>
      <c r="BE279" s="161"/>
      <c r="BF279" s="161"/>
      <c r="BG279" s="161"/>
      <c r="BH279" s="161"/>
      <c r="BI279" s="161"/>
      <c r="BJ279" s="161"/>
      <c r="BK279" s="161"/>
      <c r="BL279" s="161"/>
      <c r="BM279" s="161"/>
      <c r="BN279" s="161"/>
    </row>
    <row r="280" spans="1:66" ht="15.75" customHeight="1">
      <c r="A280" s="161"/>
      <c r="B280" s="162"/>
      <c r="C280" s="161"/>
      <c r="D280" s="163" t="s">
        <v>167</v>
      </c>
      <c r="E280" s="164" t="s">
        <v>1</v>
      </c>
      <c r="F280" s="165" t="s">
        <v>480</v>
      </c>
      <c r="G280" s="165"/>
      <c r="H280" s="161"/>
      <c r="I280" s="166">
        <v>28.672000000000001</v>
      </c>
      <c r="J280" s="161"/>
      <c r="K280" s="161"/>
      <c r="L280" s="161"/>
      <c r="M280" s="161"/>
      <c r="N280" s="162"/>
      <c r="O280" s="167"/>
      <c r="P280" s="161"/>
      <c r="Q280" s="161"/>
      <c r="R280" s="161"/>
      <c r="S280" s="161"/>
      <c r="T280" s="161"/>
      <c r="U280" s="161"/>
      <c r="V280" s="161"/>
      <c r="W280" s="161"/>
      <c r="X280" s="161"/>
      <c r="Y280" s="168"/>
      <c r="Z280" s="161"/>
      <c r="AA280" s="161"/>
      <c r="AB280" s="161"/>
      <c r="AC280" s="161"/>
      <c r="AD280" s="161"/>
      <c r="AE280" s="161"/>
      <c r="AF280" s="161"/>
      <c r="AG280" s="161"/>
      <c r="AH280" s="161"/>
      <c r="AI280" s="161"/>
      <c r="AJ280" s="161"/>
      <c r="AK280" s="161"/>
      <c r="AL280" s="161"/>
      <c r="AM280" s="161"/>
      <c r="AN280" s="161"/>
      <c r="AO280" s="161"/>
      <c r="AP280" s="161"/>
      <c r="AQ280" s="161"/>
      <c r="AR280" s="161"/>
      <c r="AS280" s="161"/>
      <c r="AT280" s="161"/>
      <c r="AU280" s="164" t="s">
        <v>167</v>
      </c>
      <c r="AV280" s="164" t="s">
        <v>97</v>
      </c>
      <c r="AW280" s="161" t="s">
        <v>97</v>
      </c>
      <c r="AX280" s="161" t="s">
        <v>4</v>
      </c>
      <c r="AY280" s="161" t="s">
        <v>78</v>
      </c>
      <c r="AZ280" s="164" t="s">
        <v>159</v>
      </c>
      <c r="BA280" s="161"/>
      <c r="BB280" s="161"/>
      <c r="BC280" s="161"/>
      <c r="BD280" s="161"/>
      <c r="BE280" s="161"/>
      <c r="BF280" s="161"/>
      <c r="BG280" s="161"/>
      <c r="BH280" s="161"/>
      <c r="BI280" s="161"/>
      <c r="BJ280" s="161"/>
      <c r="BK280" s="161"/>
      <c r="BL280" s="161"/>
      <c r="BM280" s="161"/>
      <c r="BN280" s="161"/>
    </row>
    <row r="281" spans="1:66" ht="15.75" customHeight="1">
      <c r="A281" s="161"/>
      <c r="B281" s="162"/>
      <c r="C281" s="161"/>
      <c r="D281" s="163" t="s">
        <v>167</v>
      </c>
      <c r="E281" s="164" t="s">
        <v>1</v>
      </c>
      <c r="F281" s="165" t="s">
        <v>481</v>
      </c>
      <c r="G281" s="165"/>
      <c r="H281" s="161"/>
      <c r="I281" s="166">
        <v>22.4</v>
      </c>
      <c r="J281" s="161"/>
      <c r="K281" s="161"/>
      <c r="L281" s="161"/>
      <c r="M281" s="161"/>
      <c r="N281" s="162"/>
      <c r="O281" s="167"/>
      <c r="P281" s="161"/>
      <c r="Q281" s="161"/>
      <c r="R281" s="161"/>
      <c r="S281" s="161"/>
      <c r="T281" s="161"/>
      <c r="U281" s="161"/>
      <c r="V281" s="161"/>
      <c r="W281" s="161"/>
      <c r="X281" s="161"/>
      <c r="Y281" s="168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1"/>
      <c r="AL281" s="161"/>
      <c r="AM281" s="161"/>
      <c r="AN281" s="161"/>
      <c r="AO281" s="161"/>
      <c r="AP281" s="161"/>
      <c r="AQ281" s="161"/>
      <c r="AR281" s="161"/>
      <c r="AS281" s="161"/>
      <c r="AT281" s="161"/>
      <c r="AU281" s="164" t="s">
        <v>167</v>
      </c>
      <c r="AV281" s="164" t="s">
        <v>97</v>
      </c>
      <c r="AW281" s="161" t="s">
        <v>97</v>
      </c>
      <c r="AX281" s="161" t="s">
        <v>4</v>
      </c>
      <c r="AY281" s="161" t="s">
        <v>78</v>
      </c>
      <c r="AZ281" s="164" t="s">
        <v>159</v>
      </c>
      <c r="BA281" s="161"/>
      <c r="BB281" s="161"/>
      <c r="BC281" s="161"/>
      <c r="BD281" s="161"/>
      <c r="BE281" s="161"/>
      <c r="BF281" s="161"/>
      <c r="BG281" s="161"/>
      <c r="BH281" s="161"/>
      <c r="BI281" s="161"/>
      <c r="BJ281" s="161"/>
      <c r="BK281" s="161"/>
      <c r="BL281" s="161"/>
      <c r="BM281" s="161"/>
      <c r="BN281" s="161"/>
    </row>
    <row r="282" spans="1:66" ht="15.75" customHeight="1">
      <c r="A282" s="161"/>
      <c r="B282" s="162"/>
      <c r="C282" s="161"/>
      <c r="D282" s="163" t="s">
        <v>167</v>
      </c>
      <c r="E282" s="164" t="s">
        <v>1</v>
      </c>
      <c r="F282" s="165" t="s">
        <v>482</v>
      </c>
      <c r="G282" s="165"/>
      <c r="H282" s="161"/>
      <c r="I282" s="166">
        <v>38.667000000000002</v>
      </c>
      <c r="J282" s="161"/>
      <c r="K282" s="161"/>
      <c r="L282" s="161"/>
      <c r="M282" s="161"/>
      <c r="N282" s="162"/>
      <c r="O282" s="167"/>
      <c r="P282" s="161"/>
      <c r="Q282" s="161"/>
      <c r="R282" s="161"/>
      <c r="S282" s="161"/>
      <c r="T282" s="161"/>
      <c r="U282" s="161"/>
      <c r="V282" s="161"/>
      <c r="W282" s="161"/>
      <c r="X282" s="161"/>
      <c r="Y282" s="168"/>
      <c r="Z282" s="161"/>
      <c r="AA282" s="161"/>
      <c r="AB282" s="161"/>
      <c r="AC282" s="161"/>
      <c r="AD282" s="161"/>
      <c r="AE282" s="161"/>
      <c r="AF282" s="161"/>
      <c r="AG282" s="161"/>
      <c r="AH282" s="161"/>
      <c r="AI282" s="161"/>
      <c r="AJ282" s="161"/>
      <c r="AK282" s="161"/>
      <c r="AL282" s="161"/>
      <c r="AM282" s="161"/>
      <c r="AN282" s="161"/>
      <c r="AO282" s="161"/>
      <c r="AP282" s="161"/>
      <c r="AQ282" s="161"/>
      <c r="AR282" s="161"/>
      <c r="AS282" s="161"/>
      <c r="AT282" s="161"/>
      <c r="AU282" s="164" t="s">
        <v>167</v>
      </c>
      <c r="AV282" s="164" t="s">
        <v>97</v>
      </c>
      <c r="AW282" s="161" t="s">
        <v>97</v>
      </c>
      <c r="AX282" s="161" t="s">
        <v>4</v>
      </c>
      <c r="AY282" s="161" t="s">
        <v>78</v>
      </c>
      <c r="AZ282" s="164" t="s">
        <v>159</v>
      </c>
      <c r="BA282" s="161"/>
      <c r="BB282" s="161"/>
      <c r="BC282" s="161"/>
      <c r="BD282" s="161"/>
      <c r="BE282" s="161"/>
      <c r="BF282" s="161"/>
      <c r="BG282" s="161"/>
      <c r="BH282" s="161"/>
      <c r="BI282" s="161"/>
      <c r="BJ282" s="161"/>
      <c r="BK282" s="161"/>
      <c r="BL282" s="161"/>
      <c r="BM282" s="161"/>
      <c r="BN282" s="161"/>
    </row>
    <row r="283" spans="1:66" ht="15.75" customHeight="1">
      <c r="A283" s="161"/>
      <c r="B283" s="162"/>
      <c r="C283" s="161"/>
      <c r="D283" s="163" t="s">
        <v>167</v>
      </c>
      <c r="E283" s="164" t="s">
        <v>1</v>
      </c>
      <c r="F283" s="165" t="s">
        <v>483</v>
      </c>
      <c r="G283" s="165"/>
      <c r="H283" s="161"/>
      <c r="I283" s="166">
        <v>24</v>
      </c>
      <c r="J283" s="161"/>
      <c r="K283" s="161"/>
      <c r="L283" s="161"/>
      <c r="M283" s="161"/>
      <c r="N283" s="162"/>
      <c r="O283" s="167"/>
      <c r="P283" s="161"/>
      <c r="Q283" s="161"/>
      <c r="R283" s="161"/>
      <c r="S283" s="161"/>
      <c r="T283" s="161"/>
      <c r="U283" s="161"/>
      <c r="V283" s="161"/>
      <c r="W283" s="161"/>
      <c r="X283" s="161"/>
      <c r="Y283" s="168"/>
      <c r="Z283" s="161"/>
      <c r="AA283" s="161"/>
      <c r="AB283" s="161"/>
      <c r="AC283" s="161"/>
      <c r="AD283" s="161"/>
      <c r="AE283" s="161"/>
      <c r="AF283" s="161"/>
      <c r="AG283" s="161"/>
      <c r="AH283" s="161"/>
      <c r="AI283" s="161"/>
      <c r="AJ283" s="161"/>
      <c r="AK283" s="161"/>
      <c r="AL283" s="161"/>
      <c r="AM283" s="161"/>
      <c r="AN283" s="161"/>
      <c r="AO283" s="161"/>
      <c r="AP283" s="161"/>
      <c r="AQ283" s="161"/>
      <c r="AR283" s="161"/>
      <c r="AS283" s="161"/>
      <c r="AT283" s="161"/>
      <c r="AU283" s="164" t="s">
        <v>167</v>
      </c>
      <c r="AV283" s="164" t="s">
        <v>97</v>
      </c>
      <c r="AW283" s="161" t="s">
        <v>97</v>
      </c>
      <c r="AX283" s="161" t="s">
        <v>4</v>
      </c>
      <c r="AY283" s="161" t="s">
        <v>78</v>
      </c>
      <c r="AZ283" s="164" t="s">
        <v>159</v>
      </c>
      <c r="BA283" s="161"/>
      <c r="BB283" s="161"/>
      <c r="BC283" s="161"/>
      <c r="BD283" s="161"/>
      <c r="BE283" s="161"/>
      <c r="BF283" s="161"/>
      <c r="BG283" s="161"/>
      <c r="BH283" s="161"/>
      <c r="BI283" s="161"/>
      <c r="BJ283" s="161"/>
      <c r="BK283" s="161"/>
      <c r="BL283" s="161"/>
      <c r="BM283" s="161"/>
      <c r="BN283" s="161"/>
    </row>
    <row r="284" spans="1:66" ht="15.75" customHeight="1">
      <c r="A284" s="185"/>
      <c r="B284" s="186"/>
      <c r="C284" s="185"/>
      <c r="D284" s="163" t="s">
        <v>167</v>
      </c>
      <c r="E284" s="187" t="s">
        <v>1</v>
      </c>
      <c r="F284" s="188" t="s">
        <v>239</v>
      </c>
      <c r="G284" s="188"/>
      <c r="H284" s="185"/>
      <c r="I284" s="189">
        <v>227.32600000000002</v>
      </c>
      <c r="J284" s="185"/>
      <c r="K284" s="185"/>
      <c r="L284" s="185"/>
      <c r="M284" s="185"/>
      <c r="N284" s="186"/>
      <c r="O284" s="192"/>
      <c r="P284" s="193"/>
      <c r="Q284" s="193"/>
      <c r="R284" s="193"/>
      <c r="S284" s="193"/>
      <c r="T284" s="193"/>
      <c r="U284" s="193"/>
      <c r="V284" s="193"/>
      <c r="W284" s="193"/>
      <c r="X284" s="193"/>
      <c r="Y284" s="194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185"/>
      <c r="AT284" s="185"/>
      <c r="AU284" s="187" t="s">
        <v>167</v>
      </c>
      <c r="AV284" s="187" t="s">
        <v>97</v>
      </c>
      <c r="AW284" s="185" t="s">
        <v>174</v>
      </c>
      <c r="AX284" s="185" t="s">
        <v>4</v>
      </c>
      <c r="AY284" s="185" t="s">
        <v>86</v>
      </c>
      <c r="AZ284" s="187" t="s">
        <v>159</v>
      </c>
      <c r="BA284" s="185"/>
      <c r="BB284" s="185"/>
      <c r="BC284" s="185"/>
      <c r="BD284" s="185"/>
      <c r="BE284" s="185"/>
      <c r="BF284" s="185"/>
      <c r="BG284" s="185"/>
      <c r="BH284" s="185"/>
      <c r="BI284" s="185"/>
      <c r="BJ284" s="185"/>
      <c r="BK284" s="185"/>
      <c r="BL284" s="185"/>
      <c r="BM284" s="185"/>
      <c r="BN284" s="185"/>
    </row>
    <row r="285" spans="1:66" ht="6.75" customHeight="1">
      <c r="A285" s="18"/>
      <c r="B285" s="35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19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</row>
  </sheetData>
  <autoFilter ref="C134:M284" xr:uid="{00000000-0009-0000-0000-000003000000}"/>
  <mergeCells count="12">
    <mergeCell ref="N2:AA2"/>
    <mergeCell ref="E89:I89"/>
    <mergeCell ref="E123:I123"/>
    <mergeCell ref="E125:I125"/>
    <mergeCell ref="E127:I127"/>
    <mergeCell ref="E7:I7"/>
    <mergeCell ref="E9:I9"/>
    <mergeCell ref="E11:I11"/>
    <mergeCell ref="E20:I20"/>
    <mergeCell ref="E29:I29"/>
    <mergeCell ref="E85:I85"/>
    <mergeCell ref="E87:I87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285"/>
  <sheetViews>
    <sheetView showGridLines="0" workbookViewId="0">
      <selection activeCell="G138" sqref="G138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9" t="s">
        <v>6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101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114</v>
      </c>
      <c r="E4" s="2"/>
      <c r="F4" s="2"/>
      <c r="G4" s="2"/>
      <c r="H4" s="2"/>
      <c r="I4" s="2"/>
      <c r="J4" s="2"/>
      <c r="K4" s="2"/>
      <c r="L4" s="2"/>
      <c r="M4" s="2"/>
      <c r="N4" s="6"/>
      <c r="O4" s="91" t="s">
        <v>11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37" t="str">
        <f>'Rekapitulácia stavby'!K6</f>
        <v>Drevené objekty pre voľný chov dobytka</v>
      </c>
      <c r="F7" s="206"/>
      <c r="G7" s="206"/>
      <c r="H7" s="206"/>
      <c r="I7" s="206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2"/>
      <c r="B8" s="6"/>
      <c r="C8" s="2"/>
      <c r="D8" s="13" t="s">
        <v>115</v>
      </c>
      <c r="E8" s="2"/>
      <c r="F8" s="2"/>
      <c r="G8" s="2"/>
      <c r="H8" s="2"/>
      <c r="I8" s="2"/>
      <c r="J8" s="2"/>
      <c r="K8" s="2"/>
      <c r="L8" s="2"/>
      <c r="M8" s="2"/>
      <c r="N8" s="6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6.5" customHeight="1">
      <c r="A9" s="18"/>
      <c r="B9" s="19"/>
      <c r="C9" s="18"/>
      <c r="D9" s="18"/>
      <c r="E9" s="237" t="s">
        <v>603</v>
      </c>
      <c r="F9" s="206"/>
      <c r="G9" s="206"/>
      <c r="H9" s="206"/>
      <c r="I9" s="206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2" customHeight="1">
      <c r="A10" s="18"/>
      <c r="B10" s="19"/>
      <c r="C10" s="18"/>
      <c r="D10" s="13" t="s">
        <v>604</v>
      </c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6.5" customHeight="1">
      <c r="A11" s="18"/>
      <c r="B11" s="19"/>
      <c r="C11" s="18"/>
      <c r="D11" s="18"/>
      <c r="E11" s="209" t="s">
        <v>666</v>
      </c>
      <c r="F11" s="206"/>
      <c r="G11" s="206"/>
      <c r="H11" s="206"/>
      <c r="I11" s="206"/>
      <c r="J11" s="18"/>
      <c r="K11" s="18"/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0.75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2" customHeight="1">
      <c r="A13" s="18"/>
      <c r="B13" s="19"/>
      <c r="C13" s="18"/>
      <c r="D13" s="13" t="s">
        <v>18</v>
      </c>
      <c r="E13" s="18"/>
      <c r="F13" s="11" t="s">
        <v>1</v>
      </c>
      <c r="G13" s="11"/>
      <c r="H13" s="18"/>
      <c r="I13" s="18"/>
      <c r="J13" s="13" t="s">
        <v>19</v>
      </c>
      <c r="K13" s="11" t="s">
        <v>1</v>
      </c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20</v>
      </c>
      <c r="E14" s="18"/>
      <c r="F14" s="11" t="s">
        <v>21</v>
      </c>
      <c r="G14" s="11"/>
      <c r="H14" s="18"/>
      <c r="I14" s="18"/>
      <c r="J14" s="13" t="s">
        <v>22</v>
      </c>
      <c r="K14" s="45" t="str">
        <f>'Rekapitulácia stavby'!AN8</f>
        <v>16. 12. 2024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0.5" customHeight="1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12" customHeight="1">
      <c r="A16" s="18"/>
      <c r="B16" s="19"/>
      <c r="C16" s="18"/>
      <c r="D16" s="13" t="s">
        <v>24</v>
      </c>
      <c r="E16" s="18"/>
      <c r="F16" s="18"/>
      <c r="G16" s="18"/>
      <c r="H16" s="18"/>
      <c r="I16" s="18"/>
      <c r="J16" s="13" t="s">
        <v>25</v>
      </c>
      <c r="K16" s="11" t="s">
        <v>26</v>
      </c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8" customHeight="1">
      <c r="A17" s="18"/>
      <c r="B17" s="19"/>
      <c r="C17" s="18"/>
      <c r="D17" s="18"/>
      <c r="E17" s="11" t="s">
        <v>27</v>
      </c>
      <c r="F17" s="18"/>
      <c r="G17" s="18"/>
      <c r="H17" s="18"/>
      <c r="I17" s="18"/>
      <c r="J17" s="13" t="s">
        <v>28</v>
      </c>
      <c r="K17" s="11" t="s">
        <v>29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6.75" customHeight="1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12" customHeight="1">
      <c r="A19" s="18"/>
      <c r="B19" s="19"/>
      <c r="C19" s="18"/>
      <c r="D19" s="13" t="s">
        <v>30</v>
      </c>
      <c r="E19" s="18"/>
      <c r="F19" s="18"/>
      <c r="G19" s="18"/>
      <c r="H19" s="18"/>
      <c r="I19" s="18"/>
      <c r="J19" s="13" t="s">
        <v>25</v>
      </c>
      <c r="K19" s="15" t="str">
        <f>'Rekapitulácia stavby'!AN13</f>
        <v>Vyplň údaj</v>
      </c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8" customHeight="1">
      <c r="A20" s="18"/>
      <c r="B20" s="19"/>
      <c r="C20" s="18"/>
      <c r="D20" s="18"/>
      <c r="E20" s="232" t="str">
        <f>'Rekapitulácia stavby'!E14</f>
        <v>Vyplň údaj</v>
      </c>
      <c r="F20" s="206"/>
      <c r="G20" s="206"/>
      <c r="H20" s="206"/>
      <c r="I20" s="206"/>
      <c r="J20" s="13" t="s">
        <v>28</v>
      </c>
      <c r="K20" s="15" t="str">
        <f>'Rekapitulácia stavby'!AN14</f>
        <v>Vyplň údaj</v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6.75" customHeight="1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12" customHeight="1">
      <c r="A22" s="18"/>
      <c r="B22" s="19"/>
      <c r="C22" s="18"/>
      <c r="D22" s="13" t="s">
        <v>32</v>
      </c>
      <c r="E22" s="18"/>
      <c r="F22" s="18"/>
      <c r="G22" s="18"/>
      <c r="H22" s="18"/>
      <c r="I22" s="18"/>
      <c r="J22" s="13" t="s">
        <v>25</v>
      </c>
      <c r="K22" s="11" t="str">
        <f>IF('Rekapitulácia stavby'!AN16="","",'Rekapitulácia stavby'!AN16)</f>
        <v/>
      </c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8" customHeight="1">
      <c r="A23" s="18"/>
      <c r="B23" s="19"/>
      <c r="C23" s="18"/>
      <c r="D23" s="18"/>
      <c r="E23" s="11" t="str">
        <f>IF('Rekapitulácia stavby'!E17="","",'Rekapitulácia stavby'!E17)</f>
        <v xml:space="preserve"> </v>
      </c>
      <c r="F23" s="18"/>
      <c r="G23" s="18"/>
      <c r="H23" s="18"/>
      <c r="I23" s="18"/>
      <c r="J23" s="13" t="s">
        <v>28</v>
      </c>
      <c r="K23" s="11" t="str">
        <f>IF('Rekapitulácia stavby'!AN17="","",'Rekapitulácia stavby'!AN17)</f>
        <v/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6.75" customHeight="1">
      <c r="A24" s="18"/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12" customHeight="1">
      <c r="A25" s="18"/>
      <c r="B25" s="19"/>
      <c r="C25" s="18"/>
      <c r="D25" s="13" t="s">
        <v>33</v>
      </c>
      <c r="E25" s="18"/>
      <c r="F25" s="18"/>
      <c r="G25" s="18"/>
      <c r="H25" s="18"/>
      <c r="I25" s="18"/>
      <c r="J25" s="13" t="s">
        <v>25</v>
      </c>
      <c r="K25" s="11" t="s">
        <v>1</v>
      </c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8" customHeight="1">
      <c r="A26" s="18"/>
      <c r="B26" s="19"/>
      <c r="C26" s="18"/>
      <c r="D26" s="18"/>
      <c r="E26" s="11" t="s">
        <v>34</v>
      </c>
      <c r="F26" s="18"/>
      <c r="G26" s="18"/>
      <c r="H26" s="18"/>
      <c r="I26" s="18"/>
      <c r="J26" s="13" t="s">
        <v>28</v>
      </c>
      <c r="K26" s="11" t="s">
        <v>1</v>
      </c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6.75" customHeight="1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</row>
    <row r="28" spans="1:66" ht="12" customHeight="1">
      <c r="A28" s="18"/>
      <c r="B28" s="19"/>
      <c r="C28" s="18"/>
      <c r="D28" s="13" t="s">
        <v>35</v>
      </c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16.5" customHeight="1">
      <c r="A29" s="92"/>
      <c r="B29" s="93"/>
      <c r="C29" s="92"/>
      <c r="D29" s="92"/>
      <c r="E29" s="233" t="s">
        <v>1</v>
      </c>
      <c r="F29" s="206"/>
      <c r="G29" s="206"/>
      <c r="H29" s="206"/>
      <c r="I29" s="206"/>
      <c r="J29" s="92"/>
      <c r="K29" s="92"/>
      <c r="L29" s="92"/>
      <c r="M29" s="92"/>
      <c r="N29" s="93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</row>
    <row r="30" spans="1:66" ht="6.75" customHeight="1">
      <c r="A30" s="18"/>
      <c r="B30" s="19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6.75" customHeight="1">
      <c r="A31" s="18"/>
      <c r="B31" s="19"/>
      <c r="C31" s="18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15.75" customHeight="1">
      <c r="A32" s="18"/>
      <c r="B32" s="19"/>
      <c r="C32" s="18"/>
      <c r="D32" s="18"/>
      <c r="E32" s="13" t="s">
        <v>117</v>
      </c>
      <c r="F32" s="18"/>
      <c r="G32" s="18"/>
      <c r="H32" s="18"/>
      <c r="I32" s="18"/>
      <c r="J32" s="18"/>
      <c r="K32" s="18"/>
      <c r="L32" s="84">
        <f>J98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15.75" customHeight="1">
      <c r="A33" s="18"/>
      <c r="B33" s="19"/>
      <c r="C33" s="18"/>
      <c r="D33" s="18"/>
      <c r="E33" s="13" t="s">
        <v>118</v>
      </c>
      <c r="F33" s="18"/>
      <c r="G33" s="18"/>
      <c r="H33" s="18"/>
      <c r="I33" s="18"/>
      <c r="J33" s="18"/>
      <c r="K33" s="18"/>
      <c r="L33" s="84">
        <f>K98</f>
        <v>0</v>
      </c>
      <c r="M33" s="18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24.75" customHeight="1">
      <c r="A34" s="18"/>
      <c r="B34" s="19"/>
      <c r="C34" s="18"/>
      <c r="D34" s="94" t="s">
        <v>36</v>
      </c>
      <c r="E34" s="18"/>
      <c r="F34" s="18"/>
      <c r="G34" s="18"/>
      <c r="H34" s="18"/>
      <c r="I34" s="18"/>
      <c r="J34" s="18"/>
      <c r="K34" s="18"/>
      <c r="L34" s="59">
        <f>ROUND(L135, 2)</f>
        <v>0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6.75" customHeight="1">
      <c r="A35" s="18"/>
      <c r="B35" s="19"/>
      <c r="C35" s="18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18"/>
      <c r="F36" s="22" t="s">
        <v>38</v>
      </c>
      <c r="G36" s="22"/>
      <c r="H36" s="18"/>
      <c r="I36" s="18"/>
      <c r="J36" s="22" t="s">
        <v>37</v>
      </c>
      <c r="K36" s="18"/>
      <c r="L36" s="22" t="s">
        <v>39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customHeight="1">
      <c r="A37" s="18"/>
      <c r="B37" s="19"/>
      <c r="C37" s="18"/>
      <c r="D37" s="95" t="s">
        <v>40</v>
      </c>
      <c r="E37" s="25" t="s">
        <v>41</v>
      </c>
      <c r="F37" s="96">
        <f>ROUND((SUM(BF135:BF284)),  2)</f>
        <v>0</v>
      </c>
      <c r="G37" s="96"/>
      <c r="H37" s="97"/>
      <c r="I37" s="97"/>
      <c r="J37" s="98">
        <v>0.2</v>
      </c>
      <c r="K37" s="97"/>
      <c r="L37" s="96">
        <f>ROUND(((SUM(BF135:BF284))*J37),  2)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customHeight="1">
      <c r="A38" s="18"/>
      <c r="B38" s="19"/>
      <c r="C38" s="18"/>
      <c r="D38" s="18"/>
      <c r="E38" s="25" t="s">
        <v>42</v>
      </c>
      <c r="F38" s="96">
        <f>ROUND((SUM(BG135:BG284)),  2)</f>
        <v>0</v>
      </c>
      <c r="G38" s="96"/>
      <c r="H38" s="97"/>
      <c r="I38" s="97"/>
      <c r="J38" s="98">
        <v>0.2</v>
      </c>
      <c r="K38" s="97"/>
      <c r="L38" s="96">
        <f>ROUND(((SUM(BG135:BG284))*J38),  2)</f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13" t="s">
        <v>43</v>
      </c>
      <c r="F39" s="84">
        <f>ROUND((SUM(BH135:BH284)),  2)</f>
        <v>0</v>
      </c>
      <c r="G39" s="84"/>
      <c r="H39" s="18"/>
      <c r="I39" s="18"/>
      <c r="J39" s="99">
        <v>0.2</v>
      </c>
      <c r="K39" s="18"/>
      <c r="L39" s="84">
        <f t="shared" ref="L39:L41" si="0">0</f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14.25" hidden="1" customHeight="1">
      <c r="A40" s="18"/>
      <c r="B40" s="19"/>
      <c r="C40" s="18"/>
      <c r="D40" s="18"/>
      <c r="E40" s="13" t="s">
        <v>44</v>
      </c>
      <c r="F40" s="84">
        <f>ROUND((SUM(BI135:BI284)),  2)</f>
        <v>0</v>
      </c>
      <c r="G40" s="84"/>
      <c r="H40" s="18"/>
      <c r="I40" s="18"/>
      <c r="J40" s="99">
        <v>0.2</v>
      </c>
      <c r="K40" s="18"/>
      <c r="L40" s="84">
        <f t="shared" si="0"/>
        <v>0</v>
      </c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14.25" hidden="1" customHeight="1">
      <c r="A41" s="18"/>
      <c r="B41" s="19"/>
      <c r="C41" s="18"/>
      <c r="D41" s="18"/>
      <c r="E41" s="25" t="s">
        <v>45</v>
      </c>
      <c r="F41" s="96">
        <f>ROUND((SUM(BJ135:BJ284)),  2)</f>
        <v>0</v>
      </c>
      <c r="G41" s="96"/>
      <c r="H41" s="97"/>
      <c r="I41" s="97"/>
      <c r="J41" s="98">
        <v>0</v>
      </c>
      <c r="K41" s="97"/>
      <c r="L41" s="96">
        <f t="shared" si="0"/>
        <v>0</v>
      </c>
      <c r="M41" s="18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6.7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24.75" customHeight="1">
      <c r="A43" s="18"/>
      <c r="B43" s="19"/>
      <c r="C43" s="100"/>
      <c r="D43" s="101" t="s">
        <v>46</v>
      </c>
      <c r="E43" s="49"/>
      <c r="F43" s="49"/>
      <c r="G43" s="49"/>
      <c r="H43" s="102" t="s">
        <v>47</v>
      </c>
      <c r="I43" s="103" t="s">
        <v>48</v>
      </c>
      <c r="J43" s="49"/>
      <c r="K43" s="49"/>
      <c r="L43" s="104">
        <f>SUM(L34:L41)</f>
        <v>0</v>
      </c>
      <c r="M43" s="105"/>
      <c r="N43" s="19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</row>
    <row r="44" spans="1:66" ht="14.25" customHeight="1">
      <c r="A44" s="18"/>
      <c r="B44" s="1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9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106" t="s">
        <v>52</v>
      </c>
      <c r="G61" s="106"/>
      <c r="H61" s="34" t="s">
        <v>51</v>
      </c>
      <c r="I61" s="21"/>
      <c r="J61" s="21"/>
      <c r="K61" s="107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106" t="s">
        <v>52</v>
      </c>
      <c r="G76" s="106"/>
      <c r="H76" s="34" t="s">
        <v>51</v>
      </c>
      <c r="I76" s="21"/>
      <c r="J76" s="21"/>
      <c r="K76" s="107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119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37" t="str">
        <f>E7</f>
        <v>Drevené objekty pre voľný chov dobytka</v>
      </c>
      <c r="F85" s="206"/>
      <c r="G85" s="206"/>
      <c r="H85" s="206"/>
      <c r="I85" s="206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2"/>
      <c r="B86" s="6"/>
      <c r="C86" s="13" t="s">
        <v>115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6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6.5" customHeight="1">
      <c r="A87" s="18"/>
      <c r="B87" s="19"/>
      <c r="C87" s="18"/>
      <c r="D87" s="18"/>
      <c r="E87" s="237" t="s">
        <v>603</v>
      </c>
      <c r="F87" s="206"/>
      <c r="G87" s="206"/>
      <c r="H87" s="206"/>
      <c r="I87" s="206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12" customHeight="1">
      <c r="A88" s="18"/>
      <c r="B88" s="19"/>
      <c r="C88" s="13" t="s">
        <v>604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6.5" customHeight="1">
      <c r="A89" s="18"/>
      <c r="B89" s="19"/>
      <c r="C89" s="18"/>
      <c r="D89" s="18"/>
      <c r="E89" s="209" t="str">
        <f>E11</f>
        <v>23-D1-01-03-02 - Senník č.2</v>
      </c>
      <c r="F89" s="206"/>
      <c r="G89" s="206"/>
      <c r="H89" s="206"/>
      <c r="I89" s="206"/>
      <c r="J89" s="18"/>
      <c r="K89" s="18"/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2" customHeight="1">
      <c r="A91" s="18"/>
      <c r="B91" s="19"/>
      <c r="C91" s="13" t="s">
        <v>20</v>
      </c>
      <c r="D91" s="18"/>
      <c r="E91" s="18"/>
      <c r="F91" s="11" t="str">
        <f>F14</f>
        <v xml:space="preserve"> </v>
      </c>
      <c r="G91" s="11"/>
      <c r="H91" s="18"/>
      <c r="I91" s="18"/>
      <c r="J91" s="13" t="s">
        <v>22</v>
      </c>
      <c r="K91" s="45" t="str">
        <f>IF(K14="","",K14)</f>
        <v>16. 12. 2024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6.75" customHeight="1">
      <c r="A92" s="18"/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15" customHeight="1">
      <c r="A93" s="18"/>
      <c r="B93" s="19"/>
      <c r="C93" s="13" t="s">
        <v>24</v>
      </c>
      <c r="D93" s="18"/>
      <c r="E93" s="18"/>
      <c r="F93" s="11" t="str">
        <f>E17</f>
        <v>Boris Samuelčík, Národná 1011/9 B.Bystrica</v>
      </c>
      <c r="G93" s="11"/>
      <c r="H93" s="18"/>
      <c r="I93" s="18"/>
      <c r="J93" s="13" t="s">
        <v>32</v>
      </c>
      <c r="K93" s="16" t="str">
        <f>E23</f>
        <v xml:space="preserve"> </v>
      </c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15" customHeight="1">
      <c r="A94" s="18"/>
      <c r="B94" s="19"/>
      <c r="C94" s="13" t="s">
        <v>30</v>
      </c>
      <c r="D94" s="18"/>
      <c r="E94" s="18"/>
      <c r="F94" s="108" t="str">
        <f>IF(E20="","",E20)</f>
        <v>Vyplň údaj</v>
      </c>
      <c r="G94" s="108"/>
      <c r="H94" s="18"/>
      <c r="I94" s="18"/>
      <c r="J94" s="13" t="s">
        <v>33</v>
      </c>
      <c r="K94" s="16" t="str">
        <f>E26</f>
        <v>Ing.Miroslav Plevka</v>
      </c>
      <c r="L94" s="18"/>
      <c r="M94" s="18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9.25" customHeight="1">
      <c r="A96" s="18"/>
      <c r="B96" s="19"/>
      <c r="C96" s="109" t="s">
        <v>120</v>
      </c>
      <c r="D96" s="100"/>
      <c r="E96" s="100"/>
      <c r="F96" s="100"/>
      <c r="G96" s="100"/>
      <c r="H96" s="100"/>
      <c r="I96" s="100"/>
      <c r="J96" s="110" t="s">
        <v>121</v>
      </c>
      <c r="K96" s="110" t="s">
        <v>122</v>
      </c>
      <c r="L96" s="110" t="s">
        <v>123</v>
      </c>
      <c r="M96" s="100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9.75" customHeight="1">
      <c r="A97" s="18"/>
      <c r="B97" s="19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9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</row>
    <row r="98" spans="1:66" ht="22.5" customHeight="1">
      <c r="A98" s="18"/>
      <c r="B98" s="19"/>
      <c r="C98" s="111" t="s">
        <v>124</v>
      </c>
      <c r="D98" s="18"/>
      <c r="E98" s="18"/>
      <c r="F98" s="18"/>
      <c r="G98" s="18"/>
      <c r="H98" s="18"/>
      <c r="I98" s="18"/>
      <c r="J98" s="59">
        <f t="shared" ref="J98:K98" si="1">R135</f>
        <v>0</v>
      </c>
      <c r="K98" s="59">
        <f t="shared" si="1"/>
        <v>0</v>
      </c>
      <c r="L98" s="59">
        <f t="shared" ref="L98:L100" si="2">L135</f>
        <v>0</v>
      </c>
      <c r="M98" s="18"/>
      <c r="N98" s="19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3" t="s">
        <v>125</v>
      </c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</row>
    <row r="99" spans="1:66" ht="24.75" customHeight="1">
      <c r="A99" s="112"/>
      <c r="B99" s="113"/>
      <c r="C99" s="112"/>
      <c r="D99" s="114" t="s">
        <v>126</v>
      </c>
      <c r="E99" s="115"/>
      <c r="F99" s="115"/>
      <c r="G99" s="115"/>
      <c r="H99" s="115"/>
      <c r="I99" s="115"/>
      <c r="J99" s="116">
        <f t="shared" ref="J99:K99" si="3">R136</f>
        <v>0</v>
      </c>
      <c r="K99" s="116">
        <f t="shared" si="3"/>
        <v>0</v>
      </c>
      <c r="L99" s="116">
        <f t="shared" si="2"/>
        <v>0</v>
      </c>
      <c r="M99" s="112"/>
      <c r="N99" s="113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</row>
    <row r="100" spans="1:66" ht="19.5" customHeight="1">
      <c r="A100" s="81"/>
      <c r="B100" s="117"/>
      <c r="C100" s="81"/>
      <c r="D100" s="118" t="s">
        <v>127</v>
      </c>
      <c r="E100" s="119"/>
      <c r="F100" s="119"/>
      <c r="G100" s="119"/>
      <c r="H100" s="119"/>
      <c r="I100" s="119"/>
      <c r="J100" s="120">
        <f t="shared" ref="J100:K100" si="4">R137</f>
        <v>0</v>
      </c>
      <c r="K100" s="120">
        <f t="shared" si="4"/>
        <v>0</v>
      </c>
      <c r="L100" s="120">
        <f t="shared" si="2"/>
        <v>0</v>
      </c>
      <c r="M100" s="81"/>
      <c r="N100" s="117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</row>
    <row r="101" spans="1:66" ht="19.5" customHeight="1">
      <c r="A101" s="81"/>
      <c r="B101" s="117"/>
      <c r="C101" s="81"/>
      <c r="D101" s="118" t="s">
        <v>128</v>
      </c>
      <c r="E101" s="119"/>
      <c r="F101" s="119"/>
      <c r="G101" s="119"/>
      <c r="H101" s="119"/>
      <c r="I101" s="119"/>
      <c r="J101" s="120">
        <f t="shared" ref="J101:K101" si="5">R140</f>
        <v>0</v>
      </c>
      <c r="K101" s="120">
        <f t="shared" si="5"/>
        <v>0</v>
      </c>
      <c r="L101" s="120">
        <f>L140</f>
        <v>0</v>
      </c>
      <c r="M101" s="81"/>
      <c r="N101" s="117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</row>
    <row r="102" spans="1:66" ht="19.5" customHeight="1">
      <c r="A102" s="81"/>
      <c r="B102" s="117"/>
      <c r="C102" s="81"/>
      <c r="D102" s="118" t="s">
        <v>129</v>
      </c>
      <c r="E102" s="119"/>
      <c r="F102" s="119"/>
      <c r="G102" s="119"/>
      <c r="H102" s="119"/>
      <c r="I102" s="119"/>
      <c r="J102" s="120">
        <f t="shared" ref="J102:K102" si="6">R145</f>
        <v>0</v>
      </c>
      <c r="K102" s="120">
        <f t="shared" si="6"/>
        <v>0</v>
      </c>
      <c r="L102" s="120">
        <f>L145</f>
        <v>0</v>
      </c>
      <c r="M102" s="81"/>
      <c r="N102" s="117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</row>
    <row r="103" spans="1:66" ht="19.5" customHeight="1">
      <c r="A103" s="81"/>
      <c r="B103" s="117"/>
      <c r="C103" s="81"/>
      <c r="D103" s="118" t="s">
        <v>130</v>
      </c>
      <c r="E103" s="119"/>
      <c r="F103" s="119"/>
      <c r="G103" s="119"/>
      <c r="H103" s="119"/>
      <c r="I103" s="119"/>
      <c r="J103" s="120">
        <f t="shared" ref="J103:K103" si="7">R154</f>
        <v>0</v>
      </c>
      <c r="K103" s="120">
        <f t="shared" si="7"/>
        <v>0</v>
      </c>
      <c r="L103" s="120">
        <f>L154</f>
        <v>0</v>
      </c>
      <c r="M103" s="81"/>
      <c r="N103" s="117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</row>
    <row r="104" spans="1:66" ht="19.5" customHeight="1">
      <c r="A104" s="81"/>
      <c r="B104" s="117"/>
      <c r="C104" s="81"/>
      <c r="D104" s="118" t="s">
        <v>131</v>
      </c>
      <c r="E104" s="119"/>
      <c r="F104" s="119"/>
      <c r="G104" s="119"/>
      <c r="H104" s="119"/>
      <c r="I104" s="119"/>
      <c r="J104" s="120">
        <f t="shared" ref="J104:K104" si="8">R160</f>
        <v>0</v>
      </c>
      <c r="K104" s="120">
        <f t="shared" si="8"/>
        <v>0</v>
      </c>
      <c r="L104" s="120">
        <f>L160</f>
        <v>0</v>
      </c>
      <c r="M104" s="81"/>
      <c r="N104" s="117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</row>
    <row r="105" spans="1:66" ht="24.75" customHeight="1">
      <c r="A105" s="112"/>
      <c r="B105" s="113"/>
      <c r="C105" s="112"/>
      <c r="D105" s="114" t="s">
        <v>132</v>
      </c>
      <c r="E105" s="115"/>
      <c r="F105" s="115"/>
      <c r="G105" s="115"/>
      <c r="H105" s="115"/>
      <c r="I105" s="115"/>
      <c r="J105" s="116">
        <f t="shared" ref="J105:K105" si="9">R162</f>
        <v>0</v>
      </c>
      <c r="K105" s="116">
        <f t="shared" si="9"/>
        <v>0</v>
      </c>
      <c r="L105" s="116">
        <f t="shared" ref="L105:L106" si="10">L162</f>
        <v>0</v>
      </c>
      <c r="M105" s="112"/>
      <c r="N105" s="113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</row>
    <row r="106" spans="1:66" ht="19.5" customHeight="1">
      <c r="A106" s="81"/>
      <c r="B106" s="117"/>
      <c r="C106" s="81"/>
      <c r="D106" s="118" t="s">
        <v>133</v>
      </c>
      <c r="E106" s="119"/>
      <c r="F106" s="119"/>
      <c r="G106" s="119"/>
      <c r="H106" s="119"/>
      <c r="I106" s="119"/>
      <c r="J106" s="120">
        <f t="shared" ref="J106:K106" si="11">R163</f>
        <v>0</v>
      </c>
      <c r="K106" s="120">
        <f t="shared" si="11"/>
        <v>0</v>
      </c>
      <c r="L106" s="120">
        <f t="shared" si="10"/>
        <v>0</v>
      </c>
      <c r="M106" s="81"/>
      <c r="N106" s="117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</row>
    <row r="107" spans="1:66" ht="19.5" customHeight="1">
      <c r="A107" s="81"/>
      <c r="B107" s="117"/>
      <c r="C107" s="81"/>
      <c r="D107" s="118" t="s">
        <v>134</v>
      </c>
      <c r="E107" s="119"/>
      <c r="F107" s="119"/>
      <c r="G107" s="119"/>
      <c r="H107" s="119"/>
      <c r="I107" s="119"/>
      <c r="J107" s="120">
        <f t="shared" ref="J107:K107" si="12">R179</f>
        <v>0</v>
      </c>
      <c r="K107" s="120">
        <f t="shared" si="12"/>
        <v>0</v>
      </c>
      <c r="L107" s="120">
        <f>L179</f>
        <v>0</v>
      </c>
      <c r="M107" s="81"/>
      <c r="N107" s="117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</row>
    <row r="108" spans="1:66" ht="19.5" customHeight="1">
      <c r="A108" s="81"/>
      <c r="B108" s="117"/>
      <c r="C108" s="81"/>
      <c r="D108" s="118" t="s">
        <v>135</v>
      </c>
      <c r="E108" s="119"/>
      <c r="F108" s="119"/>
      <c r="G108" s="119"/>
      <c r="H108" s="119"/>
      <c r="I108" s="119"/>
      <c r="J108" s="120">
        <f t="shared" ref="J108:K108" si="13">R214</f>
        <v>0</v>
      </c>
      <c r="K108" s="120">
        <f t="shared" si="13"/>
        <v>0</v>
      </c>
      <c r="L108" s="120">
        <f>L214</f>
        <v>0</v>
      </c>
      <c r="M108" s="81"/>
      <c r="N108" s="117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</row>
    <row r="109" spans="1:66" ht="19.5" customHeight="1">
      <c r="A109" s="81"/>
      <c r="B109" s="117"/>
      <c r="C109" s="81"/>
      <c r="D109" s="118" t="s">
        <v>136</v>
      </c>
      <c r="E109" s="119"/>
      <c r="F109" s="119"/>
      <c r="G109" s="119"/>
      <c r="H109" s="119"/>
      <c r="I109" s="119"/>
      <c r="J109" s="120">
        <f t="shared" ref="J109:K109" si="14">R223</f>
        <v>0</v>
      </c>
      <c r="K109" s="120">
        <f t="shared" si="14"/>
        <v>0</v>
      </c>
      <c r="L109" s="120">
        <f>L223</f>
        <v>0</v>
      </c>
      <c r="M109" s="81"/>
      <c r="N109" s="117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</row>
    <row r="110" spans="1:66" ht="19.5" customHeight="1">
      <c r="A110" s="81"/>
      <c r="B110" s="117"/>
      <c r="C110" s="81"/>
      <c r="D110" s="118" t="s">
        <v>137</v>
      </c>
      <c r="E110" s="119"/>
      <c r="F110" s="119"/>
      <c r="G110" s="119"/>
      <c r="H110" s="119"/>
      <c r="I110" s="119"/>
      <c r="J110" s="120">
        <f t="shared" ref="J110:K110" si="15">R241</f>
        <v>0</v>
      </c>
      <c r="K110" s="120">
        <f t="shared" si="15"/>
        <v>0</v>
      </c>
      <c r="L110" s="120">
        <f>L241</f>
        <v>0</v>
      </c>
      <c r="M110" s="81"/>
      <c r="N110" s="117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</row>
    <row r="111" spans="1:66" ht="19.5" customHeight="1">
      <c r="A111" s="81"/>
      <c r="B111" s="117"/>
      <c r="C111" s="81"/>
      <c r="D111" s="118" t="s">
        <v>138</v>
      </c>
      <c r="E111" s="119"/>
      <c r="F111" s="119"/>
      <c r="G111" s="119"/>
      <c r="H111" s="119"/>
      <c r="I111" s="119"/>
      <c r="J111" s="120">
        <f t="shared" ref="J111:K111" si="16">R245</f>
        <v>0</v>
      </c>
      <c r="K111" s="120">
        <f t="shared" si="16"/>
        <v>0</v>
      </c>
      <c r="L111" s="120">
        <f>L245</f>
        <v>0</v>
      </c>
      <c r="M111" s="81"/>
      <c r="N111" s="117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</row>
    <row r="112" spans="1:66" ht="19.5" customHeight="1">
      <c r="A112" s="81"/>
      <c r="B112" s="117"/>
      <c r="C112" s="81"/>
      <c r="D112" s="118" t="s">
        <v>139</v>
      </c>
      <c r="E112" s="119"/>
      <c r="F112" s="119"/>
      <c r="G112" s="119"/>
      <c r="H112" s="119"/>
      <c r="I112" s="119"/>
      <c r="J112" s="120">
        <f t="shared" ref="J112:K112" si="17">R263</f>
        <v>0</v>
      </c>
      <c r="K112" s="120">
        <f t="shared" si="17"/>
        <v>0</v>
      </c>
      <c r="L112" s="120">
        <f>L263</f>
        <v>0</v>
      </c>
      <c r="M112" s="81"/>
      <c r="N112" s="117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</row>
    <row r="113" spans="1:66" ht="19.5" customHeight="1">
      <c r="A113" s="81"/>
      <c r="B113" s="117"/>
      <c r="C113" s="81"/>
      <c r="D113" s="118" t="s">
        <v>140</v>
      </c>
      <c r="E113" s="119"/>
      <c r="F113" s="119"/>
      <c r="G113" s="119"/>
      <c r="H113" s="119"/>
      <c r="I113" s="119"/>
      <c r="J113" s="120">
        <f t="shared" ref="J113:K113" si="18">R270</f>
        <v>0</v>
      </c>
      <c r="K113" s="120">
        <f t="shared" si="18"/>
        <v>0</v>
      </c>
      <c r="L113" s="120">
        <f>L270</f>
        <v>0</v>
      </c>
      <c r="M113" s="81"/>
      <c r="N113" s="117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</row>
    <row r="114" spans="1:66" ht="21.75" customHeight="1">
      <c r="A114" s="18"/>
      <c r="B114" s="19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9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</row>
    <row r="115" spans="1:66" ht="6.75" customHeight="1">
      <c r="A115" s="18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19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</row>
    <row r="116" spans="1:6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6.75" customHeight="1">
      <c r="A119" s="18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24.75" customHeight="1">
      <c r="A120" s="18"/>
      <c r="B120" s="19"/>
      <c r="C120" s="7" t="s">
        <v>141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6.75" customHeight="1">
      <c r="A121" s="18"/>
      <c r="B121" s="19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2" customHeight="1">
      <c r="A122" s="18"/>
      <c r="B122" s="19"/>
      <c r="C122" s="13" t="s">
        <v>16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16.5" customHeight="1">
      <c r="A123" s="18"/>
      <c r="B123" s="19"/>
      <c r="C123" s="18"/>
      <c r="D123" s="18"/>
      <c r="E123" s="237" t="str">
        <f>E7</f>
        <v>Drevené objekty pre voľný chov dobytka</v>
      </c>
      <c r="F123" s="206"/>
      <c r="G123" s="206"/>
      <c r="H123" s="206"/>
      <c r="I123" s="206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12" customHeight="1">
      <c r="A124" s="2"/>
      <c r="B124" s="6"/>
      <c r="C124" s="13" t="s">
        <v>115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6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6.5" customHeight="1">
      <c r="A125" s="18"/>
      <c r="B125" s="19"/>
      <c r="C125" s="18"/>
      <c r="D125" s="18"/>
      <c r="E125" s="237" t="s">
        <v>603</v>
      </c>
      <c r="F125" s="206"/>
      <c r="G125" s="206"/>
      <c r="H125" s="206"/>
      <c r="I125" s="206"/>
      <c r="J125" s="18"/>
      <c r="K125" s="18"/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12" customHeight="1">
      <c r="A126" s="18"/>
      <c r="B126" s="19"/>
      <c r="C126" s="13" t="s">
        <v>604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6.5" customHeight="1">
      <c r="A127" s="18"/>
      <c r="B127" s="19"/>
      <c r="C127" s="18"/>
      <c r="D127" s="18"/>
      <c r="E127" s="209" t="str">
        <f>E11</f>
        <v>23-D1-01-03-02 - Senník č.2</v>
      </c>
      <c r="F127" s="206"/>
      <c r="G127" s="206"/>
      <c r="H127" s="206"/>
      <c r="I127" s="206"/>
      <c r="J127" s="18"/>
      <c r="K127" s="18"/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6.75" customHeight="1">
      <c r="A128" s="18"/>
      <c r="B128" s="19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12" customHeight="1">
      <c r="A129" s="18"/>
      <c r="B129" s="19"/>
      <c r="C129" s="13" t="s">
        <v>20</v>
      </c>
      <c r="D129" s="18"/>
      <c r="E129" s="18"/>
      <c r="F129" s="11" t="str">
        <f>F14</f>
        <v xml:space="preserve"> </v>
      </c>
      <c r="G129" s="11"/>
      <c r="H129" s="18"/>
      <c r="I129" s="18"/>
      <c r="J129" s="13" t="s">
        <v>22</v>
      </c>
      <c r="K129" s="45" t="str">
        <f>IF(K14="","",K14)</f>
        <v>16. 12. 2024</v>
      </c>
      <c r="L129" s="18"/>
      <c r="M129" s="18"/>
      <c r="N129" s="19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</row>
    <row r="130" spans="1:66" ht="6.75" customHeight="1">
      <c r="A130" s="18"/>
      <c r="B130" s="19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9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</row>
    <row r="131" spans="1:66" ht="15" customHeight="1">
      <c r="A131" s="18"/>
      <c r="B131" s="19"/>
      <c r="C131" s="13" t="s">
        <v>24</v>
      </c>
      <c r="D131" s="18"/>
      <c r="E131" s="18"/>
      <c r="F131" s="11" t="str">
        <f>E17</f>
        <v>Boris Samuelčík, Národná 1011/9 B.Bystrica</v>
      </c>
      <c r="G131" s="11"/>
      <c r="H131" s="18"/>
      <c r="I131" s="18"/>
      <c r="J131" s="13" t="s">
        <v>32</v>
      </c>
      <c r="K131" s="16" t="str">
        <f>E23</f>
        <v xml:space="preserve"> </v>
      </c>
      <c r="L131" s="18"/>
      <c r="M131" s="18"/>
      <c r="N131" s="19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</row>
    <row r="132" spans="1:66" ht="15" customHeight="1">
      <c r="A132" s="18"/>
      <c r="B132" s="19"/>
      <c r="C132" s="13" t="s">
        <v>30</v>
      </c>
      <c r="D132" s="18"/>
      <c r="E132" s="18"/>
      <c r="F132" s="108" t="str">
        <f>IF(E20="","",E20)</f>
        <v>Vyplň údaj</v>
      </c>
      <c r="G132" s="108"/>
      <c r="H132" s="18"/>
      <c r="I132" s="18"/>
      <c r="J132" s="13" t="s">
        <v>33</v>
      </c>
      <c r="K132" s="16" t="str">
        <f>E26</f>
        <v>Ing.Miroslav Plevka</v>
      </c>
      <c r="L132" s="18"/>
      <c r="M132" s="18"/>
      <c r="N132" s="19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</row>
    <row r="133" spans="1:66" ht="9.75" customHeight="1">
      <c r="A133" s="18"/>
      <c r="B133" s="19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9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</row>
    <row r="134" spans="1:66" ht="29.25" customHeight="1">
      <c r="A134" s="121"/>
      <c r="B134" s="122"/>
      <c r="C134" s="123" t="s">
        <v>142</v>
      </c>
      <c r="D134" s="124" t="s">
        <v>61</v>
      </c>
      <c r="E134" s="124" t="s">
        <v>57</v>
      </c>
      <c r="F134" s="202" t="s">
        <v>905</v>
      </c>
      <c r="G134" s="202" t="s">
        <v>906</v>
      </c>
      <c r="H134" s="124" t="s">
        <v>143</v>
      </c>
      <c r="I134" s="124" t="s">
        <v>144</v>
      </c>
      <c r="J134" s="124" t="s">
        <v>145</v>
      </c>
      <c r="K134" s="124" t="s">
        <v>146</v>
      </c>
      <c r="L134" s="125" t="s">
        <v>123</v>
      </c>
      <c r="M134" s="126" t="s">
        <v>147</v>
      </c>
      <c r="N134" s="122"/>
      <c r="O134" s="51" t="s">
        <v>1</v>
      </c>
      <c r="P134" s="52" t="s">
        <v>40</v>
      </c>
      <c r="Q134" s="52" t="s">
        <v>148</v>
      </c>
      <c r="R134" s="52" t="s">
        <v>149</v>
      </c>
      <c r="S134" s="52" t="s">
        <v>150</v>
      </c>
      <c r="T134" s="52" t="s">
        <v>151</v>
      </c>
      <c r="U134" s="52" t="s">
        <v>152</v>
      </c>
      <c r="V134" s="52" t="s">
        <v>153</v>
      </c>
      <c r="W134" s="52" t="s">
        <v>154</v>
      </c>
      <c r="X134" s="52" t="s">
        <v>155</v>
      </c>
      <c r="Y134" s="53" t="s">
        <v>156</v>
      </c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1"/>
      <c r="BB134" s="121"/>
      <c r="BC134" s="121"/>
      <c r="BD134" s="121"/>
      <c r="BE134" s="121"/>
      <c r="BF134" s="121"/>
      <c r="BG134" s="121"/>
      <c r="BH134" s="121"/>
      <c r="BI134" s="121"/>
      <c r="BJ134" s="121"/>
      <c r="BK134" s="121"/>
      <c r="BL134" s="121"/>
      <c r="BM134" s="121"/>
      <c r="BN134" s="121"/>
    </row>
    <row r="135" spans="1:66" ht="22.5" customHeight="1">
      <c r="A135" s="18"/>
      <c r="B135" s="19"/>
      <c r="C135" s="57" t="s">
        <v>124</v>
      </c>
      <c r="D135" s="18"/>
      <c r="E135" s="18"/>
      <c r="F135" s="18"/>
      <c r="G135" s="18"/>
      <c r="H135" s="18"/>
      <c r="I135" s="18"/>
      <c r="J135" s="18"/>
      <c r="K135" s="18"/>
      <c r="L135" s="127">
        <f t="shared" ref="L135:L137" si="19">BL135</f>
        <v>0</v>
      </c>
      <c r="M135" s="18"/>
      <c r="N135" s="19"/>
      <c r="O135" s="54"/>
      <c r="P135" s="46"/>
      <c r="Q135" s="46"/>
      <c r="R135" s="128">
        <f t="shared" ref="R135:S135" si="20">R136+R162</f>
        <v>0</v>
      </c>
      <c r="S135" s="128">
        <f t="shared" si="20"/>
        <v>0</v>
      </c>
      <c r="T135" s="46"/>
      <c r="U135" s="129">
        <f>U136+U162</f>
        <v>0</v>
      </c>
      <c r="V135" s="46"/>
      <c r="W135" s="129">
        <f>W136+W162</f>
        <v>33.855615450000002</v>
      </c>
      <c r="X135" s="46"/>
      <c r="Y135" s="130">
        <f>Y136+Y162</f>
        <v>0</v>
      </c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3" t="s">
        <v>77</v>
      </c>
      <c r="AV135" s="3" t="s">
        <v>125</v>
      </c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31">
        <f>BL136+BL162</f>
        <v>0</v>
      </c>
      <c r="BM135" s="18"/>
      <c r="BN135" s="18"/>
    </row>
    <row r="136" spans="1:66" ht="25.5" customHeight="1">
      <c r="A136" s="132"/>
      <c r="B136" s="133"/>
      <c r="C136" s="132"/>
      <c r="D136" s="134" t="s">
        <v>77</v>
      </c>
      <c r="E136" s="135" t="s">
        <v>157</v>
      </c>
      <c r="F136" s="135" t="s">
        <v>158</v>
      </c>
      <c r="G136" s="135"/>
      <c r="H136" s="132"/>
      <c r="I136" s="132"/>
      <c r="J136" s="132"/>
      <c r="K136" s="132"/>
      <c r="L136" s="136">
        <f t="shared" si="19"/>
        <v>0</v>
      </c>
      <c r="M136" s="132"/>
      <c r="N136" s="133"/>
      <c r="O136" s="137"/>
      <c r="P136" s="132"/>
      <c r="Q136" s="132"/>
      <c r="R136" s="138">
        <f t="shared" ref="R136:S136" si="21">R137+R140+R145+R154+R160</f>
        <v>0</v>
      </c>
      <c r="S136" s="138">
        <f t="shared" si="21"/>
        <v>0</v>
      </c>
      <c r="T136" s="132"/>
      <c r="U136" s="139">
        <f>U137+U140+U145+U154+U160</f>
        <v>0</v>
      </c>
      <c r="V136" s="132"/>
      <c r="W136" s="139">
        <f>W137+W140+W145+W154+W160</f>
        <v>30.283344</v>
      </c>
      <c r="X136" s="132"/>
      <c r="Y136" s="140">
        <f>Y137+Y140+Y145+Y154+Y160</f>
        <v>0</v>
      </c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2"/>
      <c r="AR136" s="132"/>
      <c r="AS136" s="134" t="s">
        <v>86</v>
      </c>
      <c r="AT136" s="132"/>
      <c r="AU136" s="141" t="s">
        <v>77</v>
      </c>
      <c r="AV136" s="141" t="s">
        <v>78</v>
      </c>
      <c r="AW136" s="132"/>
      <c r="AX136" s="132"/>
      <c r="AY136" s="132"/>
      <c r="AZ136" s="134" t="s">
        <v>159</v>
      </c>
      <c r="BA136" s="132"/>
      <c r="BB136" s="132"/>
      <c r="BC136" s="132"/>
      <c r="BD136" s="132"/>
      <c r="BE136" s="132"/>
      <c r="BF136" s="132"/>
      <c r="BG136" s="132"/>
      <c r="BH136" s="132"/>
      <c r="BI136" s="132"/>
      <c r="BJ136" s="132"/>
      <c r="BK136" s="132"/>
      <c r="BL136" s="142">
        <f>BL137+BL140+BL145+BL154+BL160</f>
        <v>0</v>
      </c>
      <c r="BM136" s="132"/>
      <c r="BN136" s="132"/>
    </row>
    <row r="137" spans="1:66" ht="22.5" customHeight="1">
      <c r="A137" s="132"/>
      <c r="B137" s="133"/>
      <c r="C137" s="132"/>
      <c r="D137" s="134" t="s">
        <v>77</v>
      </c>
      <c r="E137" s="143" t="s">
        <v>86</v>
      </c>
      <c r="F137" s="143" t="s">
        <v>160</v>
      </c>
      <c r="G137" s="143"/>
      <c r="H137" s="132"/>
      <c r="I137" s="132"/>
      <c r="J137" s="132"/>
      <c r="K137" s="132"/>
      <c r="L137" s="144">
        <f t="shared" si="19"/>
        <v>0</v>
      </c>
      <c r="M137" s="132"/>
      <c r="N137" s="133"/>
      <c r="O137" s="137"/>
      <c r="P137" s="132"/>
      <c r="Q137" s="132"/>
      <c r="R137" s="138">
        <f t="shared" ref="R137:S137" si="22">SUM(R138:R139)</f>
        <v>0</v>
      </c>
      <c r="S137" s="138">
        <f t="shared" si="22"/>
        <v>0</v>
      </c>
      <c r="T137" s="132"/>
      <c r="U137" s="139">
        <f>SUM(U138:U139)</f>
        <v>0</v>
      </c>
      <c r="V137" s="132"/>
      <c r="W137" s="139">
        <f>SUM(W138:W139)</f>
        <v>0</v>
      </c>
      <c r="X137" s="132"/>
      <c r="Y137" s="140">
        <f>SUM(Y138:Y139)</f>
        <v>0</v>
      </c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  <c r="AL137" s="132"/>
      <c r="AM137" s="132"/>
      <c r="AN137" s="132"/>
      <c r="AO137" s="132"/>
      <c r="AP137" s="132"/>
      <c r="AQ137" s="132"/>
      <c r="AR137" s="132"/>
      <c r="AS137" s="134" t="s">
        <v>86</v>
      </c>
      <c r="AT137" s="132"/>
      <c r="AU137" s="141" t="s">
        <v>77</v>
      </c>
      <c r="AV137" s="141" t="s">
        <v>86</v>
      </c>
      <c r="AW137" s="132"/>
      <c r="AX137" s="132"/>
      <c r="AY137" s="132"/>
      <c r="AZ137" s="134" t="s">
        <v>159</v>
      </c>
      <c r="BA137" s="132"/>
      <c r="BB137" s="132"/>
      <c r="BC137" s="132"/>
      <c r="BD137" s="132"/>
      <c r="BE137" s="132"/>
      <c r="BF137" s="132"/>
      <c r="BG137" s="132"/>
      <c r="BH137" s="132"/>
      <c r="BI137" s="132"/>
      <c r="BJ137" s="132"/>
      <c r="BK137" s="132"/>
      <c r="BL137" s="142">
        <f>SUM(BL138:BL139)</f>
        <v>0</v>
      </c>
      <c r="BM137" s="132"/>
      <c r="BN137" s="132"/>
    </row>
    <row r="138" spans="1:66" ht="24" customHeight="1">
      <c r="A138" s="18"/>
      <c r="B138" s="19"/>
      <c r="C138" s="145" t="s">
        <v>86</v>
      </c>
      <c r="D138" s="145" t="s">
        <v>161</v>
      </c>
      <c r="E138" s="146" t="s">
        <v>162</v>
      </c>
      <c r="F138" s="147" t="s">
        <v>163</v>
      </c>
      <c r="G138" s="147"/>
      <c r="H138" s="148" t="s">
        <v>164</v>
      </c>
      <c r="I138" s="149">
        <v>1.28</v>
      </c>
      <c r="J138" s="150"/>
      <c r="K138" s="150"/>
      <c r="L138" s="151">
        <f>ROUND(Q138*I138,2)</f>
        <v>0</v>
      </c>
      <c r="M138" s="152"/>
      <c r="N138" s="19"/>
      <c r="O138" s="153" t="s">
        <v>1</v>
      </c>
      <c r="P138" s="154" t="s">
        <v>42</v>
      </c>
      <c r="Q138" s="155">
        <f>J138+K138</f>
        <v>0</v>
      </c>
      <c r="R138" s="156">
        <f>ROUND(J138*I138,2)</f>
        <v>0</v>
      </c>
      <c r="S138" s="156">
        <f>ROUND(K138*I138,2)</f>
        <v>0</v>
      </c>
      <c r="T138" s="18"/>
      <c r="U138" s="157">
        <f>T138*I138</f>
        <v>0</v>
      </c>
      <c r="V138" s="157">
        <v>0</v>
      </c>
      <c r="W138" s="157">
        <f>V138*I138</f>
        <v>0</v>
      </c>
      <c r="X138" s="157">
        <v>0</v>
      </c>
      <c r="Y138" s="158">
        <f>X138*I138</f>
        <v>0</v>
      </c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59" t="s">
        <v>165</v>
      </c>
      <c r="AT138" s="18"/>
      <c r="AU138" s="159" t="s">
        <v>161</v>
      </c>
      <c r="AV138" s="159" t="s">
        <v>97</v>
      </c>
      <c r="AW138" s="18"/>
      <c r="AX138" s="18"/>
      <c r="AY138" s="18"/>
      <c r="AZ138" s="3" t="s">
        <v>159</v>
      </c>
      <c r="BA138" s="18"/>
      <c r="BB138" s="18"/>
      <c r="BC138" s="18"/>
      <c r="BD138" s="18"/>
      <c r="BE138" s="18"/>
      <c r="BF138" s="160">
        <f>IF(P138="základná",L138,0)</f>
        <v>0</v>
      </c>
      <c r="BG138" s="160">
        <f>IF(P138="znížená",L138,0)</f>
        <v>0</v>
      </c>
      <c r="BH138" s="160">
        <f>IF(P138="zákl. prenesená",L138,0)</f>
        <v>0</v>
      </c>
      <c r="BI138" s="160">
        <f>IF(P138="zníž. prenesená",L138,0)</f>
        <v>0</v>
      </c>
      <c r="BJ138" s="160">
        <f>IF(P138="nulová",L138,0)</f>
        <v>0</v>
      </c>
      <c r="BK138" s="3" t="s">
        <v>97</v>
      </c>
      <c r="BL138" s="160">
        <f>ROUND(Q138*I138,2)</f>
        <v>0</v>
      </c>
      <c r="BM138" s="3" t="s">
        <v>165</v>
      </c>
      <c r="BN138" s="159" t="s">
        <v>667</v>
      </c>
    </row>
    <row r="139" spans="1:66" ht="15.75" customHeight="1">
      <c r="A139" s="161"/>
      <c r="B139" s="162"/>
      <c r="C139" s="161"/>
      <c r="D139" s="163" t="s">
        <v>167</v>
      </c>
      <c r="E139" s="164" t="s">
        <v>1</v>
      </c>
      <c r="F139" s="165" t="s">
        <v>168</v>
      </c>
      <c r="G139" s="165"/>
      <c r="H139" s="161"/>
      <c r="I139" s="166">
        <v>1.28</v>
      </c>
      <c r="J139" s="161"/>
      <c r="K139" s="161"/>
      <c r="L139" s="161"/>
      <c r="M139" s="161"/>
      <c r="N139" s="162"/>
      <c r="O139" s="167"/>
      <c r="P139" s="161"/>
      <c r="Q139" s="161"/>
      <c r="R139" s="161"/>
      <c r="S139" s="161"/>
      <c r="T139" s="161"/>
      <c r="U139" s="161"/>
      <c r="V139" s="161"/>
      <c r="W139" s="161"/>
      <c r="X139" s="161"/>
      <c r="Y139" s="168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4" t="s">
        <v>167</v>
      </c>
      <c r="AV139" s="164" t="s">
        <v>97</v>
      </c>
      <c r="AW139" s="161" t="s">
        <v>97</v>
      </c>
      <c r="AX139" s="161" t="s">
        <v>4</v>
      </c>
      <c r="AY139" s="161" t="s">
        <v>86</v>
      </c>
      <c r="AZ139" s="164" t="s">
        <v>159</v>
      </c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161"/>
      <c r="BN139" s="161"/>
    </row>
    <row r="140" spans="1:66" ht="22.5" customHeight="1">
      <c r="A140" s="132"/>
      <c r="B140" s="133"/>
      <c r="C140" s="132"/>
      <c r="D140" s="134" t="s">
        <v>77</v>
      </c>
      <c r="E140" s="143" t="s">
        <v>97</v>
      </c>
      <c r="F140" s="143" t="s">
        <v>169</v>
      </c>
      <c r="G140" s="143"/>
      <c r="H140" s="132"/>
      <c r="I140" s="132"/>
      <c r="J140" s="132"/>
      <c r="K140" s="132"/>
      <c r="L140" s="144">
        <f>BL140</f>
        <v>0</v>
      </c>
      <c r="M140" s="132"/>
      <c r="N140" s="133"/>
      <c r="O140" s="137"/>
      <c r="P140" s="132"/>
      <c r="Q140" s="132"/>
      <c r="R140" s="138">
        <f t="shared" ref="R140:S140" si="23">SUM(R141:R144)</f>
        <v>0</v>
      </c>
      <c r="S140" s="138">
        <f t="shared" si="23"/>
        <v>0</v>
      </c>
      <c r="T140" s="132"/>
      <c r="U140" s="139">
        <f>SUM(U141:U144)</f>
        <v>0</v>
      </c>
      <c r="V140" s="132"/>
      <c r="W140" s="139">
        <f>SUM(W141:W144)</f>
        <v>4.257504</v>
      </c>
      <c r="X140" s="132"/>
      <c r="Y140" s="140">
        <f>SUM(Y141:Y144)</f>
        <v>0</v>
      </c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  <c r="AL140" s="132"/>
      <c r="AM140" s="132"/>
      <c r="AN140" s="132"/>
      <c r="AO140" s="132"/>
      <c r="AP140" s="132"/>
      <c r="AQ140" s="132"/>
      <c r="AR140" s="132"/>
      <c r="AS140" s="134" t="s">
        <v>86</v>
      </c>
      <c r="AT140" s="132"/>
      <c r="AU140" s="141" t="s">
        <v>77</v>
      </c>
      <c r="AV140" s="141" t="s">
        <v>86</v>
      </c>
      <c r="AW140" s="132"/>
      <c r="AX140" s="132"/>
      <c r="AY140" s="132"/>
      <c r="AZ140" s="134" t="s">
        <v>159</v>
      </c>
      <c r="BA140" s="132"/>
      <c r="BB140" s="132"/>
      <c r="BC140" s="132"/>
      <c r="BD140" s="132"/>
      <c r="BE140" s="132"/>
      <c r="BF140" s="132"/>
      <c r="BG140" s="132"/>
      <c r="BH140" s="132"/>
      <c r="BI140" s="132"/>
      <c r="BJ140" s="132"/>
      <c r="BK140" s="132"/>
      <c r="BL140" s="142">
        <f>SUM(BL141:BL144)</f>
        <v>0</v>
      </c>
      <c r="BM140" s="132"/>
      <c r="BN140" s="132"/>
    </row>
    <row r="141" spans="1:66" ht="37.5" customHeight="1">
      <c r="A141" s="18"/>
      <c r="B141" s="19"/>
      <c r="C141" s="145" t="s">
        <v>97</v>
      </c>
      <c r="D141" s="145" t="s">
        <v>161</v>
      </c>
      <c r="E141" s="146" t="s">
        <v>170</v>
      </c>
      <c r="F141" s="147" t="s">
        <v>171</v>
      </c>
      <c r="G141" s="147"/>
      <c r="H141" s="148" t="s">
        <v>164</v>
      </c>
      <c r="I141" s="149">
        <v>1.92</v>
      </c>
      <c r="J141" s="150"/>
      <c r="K141" s="150"/>
      <c r="L141" s="151">
        <f>ROUND(Q141*I141,2)</f>
        <v>0</v>
      </c>
      <c r="M141" s="152"/>
      <c r="N141" s="19"/>
      <c r="O141" s="153" t="s">
        <v>1</v>
      </c>
      <c r="P141" s="154" t="s">
        <v>42</v>
      </c>
      <c r="Q141" s="155">
        <f>J141+K141</f>
        <v>0</v>
      </c>
      <c r="R141" s="156">
        <f>ROUND(J141*I141,2)</f>
        <v>0</v>
      </c>
      <c r="S141" s="156">
        <f>ROUND(K141*I141,2)</f>
        <v>0</v>
      </c>
      <c r="T141" s="18"/>
      <c r="U141" s="157">
        <f>T141*I141</f>
        <v>0</v>
      </c>
      <c r="V141" s="157">
        <v>1.5424500000000001</v>
      </c>
      <c r="W141" s="157">
        <f>V141*I141</f>
        <v>2.9615040000000001</v>
      </c>
      <c r="X141" s="157">
        <v>0</v>
      </c>
      <c r="Y141" s="158">
        <f>X141*I141</f>
        <v>0</v>
      </c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59" t="s">
        <v>165</v>
      </c>
      <c r="AT141" s="18"/>
      <c r="AU141" s="159" t="s">
        <v>161</v>
      </c>
      <c r="AV141" s="159" t="s">
        <v>97</v>
      </c>
      <c r="AW141" s="18"/>
      <c r="AX141" s="18"/>
      <c r="AY141" s="18"/>
      <c r="AZ141" s="3" t="s">
        <v>159</v>
      </c>
      <c r="BA141" s="18"/>
      <c r="BB141" s="18"/>
      <c r="BC141" s="18"/>
      <c r="BD141" s="18"/>
      <c r="BE141" s="18"/>
      <c r="BF141" s="160">
        <f>IF(P141="základná",L141,0)</f>
        <v>0</v>
      </c>
      <c r="BG141" s="160">
        <f>IF(P141="znížená",L141,0)</f>
        <v>0</v>
      </c>
      <c r="BH141" s="160">
        <f>IF(P141="zákl. prenesená",L141,0)</f>
        <v>0</v>
      </c>
      <c r="BI141" s="160">
        <f>IF(P141="zníž. prenesená",L141,0)</f>
        <v>0</v>
      </c>
      <c r="BJ141" s="160">
        <f>IF(P141="nulová",L141,0)</f>
        <v>0</v>
      </c>
      <c r="BK141" s="3" t="s">
        <v>97</v>
      </c>
      <c r="BL141" s="160">
        <f>ROUND(Q141*I141,2)</f>
        <v>0</v>
      </c>
      <c r="BM141" s="3" t="s">
        <v>165</v>
      </c>
      <c r="BN141" s="159" t="s">
        <v>668</v>
      </c>
    </row>
    <row r="142" spans="1:66" ht="15.75" customHeight="1">
      <c r="A142" s="161"/>
      <c r="B142" s="162"/>
      <c r="C142" s="161"/>
      <c r="D142" s="163" t="s">
        <v>167</v>
      </c>
      <c r="E142" s="164" t="s">
        <v>1</v>
      </c>
      <c r="F142" s="165" t="s">
        <v>173</v>
      </c>
      <c r="G142" s="165"/>
      <c r="H142" s="161"/>
      <c r="I142" s="166">
        <v>1.92</v>
      </c>
      <c r="J142" s="161"/>
      <c r="K142" s="161"/>
      <c r="L142" s="161"/>
      <c r="M142" s="161"/>
      <c r="N142" s="162"/>
      <c r="O142" s="167"/>
      <c r="P142" s="161"/>
      <c r="Q142" s="161"/>
      <c r="R142" s="161"/>
      <c r="S142" s="161"/>
      <c r="T142" s="161"/>
      <c r="U142" s="161"/>
      <c r="V142" s="161"/>
      <c r="W142" s="161"/>
      <c r="X142" s="161"/>
      <c r="Y142" s="168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4" t="s">
        <v>167</v>
      </c>
      <c r="AV142" s="164" t="s">
        <v>97</v>
      </c>
      <c r="AW142" s="161" t="s">
        <v>97</v>
      </c>
      <c r="AX142" s="161" t="s">
        <v>4</v>
      </c>
      <c r="AY142" s="161" t="s">
        <v>86</v>
      </c>
      <c r="AZ142" s="164" t="s">
        <v>159</v>
      </c>
      <c r="BA142" s="161"/>
      <c r="BB142" s="161"/>
      <c r="BC142" s="161"/>
      <c r="BD142" s="161"/>
      <c r="BE142" s="161"/>
      <c r="BF142" s="161"/>
      <c r="BG142" s="161"/>
      <c r="BH142" s="161"/>
      <c r="BI142" s="161"/>
      <c r="BJ142" s="161"/>
      <c r="BK142" s="161"/>
      <c r="BL142" s="161"/>
      <c r="BM142" s="161"/>
      <c r="BN142" s="161"/>
    </row>
    <row r="143" spans="1:66" ht="16.5" customHeight="1">
      <c r="A143" s="18"/>
      <c r="B143" s="19"/>
      <c r="C143" s="169" t="s">
        <v>174</v>
      </c>
      <c r="D143" s="169" t="s">
        <v>175</v>
      </c>
      <c r="E143" s="170" t="s">
        <v>176</v>
      </c>
      <c r="F143" s="171" t="s">
        <v>177</v>
      </c>
      <c r="G143" s="171"/>
      <c r="H143" s="172" t="s">
        <v>178</v>
      </c>
      <c r="I143" s="173">
        <v>48</v>
      </c>
      <c r="J143" s="174"/>
      <c r="K143" s="175"/>
      <c r="L143" s="176">
        <f>ROUND(Q143*I143,2)</f>
        <v>0</v>
      </c>
      <c r="M143" s="175"/>
      <c r="N143" s="177"/>
      <c r="O143" s="178" t="s">
        <v>1</v>
      </c>
      <c r="P143" s="154" t="s">
        <v>42</v>
      </c>
      <c r="Q143" s="155">
        <f>J143+K143</f>
        <v>0</v>
      </c>
      <c r="R143" s="156">
        <f>ROUND(J143*I143,2)</f>
        <v>0</v>
      </c>
      <c r="S143" s="156">
        <f>ROUND(K143*I143,2)</f>
        <v>0</v>
      </c>
      <c r="T143" s="18"/>
      <c r="U143" s="157">
        <f>T143*I143</f>
        <v>0</v>
      </c>
      <c r="V143" s="157">
        <v>2.7E-2</v>
      </c>
      <c r="W143" s="157">
        <f>V143*I143</f>
        <v>1.296</v>
      </c>
      <c r="X143" s="157">
        <v>0</v>
      </c>
      <c r="Y143" s="158">
        <f>X143*I143</f>
        <v>0</v>
      </c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59" t="s">
        <v>179</v>
      </c>
      <c r="AT143" s="18"/>
      <c r="AU143" s="159" t="s">
        <v>175</v>
      </c>
      <c r="AV143" s="159" t="s">
        <v>97</v>
      </c>
      <c r="AW143" s="18"/>
      <c r="AX143" s="18"/>
      <c r="AY143" s="18"/>
      <c r="AZ143" s="3" t="s">
        <v>159</v>
      </c>
      <c r="BA143" s="18"/>
      <c r="BB143" s="18"/>
      <c r="BC143" s="18"/>
      <c r="BD143" s="18"/>
      <c r="BE143" s="18"/>
      <c r="BF143" s="160">
        <f>IF(P143="základná",L143,0)</f>
        <v>0</v>
      </c>
      <c r="BG143" s="160">
        <f>IF(P143="znížená",L143,0)</f>
        <v>0</v>
      </c>
      <c r="BH143" s="160">
        <f>IF(P143="zákl. prenesená",L143,0)</f>
        <v>0</v>
      </c>
      <c r="BI143" s="160">
        <f>IF(P143="zníž. prenesená",L143,0)</f>
        <v>0</v>
      </c>
      <c r="BJ143" s="160">
        <f>IF(P143="nulová",L143,0)</f>
        <v>0</v>
      </c>
      <c r="BK143" s="3" t="s">
        <v>97</v>
      </c>
      <c r="BL143" s="160">
        <f>ROUND(Q143*I143,2)</f>
        <v>0</v>
      </c>
      <c r="BM143" s="3" t="s">
        <v>165</v>
      </c>
      <c r="BN143" s="159" t="s">
        <v>669</v>
      </c>
    </row>
    <row r="144" spans="1:66" ht="15.75" customHeight="1">
      <c r="A144" s="161"/>
      <c r="B144" s="162"/>
      <c r="C144" s="161"/>
      <c r="D144" s="163" t="s">
        <v>167</v>
      </c>
      <c r="E144" s="164" t="s">
        <v>1</v>
      </c>
      <c r="F144" s="165" t="s">
        <v>181</v>
      </c>
      <c r="G144" s="165"/>
      <c r="H144" s="161"/>
      <c r="I144" s="166">
        <v>48</v>
      </c>
      <c r="J144" s="161"/>
      <c r="K144" s="161"/>
      <c r="L144" s="161"/>
      <c r="M144" s="161"/>
      <c r="N144" s="162"/>
      <c r="O144" s="167"/>
      <c r="P144" s="161"/>
      <c r="Q144" s="161"/>
      <c r="R144" s="161"/>
      <c r="S144" s="161"/>
      <c r="T144" s="161"/>
      <c r="U144" s="161"/>
      <c r="V144" s="161"/>
      <c r="W144" s="161"/>
      <c r="X144" s="161"/>
      <c r="Y144" s="168"/>
      <c r="Z144" s="161"/>
      <c r="AA144" s="161"/>
      <c r="AB144" s="161"/>
      <c r="AC144" s="161"/>
      <c r="AD144" s="161"/>
      <c r="AE144" s="161"/>
      <c r="AF144" s="161"/>
      <c r="AG144" s="161"/>
      <c r="AH144" s="161"/>
      <c r="AI144" s="161"/>
      <c r="AJ144" s="161"/>
      <c r="AK144" s="161"/>
      <c r="AL144" s="161"/>
      <c r="AM144" s="161"/>
      <c r="AN144" s="161"/>
      <c r="AO144" s="161"/>
      <c r="AP144" s="161"/>
      <c r="AQ144" s="161"/>
      <c r="AR144" s="161"/>
      <c r="AS144" s="161"/>
      <c r="AT144" s="161"/>
      <c r="AU144" s="164" t="s">
        <v>167</v>
      </c>
      <c r="AV144" s="164" t="s">
        <v>97</v>
      </c>
      <c r="AW144" s="161" t="s">
        <v>97</v>
      </c>
      <c r="AX144" s="161" t="s">
        <v>4</v>
      </c>
      <c r="AY144" s="161" t="s">
        <v>86</v>
      </c>
      <c r="AZ144" s="164" t="s">
        <v>159</v>
      </c>
      <c r="BA144" s="161"/>
      <c r="BB144" s="161"/>
      <c r="BC144" s="161"/>
      <c r="BD144" s="161"/>
      <c r="BE144" s="161"/>
      <c r="BF144" s="161"/>
      <c r="BG144" s="161"/>
      <c r="BH144" s="161"/>
      <c r="BI144" s="161"/>
      <c r="BJ144" s="161"/>
      <c r="BK144" s="161"/>
      <c r="BL144" s="161"/>
      <c r="BM144" s="161"/>
      <c r="BN144" s="161"/>
    </row>
    <row r="145" spans="1:66" ht="22.5" customHeight="1">
      <c r="A145" s="132"/>
      <c r="B145" s="133"/>
      <c r="C145" s="132"/>
      <c r="D145" s="134" t="s">
        <v>77</v>
      </c>
      <c r="E145" s="143" t="s">
        <v>182</v>
      </c>
      <c r="F145" s="143" t="s">
        <v>183</v>
      </c>
      <c r="G145" s="143"/>
      <c r="H145" s="132"/>
      <c r="I145" s="132"/>
      <c r="J145" s="132"/>
      <c r="K145" s="132"/>
      <c r="L145" s="144">
        <f>BL145</f>
        <v>0</v>
      </c>
      <c r="M145" s="132"/>
      <c r="N145" s="133"/>
      <c r="O145" s="137"/>
      <c r="P145" s="132"/>
      <c r="Q145" s="132"/>
      <c r="R145" s="138">
        <f t="shared" ref="R145:S145" si="24">SUM(R146:R153)</f>
        <v>0</v>
      </c>
      <c r="S145" s="138">
        <f t="shared" si="24"/>
        <v>0</v>
      </c>
      <c r="T145" s="132"/>
      <c r="U145" s="139">
        <f>SUM(U146:U153)</f>
        <v>0</v>
      </c>
      <c r="V145" s="132"/>
      <c r="W145" s="139">
        <f>SUM(W146:W153)</f>
        <v>22.6296</v>
      </c>
      <c r="X145" s="132"/>
      <c r="Y145" s="140">
        <f>SUM(Y146:Y153)</f>
        <v>0</v>
      </c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4" t="s">
        <v>86</v>
      </c>
      <c r="AT145" s="132"/>
      <c r="AU145" s="141" t="s">
        <v>77</v>
      </c>
      <c r="AV145" s="141" t="s">
        <v>86</v>
      </c>
      <c r="AW145" s="132"/>
      <c r="AX145" s="132"/>
      <c r="AY145" s="132"/>
      <c r="AZ145" s="134" t="s">
        <v>159</v>
      </c>
      <c r="BA145" s="132"/>
      <c r="BB145" s="132"/>
      <c r="BC145" s="132"/>
      <c r="BD145" s="132"/>
      <c r="BE145" s="132"/>
      <c r="BF145" s="132"/>
      <c r="BG145" s="132"/>
      <c r="BH145" s="132"/>
      <c r="BI145" s="132"/>
      <c r="BJ145" s="132"/>
      <c r="BK145" s="132"/>
      <c r="BL145" s="142">
        <f>SUM(BL146:BL153)</f>
        <v>0</v>
      </c>
      <c r="BM145" s="132"/>
      <c r="BN145" s="132"/>
    </row>
    <row r="146" spans="1:66" ht="37.5" customHeight="1">
      <c r="A146" s="18"/>
      <c r="B146" s="19"/>
      <c r="C146" s="145" t="s">
        <v>165</v>
      </c>
      <c r="D146" s="145" t="s">
        <v>161</v>
      </c>
      <c r="E146" s="146" t="s">
        <v>184</v>
      </c>
      <c r="F146" s="147" t="s">
        <v>185</v>
      </c>
      <c r="G146" s="147"/>
      <c r="H146" s="148" t="s">
        <v>186</v>
      </c>
      <c r="I146" s="149">
        <v>24</v>
      </c>
      <c r="J146" s="150"/>
      <c r="K146" s="150"/>
      <c r="L146" s="151">
        <f>ROUND(Q146*I146,2)</f>
        <v>0</v>
      </c>
      <c r="M146" s="152"/>
      <c r="N146" s="19"/>
      <c r="O146" s="153" t="s">
        <v>1</v>
      </c>
      <c r="P146" s="154" t="s">
        <v>42</v>
      </c>
      <c r="Q146" s="155">
        <f>J146+K146</f>
        <v>0</v>
      </c>
      <c r="R146" s="156">
        <f>ROUND(J146*I146,2)</f>
        <v>0</v>
      </c>
      <c r="S146" s="156">
        <f>ROUND(K146*I146,2)</f>
        <v>0</v>
      </c>
      <c r="T146" s="18"/>
      <c r="U146" s="157">
        <f>T146*I146</f>
        <v>0</v>
      </c>
      <c r="V146" s="157">
        <v>0.57299999999999995</v>
      </c>
      <c r="W146" s="157">
        <f>V146*I146</f>
        <v>13.751999999999999</v>
      </c>
      <c r="X146" s="157">
        <v>0</v>
      </c>
      <c r="Y146" s="158">
        <f>X146*I146</f>
        <v>0</v>
      </c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59" t="s">
        <v>165</v>
      </c>
      <c r="AT146" s="18"/>
      <c r="AU146" s="159" t="s">
        <v>161</v>
      </c>
      <c r="AV146" s="159" t="s">
        <v>97</v>
      </c>
      <c r="AW146" s="18"/>
      <c r="AX146" s="18"/>
      <c r="AY146" s="18"/>
      <c r="AZ146" s="3" t="s">
        <v>159</v>
      </c>
      <c r="BA146" s="18"/>
      <c r="BB146" s="18"/>
      <c r="BC146" s="18"/>
      <c r="BD146" s="18"/>
      <c r="BE146" s="18"/>
      <c r="BF146" s="160">
        <f>IF(P146="základná",L146,0)</f>
        <v>0</v>
      </c>
      <c r="BG146" s="160">
        <f>IF(P146="znížená",L146,0)</f>
        <v>0</v>
      </c>
      <c r="BH146" s="160">
        <f>IF(P146="zákl. prenesená",L146,0)</f>
        <v>0</v>
      </c>
      <c r="BI146" s="160">
        <f>IF(P146="zníž. prenesená",L146,0)</f>
        <v>0</v>
      </c>
      <c r="BJ146" s="160">
        <f>IF(P146="nulová",L146,0)</f>
        <v>0</v>
      </c>
      <c r="BK146" s="3" t="s">
        <v>97</v>
      </c>
      <c r="BL146" s="160">
        <f>ROUND(Q146*I146,2)</f>
        <v>0</v>
      </c>
      <c r="BM146" s="3" t="s">
        <v>165</v>
      </c>
      <c r="BN146" s="159" t="s">
        <v>670</v>
      </c>
    </row>
    <row r="147" spans="1:66" ht="15.75" customHeight="1">
      <c r="A147" s="161"/>
      <c r="B147" s="162"/>
      <c r="C147" s="161"/>
      <c r="D147" s="163" t="s">
        <v>167</v>
      </c>
      <c r="E147" s="164" t="s">
        <v>1</v>
      </c>
      <c r="F147" s="165" t="s">
        <v>188</v>
      </c>
      <c r="G147" s="165"/>
      <c r="H147" s="161"/>
      <c r="I147" s="166">
        <v>24</v>
      </c>
      <c r="J147" s="161"/>
      <c r="K147" s="161"/>
      <c r="L147" s="161"/>
      <c r="M147" s="161"/>
      <c r="N147" s="162"/>
      <c r="O147" s="167"/>
      <c r="P147" s="161"/>
      <c r="Q147" s="161"/>
      <c r="R147" s="161"/>
      <c r="S147" s="161"/>
      <c r="T147" s="161"/>
      <c r="U147" s="161"/>
      <c r="V147" s="161"/>
      <c r="W147" s="161"/>
      <c r="X147" s="161"/>
      <c r="Y147" s="168"/>
      <c r="Z147" s="161"/>
      <c r="AA147" s="161"/>
      <c r="AB147" s="161"/>
      <c r="AC147" s="161"/>
      <c r="AD147" s="161"/>
      <c r="AE147" s="161"/>
      <c r="AF147" s="161"/>
      <c r="AG147" s="161"/>
      <c r="AH147" s="161"/>
      <c r="AI147" s="161"/>
      <c r="AJ147" s="161"/>
      <c r="AK147" s="161"/>
      <c r="AL147" s="161"/>
      <c r="AM147" s="161"/>
      <c r="AN147" s="161"/>
      <c r="AO147" s="161"/>
      <c r="AP147" s="161"/>
      <c r="AQ147" s="161"/>
      <c r="AR147" s="161"/>
      <c r="AS147" s="161"/>
      <c r="AT147" s="161"/>
      <c r="AU147" s="164" t="s">
        <v>167</v>
      </c>
      <c r="AV147" s="164" t="s">
        <v>97</v>
      </c>
      <c r="AW147" s="161" t="s">
        <v>97</v>
      </c>
      <c r="AX147" s="161" t="s">
        <v>4</v>
      </c>
      <c r="AY147" s="161" t="s">
        <v>86</v>
      </c>
      <c r="AZ147" s="164" t="s">
        <v>159</v>
      </c>
      <c r="BA147" s="161"/>
      <c r="BB147" s="161"/>
      <c r="BC147" s="161"/>
      <c r="BD147" s="161"/>
      <c r="BE147" s="161"/>
      <c r="BF147" s="161"/>
      <c r="BG147" s="161"/>
      <c r="BH147" s="161"/>
      <c r="BI147" s="161"/>
      <c r="BJ147" s="161"/>
      <c r="BK147" s="161"/>
      <c r="BL147" s="161"/>
      <c r="BM147" s="161"/>
      <c r="BN147" s="161"/>
    </row>
    <row r="148" spans="1:66" ht="33" customHeight="1">
      <c r="A148" s="18"/>
      <c r="B148" s="19"/>
      <c r="C148" s="145" t="s">
        <v>182</v>
      </c>
      <c r="D148" s="145" t="s">
        <v>161</v>
      </c>
      <c r="E148" s="146" t="s">
        <v>189</v>
      </c>
      <c r="F148" s="147" t="s">
        <v>190</v>
      </c>
      <c r="G148" s="147"/>
      <c r="H148" s="148" t="s">
        <v>186</v>
      </c>
      <c r="I148" s="149">
        <v>24</v>
      </c>
      <c r="J148" s="150"/>
      <c r="K148" s="150"/>
      <c r="L148" s="151">
        <f>ROUND(Q148*I148,2)</f>
        <v>0</v>
      </c>
      <c r="M148" s="152"/>
      <c r="N148" s="19"/>
      <c r="O148" s="153" t="s">
        <v>1</v>
      </c>
      <c r="P148" s="154" t="s">
        <v>42</v>
      </c>
      <c r="Q148" s="155">
        <f>J148+K148</f>
        <v>0</v>
      </c>
      <c r="R148" s="156">
        <f>ROUND(J148*I148,2)</f>
        <v>0</v>
      </c>
      <c r="S148" s="156">
        <f>ROUND(K148*I148,2)</f>
        <v>0</v>
      </c>
      <c r="T148" s="18"/>
      <c r="U148" s="157">
        <f>T148*I148</f>
        <v>0</v>
      </c>
      <c r="V148" s="157">
        <v>0.19900000000000001</v>
      </c>
      <c r="W148" s="157">
        <f>V148*I148</f>
        <v>4.7759999999999998</v>
      </c>
      <c r="X148" s="157">
        <v>0</v>
      </c>
      <c r="Y148" s="158">
        <f>X148*I148</f>
        <v>0</v>
      </c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59" t="s">
        <v>165</v>
      </c>
      <c r="AT148" s="18"/>
      <c r="AU148" s="159" t="s">
        <v>161</v>
      </c>
      <c r="AV148" s="159" t="s">
        <v>97</v>
      </c>
      <c r="AW148" s="18"/>
      <c r="AX148" s="18"/>
      <c r="AY148" s="18"/>
      <c r="AZ148" s="3" t="s">
        <v>159</v>
      </c>
      <c r="BA148" s="18"/>
      <c r="BB148" s="18"/>
      <c r="BC148" s="18"/>
      <c r="BD148" s="18"/>
      <c r="BE148" s="18"/>
      <c r="BF148" s="160">
        <f>IF(P148="základná",L148,0)</f>
        <v>0</v>
      </c>
      <c r="BG148" s="160">
        <f>IF(P148="znížená",L148,0)</f>
        <v>0</v>
      </c>
      <c r="BH148" s="160">
        <f>IF(P148="zákl. prenesená",L148,0)</f>
        <v>0</v>
      </c>
      <c r="BI148" s="160">
        <f>IF(P148="zníž. prenesená",L148,0)</f>
        <v>0</v>
      </c>
      <c r="BJ148" s="160">
        <f>IF(P148="nulová",L148,0)</f>
        <v>0</v>
      </c>
      <c r="BK148" s="3" t="s">
        <v>97</v>
      </c>
      <c r="BL148" s="160">
        <f>ROUND(Q148*I148,2)</f>
        <v>0</v>
      </c>
      <c r="BM148" s="3" t="s">
        <v>165</v>
      </c>
      <c r="BN148" s="159" t="s">
        <v>671</v>
      </c>
    </row>
    <row r="149" spans="1:66" ht="15.75" customHeight="1">
      <c r="A149" s="161"/>
      <c r="B149" s="162"/>
      <c r="C149" s="161"/>
      <c r="D149" s="163" t="s">
        <v>167</v>
      </c>
      <c r="E149" s="164" t="s">
        <v>1</v>
      </c>
      <c r="F149" s="165" t="s">
        <v>188</v>
      </c>
      <c r="G149" s="165"/>
      <c r="H149" s="161"/>
      <c r="I149" s="166">
        <v>24</v>
      </c>
      <c r="J149" s="161"/>
      <c r="K149" s="161"/>
      <c r="L149" s="161"/>
      <c r="M149" s="161"/>
      <c r="N149" s="162"/>
      <c r="O149" s="167"/>
      <c r="P149" s="161"/>
      <c r="Q149" s="161"/>
      <c r="R149" s="161"/>
      <c r="S149" s="161"/>
      <c r="T149" s="161"/>
      <c r="U149" s="161"/>
      <c r="V149" s="161"/>
      <c r="W149" s="161"/>
      <c r="X149" s="161"/>
      <c r="Y149" s="168"/>
      <c r="Z149" s="161"/>
      <c r="AA149" s="161"/>
      <c r="AB149" s="161"/>
      <c r="AC149" s="161"/>
      <c r="AD149" s="161"/>
      <c r="AE149" s="161"/>
      <c r="AF149" s="161"/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  <c r="AS149" s="161"/>
      <c r="AT149" s="161"/>
      <c r="AU149" s="164" t="s">
        <v>167</v>
      </c>
      <c r="AV149" s="164" t="s">
        <v>97</v>
      </c>
      <c r="AW149" s="161" t="s">
        <v>97</v>
      </c>
      <c r="AX149" s="161" t="s">
        <v>4</v>
      </c>
      <c r="AY149" s="161" t="s">
        <v>86</v>
      </c>
      <c r="AZ149" s="164" t="s">
        <v>159</v>
      </c>
      <c r="BA149" s="161"/>
      <c r="BB149" s="161"/>
      <c r="BC149" s="161"/>
      <c r="BD149" s="161"/>
      <c r="BE149" s="161"/>
      <c r="BF149" s="161"/>
      <c r="BG149" s="161"/>
      <c r="BH149" s="161"/>
      <c r="BI149" s="161"/>
      <c r="BJ149" s="161"/>
      <c r="BK149" s="161"/>
      <c r="BL149" s="161"/>
      <c r="BM149" s="161"/>
      <c r="BN149" s="161"/>
    </row>
    <row r="150" spans="1:66" ht="33" customHeight="1">
      <c r="A150" s="18"/>
      <c r="B150" s="19"/>
      <c r="C150" s="145" t="s">
        <v>192</v>
      </c>
      <c r="D150" s="145" t="s">
        <v>161</v>
      </c>
      <c r="E150" s="146" t="s">
        <v>193</v>
      </c>
      <c r="F150" s="147" t="s">
        <v>194</v>
      </c>
      <c r="G150" s="147"/>
      <c r="H150" s="148" t="s">
        <v>186</v>
      </c>
      <c r="I150" s="149">
        <v>24</v>
      </c>
      <c r="J150" s="150"/>
      <c r="K150" s="150"/>
      <c r="L150" s="151">
        <f>ROUND(Q150*I150,2)</f>
        <v>0</v>
      </c>
      <c r="M150" s="152"/>
      <c r="N150" s="19"/>
      <c r="O150" s="153" t="s">
        <v>1</v>
      </c>
      <c r="P150" s="154" t="s">
        <v>42</v>
      </c>
      <c r="Q150" s="155">
        <f>J150+K150</f>
        <v>0</v>
      </c>
      <c r="R150" s="156">
        <f>ROUND(J150*I150,2)</f>
        <v>0</v>
      </c>
      <c r="S150" s="156">
        <f>ROUND(K150*I150,2)</f>
        <v>0</v>
      </c>
      <c r="T150" s="18"/>
      <c r="U150" s="157">
        <f>T150*I150</f>
        <v>0</v>
      </c>
      <c r="V150" s="157">
        <v>0.1002</v>
      </c>
      <c r="W150" s="157">
        <f>V150*I150</f>
        <v>2.4047999999999998</v>
      </c>
      <c r="X150" s="157">
        <v>0</v>
      </c>
      <c r="Y150" s="158">
        <f>X150*I150</f>
        <v>0</v>
      </c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59" t="s">
        <v>165</v>
      </c>
      <c r="AT150" s="18"/>
      <c r="AU150" s="159" t="s">
        <v>161</v>
      </c>
      <c r="AV150" s="159" t="s">
        <v>97</v>
      </c>
      <c r="AW150" s="18"/>
      <c r="AX150" s="18"/>
      <c r="AY150" s="18"/>
      <c r="AZ150" s="3" t="s">
        <v>159</v>
      </c>
      <c r="BA150" s="18"/>
      <c r="BB150" s="18"/>
      <c r="BC150" s="18"/>
      <c r="BD150" s="18"/>
      <c r="BE150" s="18"/>
      <c r="BF150" s="160">
        <f>IF(P150="základná",L150,0)</f>
        <v>0</v>
      </c>
      <c r="BG150" s="160">
        <f>IF(P150="znížená",L150,0)</f>
        <v>0</v>
      </c>
      <c r="BH150" s="160">
        <f>IF(P150="zákl. prenesená",L150,0)</f>
        <v>0</v>
      </c>
      <c r="BI150" s="160">
        <f>IF(P150="zníž. prenesená",L150,0)</f>
        <v>0</v>
      </c>
      <c r="BJ150" s="160">
        <f>IF(P150="nulová",L150,0)</f>
        <v>0</v>
      </c>
      <c r="BK150" s="3" t="s">
        <v>97</v>
      </c>
      <c r="BL150" s="160">
        <f>ROUND(Q150*I150,2)</f>
        <v>0</v>
      </c>
      <c r="BM150" s="3" t="s">
        <v>165</v>
      </c>
      <c r="BN150" s="159" t="s">
        <v>672</v>
      </c>
    </row>
    <row r="151" spans="1:66" ht="15.75" customHeight="1">
      <c r="A151" s="161"/>
      <c r="B151" s="162"/>
      <c r="C151" s="161"/>
      <c r="D151" s="163" t="s">
        <v>167</v>
      </c>
      <c r="E151" s="164" t="s">
        <v>1</v>
      </c>
      <c r="F151" s="165" t="s">
        <v>188</v>
      </c>
      <c r="G151" s="165"/>
      <c r="H151" s="161"/>
      <c r="I151" s="166">
        <v>24</v>
      </c>
      <c r="J151" s="161"/>
      <c r="K151" s="161"/>
      <c r="L151" s="161"/>
      <c r="M151" s="161"/>
      <c r="N151" s="162"/>
      <c r="O151" s="167"/>
      <c r="P151" s="161"/>
      <c r="Q151" s="161"/>
      <c r="R151" s="161"/>
      <c r="S151" s="161"/>
      <c r="T151" s="161"/>
      <c r="U151" s="161"/>
      <c r="V151" s="161"/>
      <c r="W151" s="161"/>
      <c r="X151" s="161"/>
      <c r="Y151" s="168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1"/>
      <c r="AO151" s="161"/>
      <c r="AP151" s="161"/>
      <c r="AQ151" s="161"/>
      <c r="AR151" s="161"/>
      <c r="AS151" s="161"/>
      <c r="AT151" s="161"/>
      <c r="AU151" s="164" t="s">
        <v>167</v>
      </c>
      <c r="AV151" s="164" t="s">
        <v>97</v>
      </c>
      <c r="AW151" s="161" t="s">
        <v>97</v>
      </c>
      <c r="AX151" s="161" t="s">
        <v>4</v>
      </c>
      <c r="AY151" s="161" t="s">
        <v>86</v>
      </c>
      <c r="AZ151" s="164" t="s">
        <v>159</v>
      </c>
      <c r="BA151" s="161"/>
      <c r="BB151" s="161"/>
      <c r="BC151" s="161"/>
      <c r="BD151" s="161"/>
      <c r="BE151" s="161"/>
      <c r="BF151" s="161"/>
      <c r="BG151" s="161"/>
      <c r="BH151" s="161"/>
      <c r="BI151" s="161"/>
      <c r="BJ151" s="161"/>
      <c r="BK151" s="161"/>
      <c r="BL151" s="161"/>
      <c r="BM151" s="161"/>
      <c r="BN151" s="161"/>
    </row>
    <row r="152" spans="1:66" ht="24" customHeight="1">
      <c r="A152" s="18"/>
      <c r="B152" s="19"/>
      <c r="C152" s="169" t="s">
        <v>196</v>
      </c>
      <c r="D152" s="169" t="s">
        <v>175</v>
      </c>
      <c r="E152" s="170" t="s">
        <v>197</v>
      </c>
      <c r="F152" s="171" t="s">
        <v>198</v>
      </c>
      <c r="G152" s="171"/>
      <c r="H152" s="172" t="s">
        <v>186</v>
      </c>
      <c r="I152" s="173">
        <v>24.24</v>
      </c>
      <c r="J152" s="174"/>
      <c r="K152" s="175"/>
      <c r="L152" s="176">
        <f>ROUND(Q152*I152,2)</f>
        <v>0</v>
      </c>
      <c r="M152" s="175"/>
      <c r="N152" s="177"/>
      <c r="O152" s="178" t="s">
        <v>1</v>
      </c>
      <c r="P152" s="154" t="s">
        <v>42</v>
      </c>
      <c r="Q152" s="155">
        <f>J152+K152</f>
        <v>0</v>
      </c>
      <c r="R152" s="156">
        <f>ROUND(J152*I152,2)</f>
        <v>0</v>
      </c>
      <c r="S152" s="156">
        <f>ROUND(K152*I152,2)</f>
        <v>0</v>
      </c>
      <c r="T152" s="18"/>
      <c r="U152" s="157">
        <f>T152*I152</f>
        <v>0</v>
      </c>
      <c r="V152" s="157">
        <v>7.0000000000000007E-2</v>
      </c>
      <c r="W152" s="157">
        <f>V152*I152</f>
        <v>1.6968000000000001</v>
      </c>
      <c r="X152" s="157">
        <v>0</v>
      </c>
      <c r="Y152" s="158">
        <f>X152*I152</f>
        <v>0</v>
      </c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59" t="s">
        <v>179</v>
      </c>
      <c r="AT152" s="18"/>
      <c r="AU152" s="159" t="s">
        <v>175</v>
      </c>
      <c r="AV152" s="159" t="s">
        <v>97</v>
      </c>
      <c r="AW152" s="18"/>
      <c r="AX152" s="18"/>
      <c r="AY152" s="18"/>
      <c r="AZ152" s="3" t="s">
        <v>159</v>
      </c>
      <c r="BA152" s="18"/>
      <c r="BB152" s="18"/>
      <c r="BC152" s="18"/>
      <c r="BD152" s="18"/>
      <c r="BE152" s="18"/>
      <c r="BF152" s="160">
        <f>IF(P152="základná",L152,0)</f>
        <v>0</v>
      </c>
      <c r="BG152" s="160">
        <f>IF(P152="znížená",L152,0)</f>
        <v>0</v>
      </c>
      <c r="BH152" s="160">
        <f>IF(P152="zákl. prenesená",L152,0)</f>
        <v>0</v>
      </c>
      <c r="BI152" s="160">
        <f>IF(P152="zníž. prenesená",L152,0)</f>
        <v>0</v>
      </c>
      <c r="BJ152" s="160">
        <f>IF(P152="nulová",L152,0)</f>
        <v>0</v>
      </c>
      <c r="BK152" s="3" t="s">
        <v>97</v>
      </c>
      <c r="BL152" s="160">
        <f>ROUND(Q152*I152,2)</f>
        <v>0</v>
      </c>
      <c r="BM152" s="3" t="s">
        <v>165</v>
      </c>
      <c r="BN152" s="159" t="s">
        <v>673</v>
      </c>
    </row>
    <row r="153" spans="1:66" ht="15.75" customHeight="1">
      <c r="A153" s="161"/>
      <c r="B153" s="162"/>
      <c r="C153" s="161"/>
      <c r="D153" s="163" t="s">
        <v>167</v>
      </c>
      <c r="E153" s="161"/>
      <c r="F153" s="165" t="s">
        <v>200</v>
      </c>
      <c r="G153" s="165"/>
      <c r="H153" s="161"/>
      <c r="I153" s="166">
        <v>24.24</v>
      </c>
      <c r="J153" s="161"/>
      <c r="K153" s="161"/>
      <c r="L153" s="161"/>
      <c r="M153" s="161"/>
      <c r="N153" s="162"/>
      <c r="O153" s="167"/>
      <c r="P153" s="161"/>
      <c r="Q153" s="161"/>
      <c r="R153" s="161"/>
      <c r="S153" s="161"/>
      <c r="T153" s="161"/>
      <c r="U153" s="161"/>
      <c r="V153" s="161"/>
      <c r="W153" s="161"/>
      <c r="X153" s="161"/>
      <c r="Y153" s="168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161"/>
      <c r="AN153" s="161"/>
      <c r="AO153" s="161"/>
      <c r="AP153" s="161"/>
      <c r="AQ153" s="161"/>
      <c r="AR153" s="161"/>
      <c r="AS153" s="161"/>
      <c r="AT153" s="161"/>
      <c r="AU153" s="164" t="s">
        <v>167</v>
      </c>
      <c r="AV153" s="164" t="s">
        <v>97</v>
      </c>
      <c r="AW153" s="161" t="s">
        <v>97</v>
      </c>
      <c r="AX153" s="161" t="s">
        <v>3</v>
      </c>
      <c r="AY153" s="161" t="s">
        <v>86</v>
      </c>
      <c r="AZ153" s="164" t="s">
        <v>159</v>
      </c>
      <c r="BA153" s="161"/>
      <c r="BB153" s="161"/>
      <c r="BC153" s="161"/>
      <c r="BD153" s="161"/>
      <c r="BE153" s="161"/>
      <c r="BF153" s="161"/>
      <c r="BG153" s="161"/>
      <c r="BH153" s="161"/>
      <c r="BI153" s="161"/>
      <c r="BJ153" s="161"/>
      <c r="BK153" s="161"/>
      <c r="BL153" s="161"/>
      <c r="BM153" s="161"/>
      <c r="BN153" s="161"/>
    </row>
    <row r="154" spans="1:66" ht="22.5" customHeight="1">
      <c r="A154" s="132"/>
      <c r="B154" s="133"/>
      <c r="C154" s="132"/>
      <c r="D154" s="134" t="s">
        <v>77</v>
      </c>
      <c r="E154" s="143" t="s">
        <v>201</v>
      </c>
      <c r="F154" s="143" t="s">
        <v>202</v>
      </c>
      <c r="G154" s="143"/>
      <c r="H154" s="132"/>
      <c r="I154" s="132"/>
      <c r="J154" s="132"/>
      <c r="K154" s="132"/>
      <c r="L154" s="144">
        <f>BL154</f>
        <v>0</v>
      </c>
      <c r="M154" s="132"/>
      <c r="N154" s="133"/>
      <c r="O154" s="137"/>
      <c r="P154" s="132"/>
      <c r="Q154" s="132"/>
      <c r="R154" s="138">
        <f t="shared" ref="R154:S154" si="25">SUM(R155:R159)</f>
        <v>0</v>
      </c>
      <c r="S154" s="138">
        <f t="shared" si="25"/>
        <v>0</v>
      </c>
      <c r="T154" s="132"/>
      <c r="U154" s="139">
        <f>SUM(U155:U159)</f>
        <v>0</v>
      </c>
      <c r="V154" s="132"/>
      <c r="W154" s="139">
        <f>SUM(W155:W159)</f>
        <v>3.3962399999999997</v>
      </c>
      <c r="X154" s="132"/>
      <c r="Y154" s="140">
        <f>SUM(Y155:Y159)</f>
        <v>0</v>
      </c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2"/>
      <c r="AO154" s="132"/>
      <c r="AP154" s="132"/>
      <c r="AQ154" s="132"/>
      <c r="AR154" s="132"/>
      <c r="AS154" s="134" t="s">
        <v>86</v>
      </c>
      <c r="AT154" s="132"/>
      <c r="AU154" s="141" t="s">
        <v>77</v>
      </c>
      <c r="AV154" s="141" t="s">
        <v>86</v>
      </c>
      <c r="AW154" s="132"/>
      <c r="AX154" s="132"/>
      <c r="AY154" s="132"/>
      <c r="AZ154" s="134" t="s">
        <v>159</v>
      </c>
      <c r="BA154" s="132"/>
      <c r="BB154" s="132"/>
      <c r="BC154" s="132"/>
      <c r="BD154" s="132"/>
      <c r="BE154" s="132"/>
      <c r="BF154" s="132"/>
      <c r="BG154" s="132"/>
      <c r="BH154" s="132"/>
      <c r="BI154" s="132"/>
      <c r="BJ154" s="132"/>
      <c r="BK154" s="132"/>
      <c r="BL154" s="142">
        <f>SUM(BL155:BL159)</f>
        <v>0</v>
      </c>
      <c r="BM154" s="132"/>
      <c r="BN154" s="132"/>
    </row>
    <row r="155" spans="1:66" ht="33" customHeight="1">
      <c r="A155" s="18"/>
      <c r="B155" s="19"/>
      <c r="C155" s="145" t="s">
        <v>179</v>
      </c>
      <c r="D155" s="145" t="s">
        <v>161</v>
      </c>
      <c r="E155" s="146" t="s">
        <v>203</v>
      </c>
      <c r="F155" s="147" t="s">
        <v>204</v>
      </c>
      <c r="G155" s="147"/>
      <c r="H155" s="148" t="s">
        <v>186</v>
      </c>
      <c r="I155" s="149">
        <v>66</v>
      </c>
      <c r="J155" s="150"/>
      <c r="K155" s="150"/>
      <c r="L155" s="151">
        <f>ROUND(Q155*I155,2)</f>
        <v>0</v>
      </c>
      <c r="M155" s="152"/>
      <c r="N155" s="19"/>
      <c r="O155" s="153" t="s">
        <v>1</v>
      </c>
      <c r="P155" s="154" t="s">
        <v>42</v>
      </c>
      <c r="Q155" s="155">
        <f>J155+K155</f>
        <v>0</v>
      </c>
      <c r="R155" s="156">
        <f>ROUND(J155*I155,2)</f>
        <v>0</v>
      </c>
      <c r="S155" s="156">
        <f>ROUND(K155*I155,2)</f>
        <v>0</v>
      </c>
      <c r="T155" s="18"/>
      <c r="U155" s="157">
        <f>T155*I155</f>
        <v>0</v>
      </c>
      <c r="V155" s="157">
        <v>2.572E-2</v>
      </c>
      <c r="W155" s="157">
        <f>V155*I155</f>
        <v>1.6975199999999999</v>
      </c>
      <c r="X155" s="157">
        <v>0</v>
      </c>
      <c r="Y155" s="158">
        <f>X155*I155</f>
        <v>0</v>
      </c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59" t="s">
        <v>165</v>
      </c>
      <c r="AT155" s="18"/>
      <c r="AU155" s="159" t="s">
        <v>161</v>
      </c>
      <c r="AV155" s="159" t="s">
        <v>97</v>
      </c>
      <c r="AW155" s="18"/>
      <c r="AX155" s="18"/>
      <c r="AY155" s="18"/>
      <c r="AZ155" s="3" t="s">
        <v>159</v>
      </c>
      <c r="BA155" s="18"/>
      <c r="BB155" s="18"/>
      <c r="BC155" s="18"/>
      <c r="BD155" s="18"/>
      <c r="BE155" s="18"/>
      <c r="BF155" s="160">
        <f>IF(P155="základná",L155,0)</f>
        <v>0</v>
      </c>
      <c r="BG155" s="160">
        <f>IF(P155="znížená",L155,0)</f>
        <v>0</v>
      </c>
      <c r="BH155" s="160">
        <f>IF(P155="zákl. prenesená",L155,0)</f>
        <v>0</v>
      </c>
      <c r="BI155" s="160">
        <f>IF(P155="zníž. prenesená",L155,0)</f>
        <v>0</v>
      </c>
      <c r="BJ155" s="160">
        <f>IF(P155="nulová",L155,0)</f>
        <v>0</v>
      </c>
      <c r="BK155" s="3" t="s">
        <v>97</v>
      </c>
      <c r="BL155" s="160">
        <f>ROUND(Q155*I155,2)</f>
        <v>0</v>
      </c>
      <c r="BM155" s="3" t="s">
        <v>165</v>
      </c>
      <c r="BN155" s="159" t="s">
        <v>674</v>
      </c>
    </row>
    <row r="156" spans="1:66" ht="15.75" customHeight="1">
      <c r="A156" s="161"/>
      <c r="B156" s="162"/>
      <c r="C156" s="161"/>
      <c r="D156" s="163" t="s">
        <v>167</v>
      </c>
      <c r="E156" s="164" t="s">
        <v>1</v>
      </c>
      <c r="F156" s="165" t="s">
        <v>206</v>
      </c>
      <c r="G156" s="165"/>
      <c r="H156" s="161"/>
      <c r="I156" s="166">
        <v>66</v>
      </c>
      <c r="J156" s="161"/>
      <c r="K156" s="161"/>
      <c r="L156" s="161"/>
      <c r="M156" s="161"/>
      <c r="N156" s="162"/>
      <c r="O156" s="167"/>
      <c r="P156" s="161"/>
      <c r="Q156" s="161"/>
      <c r="R156" s="161"/>
      <c r="S156" s="161"/>
      <c r="T156" s="161"/>
      <c r="U156" s="161"/>
      <c r="V156" s="161"/>
      <c r="W156" s="161"/>
      <c r="X156" s="161"/>
      <c r="Y156" s="168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161"/>
      <c r="AJ156" s="161"/>
      <c r="AK156" s="161"/>
      <c r="AL156" s="161"/>
      <c r="AM156" s="161"/>
      <c r="AN156" s="161"/>
      <c r="AO156" s="161"/>
      <c r="AP156" s="161"/>
      <c r="AQ156" s="161"/>
      <c r="AR156" s="161"/>
      <c r="AS156" s="161"/>
      <c r="AT156" s="161"/>
      <c r="AU156" s="164" t="s">
        <v>167</v>
      </c>
      <c r="AV156" s="164" t="s">
        <v>97</v>
      </c>
      <c r="AW156" s="161" t="s">
        <v>97</v>
      </c>
      <c r="AX156" s="161" t="s">
        <v>4</v>
      </c>
      <c r="AY156" s="161" t="s">
        <v>86</v>
      </c>
      <c r="AZ156" s="164" t="s">
        <v>159</v>
      </c>
      <c r="BA156" s="161"/>
      <c r="BB156" s="161"/>
      <c r="BC156" s="161"/>
      <c r="BD156" s="161"/>
      <c r="BE156" s="161"/>
      <c r="BF156" s="161"/>
      <c r="BG156" s="161"/>
      <c r="BH156" s="161"/>
      <c r="BI156" s="161"/>
      <c r="BJ156" s="161"/>
      <c r="BK156" s="161"/>
      <c r="BL156" s="161"/>
      <c r="BM156" s="161"/>
      <c r="BN156" s="161"/>
    </row>
    <row r="157" spans="1:66" ht="44.25" customHeight="1">
      <c r="A157" s="18"/>
      <c r="B157" s="19"/>
      <c r="C157" s="145" t="s">
        <v>201</v>
      </c>
      <c r="D157" s="145" t="s">
        <v>161</v>
      </c>
      <c r="E157" s="146" t="s">
        <v>207</v>
      </c>
      <c r="F157" s="147" t="s">
        <v>208</v>
      </c>
      <c r="G157" s="147"/>
      <c r="H157" s="148" t="s">
        <v>186</v>
      </c>
      <c r="I157" s="149">
        <v>66</v>
      </c>
      <c r="J157" s="150"/>
      <c r="K157" s="150"/>
      <c r="L157" s="151">
        <f t="shared" ref="L157:L159" si="26">ROUND(Q157*I157,2)</f>
        <v>0</v>
      </c>
      <c r="M157" s="152"/>
      <c r="N157" s="19"/>
      <c r="O157" s="153" t="s">
        <v>1</v>
      </c>
      <c r="P157" s="154" t="s">
        <v>42</v>
      </c>
      <c r="Q157" s="155">
        <f t="shared" ref="Q157:Q159" si="27">J157+K157</f>
        <v>0</v>
      </c>
      <c r="R157" s="156">
        <f t="shared" ref="R157:R159" si="28">ROUND(J157*I157,2)</f>
        <v>0</v>
      </c>
      <c r="S157" s="156">
        <f t="shared" ref="S157:S159" si="29">ROUND(K157*I157,2)</f>
        <v>0</v>
      </c>
      <c r="T157" s="18"/>
      <c r="U157" s="157">
        <f t="shared" ref="U157:U159" si="30">T157*I157</f>
        <v>0</v>
      </c>
      <c r="V157" s="157">
        <v>0</v>
      </c>
      <c r="W157" s="157">
        <f t="shared" ref="W157:W159" si="31">V157*I157</f>
        <v>0</v>
      </c>
      <c r="X157" s="157">
        <v>0</v>
      </c>
      <c r="Y157" s="158">
        <f t="shared" ref="Y157:Y159" si="32">X157*I157</f>
        <v>0</v>
      </c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59" t="s">
        <v>165</v>
      </c>
      <c r="AT157" s="18"/>
      <c r="AU157" s="159" t="s">
        <v>161</v>
      </c>
      <c r="AV157" s="159" t="s">
        <v>97</v>
      </c>
      <c r="AW157" s="18"/>
      <c r="AX157" s="18"/>
      <c r="AY157" s="18"/>
      <c r="AZ157" s="3" t="s">
        <v>159</v>
      </c>
      <c r="BA157" s="18"/>
      <c r="BB157" s="18"/>
      <c r="BC157" s="18"/>
      <c r="BD157" s="18"/>
      <c r="BE157" s="18"/>
      <c r="BF157" s="160">
        <f t="shared" ref="BF157:BF159" si="33">IF(P157="základná",L157,0)</f>
        <v>0</v>
      </c>
      <c r="BG157" s="160">
        <f t="shared" ref="BG157:BG159" si="34">IF(P157="znížená",L157,0)</f>
        <v>0</v>
      </c>
      <c r="BH157" s="160">
        <f t="shared" ref="BH157:BH159" si="35">IF(P157="zákl. prenesená",L157,0)</f>
        <v>0</v>
      </c>
      <c r="BI157" s="160">
        <f t="shared" ref="BI157:BI159" si="36">IF(P157="zníž. prenesená",L157,0)</f>
        <v>0</v>
      </c>
      <c r="BJ157" s="160">
        <f t="shared" ref="BJ157:BJ159" si="37">IF(P157="nulová",L157,0)</f>
        <v>0</v>
      </c>
      <c r="BK157" s="3" t="s">
        <v>97</v>
      </c>
      <c r="BL157" s="160">
        <f t="shared" ref="BL157:BL159" si="38">ROUND(Q157*I157,2)</f>
        <v>0</v>
      </c>
      <c r="BM157" s="3" t="s">
        <v>165</v>
      </c>
      <c r="BN157" s="159" t="s">
        <v>675</v>
      </c>
    </row>
    <row r="158" spans="1:66" ht="33" customHeight="1">
      <c r="A158" s="18"/>
      <c r="B158" s="19"/>
      <c r="C158" s="145" t="s">
        <v>210</v>
      </c>
      <c r="D158" s="145" t="s">
        <v>161</v>
      </c>
      <c r="E158" s="146" t="s">
        <v>211</v>
      </c>
      <c r="F158" s="147" t="s">
        <v>212</v>
      </c>
      <c r="G158" s="147"/>
      <c r="H158" s="148" t="s">
        <v>186</v>
      </c>
      <c r="I158" s="149">
        <v>66</v>
      </c>
      <c r="J158" s="150"/>
      <c r="K158" s="150"/>
      <c r="L158" s="151">
        <f t="shared" si="26"/>
        <v>0</v>
      </c>
      <c r="M158" s="152"/>
      <c r="N158" s="19"/>
      <c r="O158" s="153" t="s">
        <v>1</v>
      </c>
      <c r="P158" s="154" t="s">
        <v>42</v>
      </c>
      <c r="Q158" s="155">
        <f t="shared" si="27"/>
        <v>0</v>
      </c>
      <c r="R158" s="156">
        <f t="shared" si="28"/>
        <v>0</v>
      </c>
      <c r="S158" s="156">
        <f t="shared" si="29"/>
        <v>0</v>
      </c>
      <c r="T158" s="18"/>
      <c r="U158" s="157">
        <f t="shared" si="30"/>
        <v>0</v>
      </c>
      <c r="V158" s="157">
        <v>2.572E-2</v>
      </c>
      <c r="W158" s="157">
        <f t="shared" si="31"/>
        <v>1.6975199999999999</v>
      </c>
      <c r="X158" s="157">
        <v>0</v>
      </c>
      <c r="Y158" s="158">
        <f t="shared" si="32"/>
        <v>0</v>
      </c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59" t="s">
        <v>165</v>
      </c>
      <c r="AT158" s="18"/>
      <c r="AU158" s="159" t="s">
        <v>161</v>
      </c>
      <c r="AV158" s="159" t="s">
        <v>97</v>
      </c>
      <c r="AW158" s="18"/>
      <c r="AX158" s="18"/>
      <c r="AY158" s="18"/>
      <c r="AZ158" s="3" t="s">
        <v>159</v>
      </c>
      <c r="BA158" s="18"/>
      <c r="BB158" s="18"/>
      <c r="BC158" s="18"/>
      <c r="BD158" s="18"/>
      <c r="BE158" s="18"/>
      <c r="BF158" s="160">
        <f t="shared" si="33"/>
        <v>0</v>
      </c>
      <c r="BG158" s="160">
        <f t="shared" si="34"/>
        <v>0</v>
      </c>
      <c r="BH158" s="160">
        <f t="shared" si="35"/>
        <v>0</v>
      </c>
      <c r="BI158" s="160">
        <f t="shared" si="36"/>
        <v>0</v>
      </c>
      <c r="BJ158" s="160">
        <f t="shared" si="37"/>
        <v>0</v>
      </c>
      <c r="BK158" s="3" t="s">
        <v>97</v>
      </c>
      <c r="BL158" s="160">
        <f t="shared" si="38"/>
        <v>0</v>
      </c>
      <c r="BM158" s="3" t="s">
        <v>165</v>
      </c>
      <c r="BN158" s="159" t="s">
        <v>676</v>
      </c>
    </row>
    <row r="159" spans="1:66" ht="37.5" customHeight="1">
      <c r="A159" s="18"/>
      <c r="B159" s="19"/>
      <c r="C159" s="145" t="s">
        <v>214</v>
      </c>
      <c r="D159" s="145" t="s">
        <v>161</v>
      </c>
      <c r="E159" s="146" t="s">
        <v>215</v>
      </c>
      <c r="F159" s="147" t="s">
        <v>216</v>
      </c>
      <c r="G159" s="147"/>
      <c r="H159" s="148" t="s">
        <v>178</v>
      </c>
      <c r="I159" s="149">
        <v>6</v>
      </c>
      <c r="J159" s="150"/>
      <c r="K159" s="150"/>
      <c r="L159" s="151">
        <f t="shared" si="26"/>
        <v>0</v>
      </c>
      <c r="M159" s="152"/>
      <c r="N159" s="19"/>
      <c r="O159" s="153" t="s">
        <v>1</v>
      </c>
      <c r="P159" s="154" t="s">
        <v>42</v>
      </c>
      <c r="Q159" s="155">
        <f t="shared" si="27"/>
        <v>0</v>
      </c>
      <c r="R159" s="156">
        <f t="shared" si="28"/>
        <v>0</v>
      </c>
      <c r="S159" s="156">
        <f t="shared" si="29"/>
        <v>0</v>
      </c>
      <c r="T159" s="18"/>
      <c r="U159" s="157">
        <f t="shared" si="30"/>
        <v>0</v>
      </c>
      <c r="V159" s="157">
        <v>2.0000000000000001E-4</v>
      </c>
      <c r="W159" s="157">
        <f t="shared" si="31"/>
        <v>1.2000000000000001E-3</v>
      </c>
      <c r="X159" s="157">
        <v>0</v>
      </c>
      <c r="Y159" s="158">
        <f t="shared" si="32"/>
        <v>0</v>
      </c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59" t="s">
        <v>165</v>
      </c>
      <c r="AT159" s="18"/>
      <c r="AU159" s="159" t="s">
        <v>161</v>
      </c>
      <c r="AV159" s="159" t="s">
        <v>97</v>
      </c>
      <c r="AW159" s="18"/>
      <c r="AX159" s="18"/>
      <c r="AY159" s="18"/>
      <c r="AZ159" s="3" t="s">
        <v>159</v>
      </c>
      <c r="BA159" s="18"/>
      <c r="BB159" s="18"/>
      <c r="BC159" s="18"/>
      <c r="BD159" s="18"/>
      <c r="BE159" s="18"/>
      <c r="BF159" s="160">
        <f t="shared" si="33"/>
        <v>0</v>
      </c>
      <c r="BG159" s="160">
        <f t="shared" si="34"/>
        <v>0</v>
      </c>
      <c r="BH159" s="160">
        <f t="shared" si="35"/>
        <v>0</v>
      </c>
      <c r="BI159" s="160">
        <f t="shared" si="36"/>
        <v>0</v>
      </c>
      <c r="BJ159" s="160">
        <f t="shared" si="37"/>
        <v>0</v>
      </c>
      <c r="BK159" s="3" t="s">
        <v>97</v>
      </c>
      <c r="BL159" s="160">
        <f t="shared" si="38"/>
        <v>0</v>
      </c>
      <c r="BM159" s="3" t="s">
        <v>165</v>
      </c>
      <c r="BN159" s="159" t="s">
        <v>677</v>
      </c>
    </row>
    <row r="160" spans="1:66" ht="22.5" customHeight="1">
      <c r="A160" s="132"/>
      <c r="B160" s="133"/>
      <c r="C160" s="132"/>
      <c r="D160" s="134" t="s">
        <v>77</v>
      </c>
      <c r="E160" s="143" t="s">
        <v>218</v>
      </c>
      <c r="F160" s="143" t="s">
        <v>219</v>
      </c>
      <c r="G160" s="143"/>
      <c r="H160" s="132"/>
      <c r="I160" s="132"/>
      <c r="J160" s="132"/>
      <c r="K160" s="132"/>
      <c r="L160" s="144">
        <f>BL160</f>
        <v>0</v>
      </c>
      <c r="M160" s="132"/>
      <c r="N160" s="133"/>
      <c r="O160" s="137"/>
      <c r="P160" s="132"/>
      <c r="Q160" s="132"/>
      <c r="R160" s="138">
        <f t="shared" ref="R160:S160" si="39">R161</f>
        <v>0</v>
      </c>
      <c r="S160" s="138">
        <f t="shared" si="39"/>
        <v>0</v>
      </c>
      <c r="T160" s="132"/>
      <c r="U160" s="139">
        <f>U161</f>
        <v>0</v>
      </c>
      <c r="V160" s="132"/>
      <c r="W160" s="139">
        <f>W161</f>
        <v>0</v>
      </c>
      <c r="X160" s="132"/>
      <c r="Y160" s="140">
        <f>Y161</f>
        <v>0</v>
      </c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  <c r="AL160" s="132"/>
      <c r="AM160" s="132"/>
      <c r="AN160" s="132"/>
      <c r="AO160" s="132"/>
      <c r="AP160" s="132"/>
      <c r="AQ160" s="132"/>
      <c r="AR160" s="132"/>
      <c r="AS160" s="134" t="s">
        <v>86</v>
      </c>
      <c r="AT160" s="132"/>
      <c r="AU160" s="141" t="s">
        <v>77</v>
      </c>
      <c r="AV160" s="141" t="s">
        <v>86</v>
      </c>
      <c r="AW160" s="132"/>
      <c r="AX160" s="132"/>
      <c r="AY160" s="132"/>
      <c r="AZ160" s="134" t="s">
        <v>159</v>
      </c>
      <c r="BA160" s="132"/>
      <c r="BB160" s="132"/>
      <c r="BC160" s="132"/>
      <c r="BD160" s="132"/>
      <c r="BE160" s="132"/>
      <c r="BF160" s="132"/>
      <c r="BG160" s="132"/>
      <c r="BH160" s="132"/>
      <c r="BI160" s="132"/>
      <c r="BJ160" s="132"/>
      <c r="BK160" s="132"/>
      <c r="BL160" s="142">
        <f>BL161</f>
        <v>0</v>
      </c>
      <c r="BM160" s="132"/>
      <c r="BN160" s="132"/>
    </row>
    <row r="161" spans="1:66" ht="24" customHeight="1">
      <c r="A161" s="18"/>
      <c r="B161" s="19"/>
      <c r="C161" s="145" t="s">
        <v>220</v>
      </c>
      <c r="D161" s="145" t="s">
        <v>161</v>
      </c>
      <c r="E161" s="146" t="s">
        <v>221</v>
      </c>
      <c r="F161" s="147" t="s">
        <v>222</v>
      </c>
      <c r="G161" s="147"/>
      <c r="H161" s="148" t="s">
        <v>223</v>
      </c>
      <c r="I161" s="149">
        <v>30.283000000000001</v>
      </c>
      <c r="J161" s="150"/>
      <c r="K161" s="150"/>
      <c r="L161" s="151">
        <f>ROUND(Q161*I161,2)</f>
        <v>0</v>
      </c>
      <c r="M161" s="152"/>
      <c r="N161" s="19"/>
      <c r="O161" s="153" t="s">
        <v>1</v>
      </c>
      <c r="P161" s="154" t="s">
        <v>42</v>
      </c>
      <c r="Q161" s="155">
        <f>J161+K161</f>
        <v>0</v>
      </c>
      <c r="R161" s="156">
        <f>ROUND(J161*I161,2)</f>
        <v>0</v>
      </c>
      <c r="S161" s="156">
        <f>ROUND(K161*I161,2)</f>
        <v>0</v>
      </c>
      <c r="T161" s="18"/>
      <c r="U161" s="157">
        <f>T161*I161</f>
        <v>0</v>
      </c>
      <c r="V161" s="157">
        <v>0</v>
      </c>
      <c r="W161" s="157">
        <f>V161*I161</f>
        <v>0</v>
      </c>
      <c r="X161" s="157">
        <v>0</v>
      </c>
      <c r="Y161" s="158">
        <f>X161*I161</f>
        <v>0</v>
      </c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59" t="s">
        <v>165</v>
      </c>
      <c r="AT161" s="18"/>
      <c r="AU161" s="159" t="s">
        <v>161</v>
      </c>
      <c r="AV161" s="159" t="s">
        <v>97</v>
      </c>
      <c r="AW161" s="18"/>
      <c r="AX161" s="18"/>
      <c r="AY161" s="18"/>
      <c r="AZ161" s="3" t="s">
        <v>159</v>
      </c>
      <c r="BA161" s="18"/>
      <c r="BB161" s="18"/>
      <c r="BC161" s="18"/>
      <c r="BD161" s="18"/>
      <c r="BE161" s="18"/>
      <c r="BF161" s="160">
        <f>IF(P161="základná",L161,0)</f>
        <v>0</v>
      </c>
      <c r="BG161" s="160">
        <f>IF(P161="znížená",L161,0)</f>
        <v>0</v>
      </c>
      <c r="BH161" s="160">
        <f>IF(P161="zákl. prenesená",L161,0)</f>
        <v>0</v>
      </c>
      <c r="BI161" s="160">
        <f>IF(P161="zníž. prenesená",L161,0)</f>
        <v>0</v>
      </c>
      <c r="BJ161" s="160">
        <f>IF(P161="nulová",L161,0)</f>
        <v>0</v>
      </c>
      <c r="BK161" s="3" t="s">
        <v>97</v>
      </c>
      <c r="BL161" s="160">
        <f>ROUND(Q161*I161,2)</f>
        <v>0</v>
      </c>
      <c r="BM161" s="3" t="s">
        <v>165</v>
      </c>
      <c r="BN161" s="159" t="s">
        <v>678</v>
      </c>
    </row>
    <row r="162" spans="1:66" ht="25.5" customHeight="1">
      <c r="A162" s="132"/>
      <c r="B162" s="133"/>
      <c r="C162" s="132"/>
      <c r="D162" s="134" t="s">
        <v>77</v>
      </c>
      <c r="E162" s="135" t="s">
        <v>225</v>
      </c>
      <c r="F162" s="135" t="s">
        <v>226</v>
      </c>
      <c r="G162" s="135"/>
      <c r="H162" s="132"/>
      <c r="I162" s="132"/>
      <c r="J162" s="132"/>
      <c r="K162" s="132"/>
      <c r="L162" s="136">
        <f t="shared" ref="L162:L163" si="40">BL162</f>
        <v>0</v>
      </c>
      <c r="M162" s="132"/>
      <c r="N162" s="133"/>
      <c r="O162" s="137"/>
      <c r="P162" s="132"/>
      <c r="Q162" s="132"/>
      <c r="R162" s="138">
        <f t="shared" ref="R162:S162" si="41">R163+R179+R214+R223+R241+R245+R263+R270</f>
        <v>0</v>
      </c>
      <c r="S162" s="138">
        <f t="shared" si="41"/>
        <v>0</v>
      </c>
      <c r="T162" s="132"/>
      <c r="U162" s="139">
        <f>U163+U179+U214+U223+U241+U245+U263+U270</f>
        <v>0</v>
      </c>
      <c r="V162" s="132"/>
      <c r="W162" s="139">
        <f>W163+W179+W214+W223+W241+W245+W263+W270</f>
        <v>3.5722714500000006</v>
      </c>
      <c r="X162" s="132"/>
      <c r="Y162" s="140">
        <f>Y163+Y179+Y214+Y223+Y241+Y245+Y263+Y270</f>
        <v>0</v>
      </c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  <c r="AL162" s="132"/>
      <c r="AM162" s="132"/>
      <c r="AN162" s="132"/>
      <c r="AO162" s="132"/>
      <c r="AP162" s="132"/>
      <c r="AQ162" s="132"/>
      <c r="AR162" s="132"/>
      <c r="AS162" s="134" t="s">
        <v>97</v>
      </c>
      <c r="AT162" s="132"/>
      <c r="AU162" s="141" t="s">
        <v>77</v>
      </c>
      <c r="AV162" s="141" t="s">
        <v>78</v>
      </c>
      <c r="AW162" s="132"/>
      <c r="AX162" s="132"/>
      <c r="AY162" s="132"/>
      <c r="AZ162" s="134" t="s">
        <v>159</v>
      </c>
      <c r="BA162" s="132"/>
      <c r="BB162" s="132"/>
      <c r="BC162" s="132"/>
      <c r="BD162" s="132"/>
      <c r="BE162" s="132"/>
      <c r="BF162" s="132"/>
      <c r="BG162" s="132"/>
      <c r="BH162" s="132"/>
      <c r="BI162" s="132"/>
      <c r="BJ162" s="132"/>
      <c r="BK162" s="132"/>
      <c r="BL162" s="142">
        <f>BL163+BL179+BL214+BL223+BL241+BL245+BL263+BL270</f>
        <v>0</v>
      </c>
      <c r="BM162" s="132"/>
      <c r="BN162" s="132"/>
    </row>
    <row r="163" spans="1:66" ht="22.5" customHeight="1">
      <c r="A163" s="132"/>
      <c r="B163" s="133"/>
      <c r="C163" s="132"/>
      <c r="D163" s="134" t="s">
        <v>77</v>
      </c>
      <c r="E163" s="143" t="s">
        <v>227</v>
      </c>
      <c r="F163" s="143" t="s">
        <v>228</v>
      </c>
      <c r="G163" s="143"/>
      <c r="H163" s="132"/>
      <c r="I163" s="132"/>
      <c r="J163" s="132"/>
      <c r="K163" s="132"/>
      <c r="L163" s="144">
        <f t="shared" si="40"/>
        <v>0</v>
      </c>
      <c r="M163" s="132"/>
      <c r="N163" s="133"/>
      <c r="O163" s="137"/>
      <c r="P163" s="132"/>
      <c r="Q163" s="132"/>
      <c r="R163" s="138">
        <f t="shared" ref="R163:S163" si="42">SUM(R164:R178)</f>
        <v>0</v>
      </c>
      <c r="S163" s="138">
        <f t="shared" si="42"/>
        <v>0</v>
      </c>
      <c r="T163" s="132"/>
      <c r="U163" s="139">
        <f>SUM(U164:U178)</f>
        <v>0</v>
      </c>
      <c r="V163" s="132"/>
      <c r="W163" s="139">
        <f>SUM(W164:W178)</f>
        <v>5.3880000000000004E-2</v>
      </c>
      <c r="X163" s="132"/>
      <c r="Y163" s="140">
        <f>SUM(Y164:Y178)</f>
        <v>0</v>
      </c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  <c r="AL163" s="132"/>
      <c r="AM163" s="132"/>
      <c r="AN163" s="132"/>
      <c r="AO163" s="132"/>
      <c r="AP163" s="132"/>
      <c r="AQ163" s="132"/>
      <c r="AR163" s="132"/>
      <c r="AS163" s="134" t="s">
        <v>97</v>
      </c>
      <c r="AT163" s="132"/>
      <c r="AU163" s="141" t="s">
        <v>77</v>
      </c>
      <c r="AV163" s="141" t="s">
        <v>86</v>
      </c>
      <c r="AW163" s="132"/>
      <c r="AX163" s="132"/>
      <c r="AY163" s="132"/>
      <c r="AZ163" s="134" t="s">
        <v>159</v>
      </c>
      <c r="BA163" s="132"/>
      <c r="BB163" s="132"/>
      <c r="BC163" s="132"/>
      <c r="BD163" s="132"/>
      <c r="BE163" s="132"/>
      <c r="BF163" s="132"/>
      <c r="BG163" s="132"/>
      <c r="BH163" s="132"/>
      <c r="BI163" s="132"/>
      <c r="BJ163" s="132"/>
      <c r="BK163" s="132"/>
      <c r="BL163" s="142">
        <f>SUM(BL164:BL178)</f>
        <v>0</v>
      </c>
      <c r="BM163" s="132"/>
      <c r="BN163" s="132"/>
    </row>
    <row r="164" spans="1:66" ht="24" customHeight="1">
      <c r="A164" s="18"/>
      <c r="B164" s="19"/>
      <c r="C164" s="145" t="s">
        <v>229</v>
      </c>
      <c r="D164" s="145" t="s">
        <v>161</v>
      </c>
      <c r="E164" s="146" t="s">
        <v>230</v>
      </c>
      <c r="F164" s="147" t="s">
        <v>231</v>
      </c>
      <c r="G164" s="147"/>
      <c r="H164" s="148" t="s">
        <v>164</v>
      </c>
      <c r="I164" s="149">
        <v>8.6210000000000004</v>
      </c>
      <c r="J164" s="150"/>
      <c r="K164" s="150"/>
      <c r="L164" s="151">
        <f>ROUND(Q164*I164,2)</f>
        <v>0</v>
      </c>
      <c r="M164" s="152"/>
      <c r="N164" s="19"/>
      <c r="O164" s="153" t="s">
        <v>1</v>
      </c>
      <c r="P164" s="154" t="s">
        <v>42</v>
      </c>
      <c r="Q164" s="155">
        <f>J164+K164</f>
        <v>0</v>
      </c>
      <c r="R164" s="156">
        <f>ROUND(J164*I164,2)</f>
        <v>0</v>
      </c>
      <c r="S164" s="156">
        <f>ROUND(K164*I164,2)</f>
        <v>0</v>
      </c>
      <c r="T164" s="18"/>
      <c r="U164" s="157">
        <f>T164*I164</f>
        <v>0</v>
      </c>
      <c r="V164" s="157">
        <v>0</v>
      </c>
      <c r="W164" s="157">
        <f>V164*I164</f>
        <v>0</v>
      </c>
      <c r="X164" s="157">
        <v>0</v>
      </c>
      <c r="Y164" s="158">
        <f>X164*I164</f>
        <v>0</v>
      </c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59" t="s">
        <v>232</v>
      </c>
      <c r="AT164" s="18"/>
      <c r="AU164" s="159" t="s">
        <v>161</v>
      </c>
      <c r="AV164" s="159" t="s">
        <v>97</v>
      </c>
      <c r="AW164" s="18"/>
      <c r="AX164" s="18"/>
      <c r="AY164" s="18"/>
      <c r="AZ164" s="3" t="s">
        <v>159</v>
      </c>
      <c r="BA164" s="18"/>
      <c r="BB164" s="18"/>
      <c r="BC164" s="18"/>
      <c r="BD164" s="18"/>
      <c r="BE164" s="18"/>
      <c r="BF164" s="160">
        <f>IF(P164="základná",L164,0)</f>
        <v>0</v>
      </c>
      <c r="BG164" s="160">
        <f>IF(P164="znížená",L164,0)</f>
        <v>0</v>
      </c>
      <c r="BH164" s="160">
        <f>IF(P164="zákl. prenesená",L164,0)</f>
        <v>0</v>
      </c>
      <c r="BI164" s="160">
        <f>IF(P164="zníž. prenesená",L164,0)</f>
        <v>0</v>
      </c>
      <c r="BJ164" s="160">
        <f>IF(P164="nulová",L164,0)</f>
        <v>0</v>
      </c>
      <c r="BK164" s="3" t="s">
        <v>97</v>
      </c>
      <c r="BL164" s="160">
        <f>ROUND(Q164*I164,2)</f>
        <v>0</v>
      </c>
      <c r="BM164" s="3" t="s">
        <v>232</v>
      </c>
      <c r="BN164" s="159" t="s">
        <v>679</v>
      </c>
    </row>
    <row r="165" spans="1:66" ht="15.75" customHeight="1">
      <c r="A165" s="161"/>
      <c r="B165" s="162"/>
      <c r="C165" s="161"/>
      <c r="D165" s="163" t="s">
        <v>167</v>
      </c>
      <c r="E165" s="164" t="s">
        <v>1</v>
      </c>
      <c r="F165" s="165" t="s">
        <v>234</v>
      </c>
      <c r="G165" s="165"/>
      <c r="H165" s="161"/>
      <c r="I165" s="166">
        <v>9.2799999999999994</v>
      </c>
      <c r="J165" s="161"/>
      <c r="K165" s="161"/>
      <c r="L165" s="161"/>
      <c r="M165" s="161"/>
      <c r="N165" s="162"/>
      <c r="O165" s="167"/>
      <c r="P165" s="161"/>
      <c r="Q165" s="161"/>
      <c r="R165" s="161"/>
      <c r="S165" s="161"/>
      <c r="T165" s="161"/>
      <c r="U165" s="161"/>
      <c r="V165" s="161"/>
      <c r="W165" s="161"/>
      <c r="X165" s="161"/>
      <c r="Y165" s="168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1"/>
      <c r="AN165" s="161"/>
      <c r="AO165" s="161"/>
      <c r="AP165" s="161"/>
      <c r="AQ165" s="161"/>
      <c r="AR165" s="161"/>
      <c r="AS165" s="161"/>
      <c r="AT165" s="161"/>
      <c r="AU165" s="164" t="s">
        <v>167</v>
      </c>
      <c r="AV165" s="164" t="s">
        <v>97</v>
      </c>
      <c r="AW165" s="161" t="s">
        <v>97</v>
      </c>
      <c r="AX165" s="161" t="s">
        <v>4</v>
      </c>
      <c r="AY165" s="161" t="s">
        <v>78</v>
      </c>
      <c r="AZ165" s="164" t="s">
        <v>159</v>
      </c>
      <c r="BA165" s="161"/>
      <c r="BB165" s="161"/>
      <c r="BC165" s="161"/>
      <c r="BD165" s="161"/>
      <c r="BE165" s="161"/>
      <c r="BF165" s="161"/>
      <c r="BG165" s="161"/>
      <c r="BH165" s="161"/>
      <c r="BI165" s="161"/>
      <c r="BJ165" s="161"/>
      <c r="BK165" s="161"/>
      <c r="BL165" s="161"/>
      <c r="BM165" s="161"/>
      <c r="BN165" s="161"/>
    </row>
    <row r="166" spans="1:66" ht="15.75" customHeight="1">
      <c r="A166" s="179"/>
      <c r="B166" s="180"/>
      <c r="C166" s="179"/>
      <c r="D166" s="163" t="s">
        <v>167</v>
      </c>
      <c r="E166" s="181" t="s">
        <v>1</v>
      </c>
      <c r="F166" s="182" t="s">
        <v>235</v>
      </c>
      <c r="G166" s="182"/>
      <c r="H166" s="179"/>
      <c r="I166" s="181" t="s">
        <v>1</v>
      </c>
      <c r="J166" s="179"/>
      <c r="K166" s="179"/>
      <c r="L166" s="179"/>
      <c r="M166" s="179"/>
      <c r="N166" s="180"/>
      <c r="O166" s="183"/>
      <c r="P166" s="179"/>
      <c r="Q166" s="179"/>
      <c r="R166" s="179"/>
      <c r="S166" s="179"/>
      <c r="T166" s="179"/>
      <c r="U166" s="179"/>
      <c r="V166" s="179"/>
      <c r="W166" s="179"/>
      <c r="X166" s="179"/>
      <c r="Y166" s="184"/>
      <c r="Z166" s="179"/>
      <c r="AA166" s="179"/>
      <c r="AB166" s="179"/>
      <c r="AC166" s="179"/>
      <c r="AD166" s="179"/>
      <c r="AE166" s="179"/>
      <c r="AF166" s="179"/>
      <c r="AG166" s="179"/>
      <c r="AH166" s="179"/>
      <c r="AI166" s="179"/>
      <c r="AJ166" s="179"/>
      <c r="AK166" s="179"/>
      <c r="AL166" s="179"/>
      <c r="AM166" s="179"/>
      <c r="AN166" s="179"/>
      <c r="AO166" s="179"/>
      <c r="AP166" s="179"/>
      <c r="AQ166" s="179"/>
      <c r="AR166" s="179"/>
      <c r="AS166" s="179"/>
      <c r="AT166" s="179"/>
      <c r="AU166" s="181" t="s">
        <v>167</v>
      </c>
      <c r="AV166" s="181" t="s">
        <v>97</v>
      </c>
      <c r="AW166" s="179" t="s">
        <v>86</v>
      </c>
      <c r="AX166" s="179" t="s">
        <v>4</v>
      </c>
      <c r="AY166" s="179" t="s">
        <v>78</v>
      </c>
      <c r="AZ166" s="181" t="s">
        <v>159</v>
      </c>
      <c r="BA166" s="179"/>
      <c r="BB166" s="179"/>
      <c r="BC166" s="179"/>
      <c r="BD166" s="179"/>
      <c r="BE166" s="179"/>
      <c r="BF166" s="179"/>
      <c r="BG166" s="179"/>
      <c r="BH166" s="179"/>
      <c r="BI166" s="179"/>
      <c r="BJ166" s="179"/>
      <c r="BK166" s="179"/>
      <c r="BL166" s="179"/>
      <c r="BM166" s="179"/>
      <c r="BN166" s="179"/>
    </row>
    <row r="167" spans="1:66" ht="15.75" customHeight="1">
      <c r="A167" s="161"/>
      <c r="B167" s="162"/>
      <c r="C167" s="161"/>
      <c r="D167" s="163" t="s">
        <v>167</v>
      </c>
      <c r="E167" s="164" t="s">
        <v>1</v>
      </c>
      <c r="F167" s="165" t="s">
        <v>236</v>
      </c>
      <c r="G167" s="165"/>
      <c r="H167" s="161"/>
      <c r="I167" s="166">
        <v>-0.307</v>
      </c>
      <c r="J167" s="161"/>
      <c r="K167" s="161"/>
      <c r="L167" s="161"/>
      <c r="M167" s="161"/>
      <c r="N167" s="162"/>
      <c r="O167" s="167"/>
      <c r="P167" s="161"/>
      <c r="Q167" s="161"/>
      <c r="R167" s="161"/>
      <c r="S167" s="161"/>
      <c r="T167" s="161"/>
      <c r="U167" s="161"/>
      <c r="V167" s="161"/>
      <c r="W167" s="161"/>
      <c r="X167" s="161"/>
      <c r="Y167" s="168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161"/>
      <c r="AJ167" s="161"/>
      <c r="AK167" s="161"/>
      <c r="AL167" s="161"/>
      <c r="AM167" s="161"/>
      <c r="AN167" s="161"/>
      <c r="AO167" s="161"/>
      <c r="AP167" s="161"/>
      <c r="AQ167" s="161"/>
      <c r="AR167" s="161"/>
      <c r="AS167" s="161"/>
      <c r="AT167" s="161"/>
      <c r="AU167" s="164" t="s">
        <v>167</v>
      </c>
      <c r="AV167" s="164" t="s">
        <v>97</v>
      </c>
      <c r="AW167" s="161" t="s">
        <v>97</v>
      </c>
      <c r="AX167" s="161" t="s">
        <v>4</v>
      </c>
      <c r="AY167" s="161" t="s">
        <v>78</v>
      </c>
      <c r="AZ167" s="164" t="s">
        <v>159</v>
      </c>
      <c r="BA167" s="161"/>
      <c r="BB167" s="161"/>
      <c r="BC167" s="161"/>
      <c r="BD167" s="161"/>
      <c r="BE167" s="161"/>
      <c r="BF167" s="161"/>
      <c r="BG167" s="161"/>
      <c r="BH167" s="161"/>
      <c r="BI167" s="161"/>
      <c r="BJ167" s="161"/>
      <c r="BK167" s="161"/>
      <c r="BL167" s="161"/>
      <c r="BM167" s="161"/>
      <c r="BN167" s="161"/>
    </row>
    <row r="168" spans="1:66" ht="15.75" customHeight="1">
      <c r="A168" s="161"/>
      <c r="B168" s="162"/>
      <c r="C168" s="161"/>
      <c r="D168" s="163" t="s">
        <v>167</v>
      </c>
      <c r="E168" s="164" t="s">
        <v>1</v>
      </c>
      <c r="F168" s="165" t="s">
        <v>237</v>
      </c>
      <c r="G168" s="165"/>
      <c r="H168" s="161"/>
      <c r="I168" s="166">
        <v>-9.6000000000000002E-2</v>
      </c>
      <c r="J168" s="161"/>
      <c r="K168" s="161"/>
      <c r="L168" s="161"/>
      <c r="M168" s="161"/>
      <c r="N168" s="162"/>
      <c r="O168" s="167"/>
      <c r="P168" s="161"/>
      <c r="Q168" s="161"/>
      <c r="R168" s="161"/>
      <c r="S168" s="161"/>
      <c r="T168" s="161"/>
      <c r="U168" s="161"/>
      <c r="V168" s="161"/>
      <c r="W168" s="161"/>
      <c r="X168" s="161"/>
      <c r="Y168" s="168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4" t="s">
        <v>167</v>
      </c>
      <c r="AV168" s="164" t="s">
        <v>97</v>
      </c>
      <c r="AW168" s="161" t="s">
        <v>97</v>
      </c>
      <c r="AX168" s="161" t="s">
        <v>4</v>
      </c>
      <c r="AY168" s="161" t="s">
        <v>78</v>
      </c>
      <c r="AZ168" s="164" t="s">
        <v>159</v>
      </c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1"/>
      <c r="BL168" s="161"/>
      <c r="BM168" s="161"/>
      <c r="BN168" s="161"/>
    </row>
    <row r="169" spans="1:66" ht="15.75" customHeight="1">
      <c r="A169" s="161"/>
      <c r="B169" s="162"/>
      <c r="C169" s="161"/>
      <c r="D169" s="163" t="s">
        <v>167</v>
      </c>
      <c r="E169" s="164" t="s">
        <v>1</v>
      </c>
      <c r="F169" s="165" t="s">
        <v>238</v>
      </c>
      <c r="G169" s="165"/>
      <c r="H169" s="161"/>
      <c r="I169" s="166">
        <v>-0.25600000000000001</v>
      </c>
      <c r="J169" s="161"/>
      <c r="K169" s="161"/>
      <c r="L169" s="161"/>
      <c r="M169" s="161"/>
      <c r="N169" s="162"/>
      <c r="O169" s="167"/>
      <c r="P169" s="161"/>
      <c r="Q169" s="161"/>
      <c r="R169" s="161"/>
      <c r="S169" s="161"/>
      <c r="T169" s="161"/>
      <c r="U169" s="161"/>
      <c r="V169" s="161"/>
      <c r="W169" s="161"/>
      <c r="X169" s="161"/>
      <c r="Y169" s="168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4" t="s">
        <v>167</v>
      </c>
      <c r="AV169" s="164" t="s">
        <v>97</v>
      </c>
      <c r="AW169" s="161" t="s">
        <v>97</v>
      </c>
      <c r="AX169" s="161" t="s">
        <v>4</v>
      </c>
      <c r="AY169" s="161" t="s">
        <v>78</v>
      </c>
      <c r="AZ169" s="164" t="s">
        <v>159</v>
      </c>
      <c r="BA169" s="161"/>
      <c r="BB169" s="161"/>
      <c r="BC169" s="161"/>
      <c r="BD169" s="161"/>
      <c r="BE169" s="161"/>
      <c r="BF169" s="161"/>
      <c r="BG169" s="161"/>
      <c r="BH169" s="161"/>
      <c r="BI169" s="161"/>
      <c r="BJ169" s="161"/>
      <c r="BK169" s="161"/>
      <c r="BL169" s="161"/>
      <c r="BM169" s="161"/>
      <c r="BN169" s="161"/>
    </row>
    <row r="170" spans="1:66" ht="15.75" customHeight="1">
      <c r="A170" s="185"/>
      <c r="B170" s="186"/>
      <c r="C170" s="185"/>
      <c r="D170" s="163" t="s">
        <v>167</v>
      </c>
      <c r="E170" s="187" t="s">
        <v>1</v>
      </c>
      <c r="F170" s="188" t="s">
        <v>239</v>
      </c>
      <c r="G170" s="188"/>
      <c r="H170" s="185"/>
      <c r="I170" s="189">
        <v>8.6210000000000004</v>
      </c>
      <c r="J170" s="185"/>
      <c r="K170" s="185"/>
      <c r="L170" s="185"/>
      <c r="M170" s="185"/>
      <c r="N170" s="186"/>
      <c r="O170" s="190"/>
      <c r="P170" s="185"/>
      <c r="Q170" s="185"/>
      <c r="R170" s="185"/>
      <c r="S170" s="185"/>
      <c r="T170" s="185"/>
      <c r="U170" s="185"/>
      <c r="V170" s="185"/>
      <c r="W170" s="185"/>
      <c r="X170" s="185"/>
      <c r="Y170" s="191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5"/>
      <c r="AT170" s="185"/>
      <c r="AU170" s="187" t="s">
        <v>167</v>
      </c>
      <c r="AV170" s="187" t="s">
        <v>97</v>
      </c>
      <c r="AW170" s="185" t="s">
        <v>174</v>
      </c>
      <c r="AX170" s="185" t="s">
        <v>4</v>
      </c>
      <c r="AY170" s="185" t="s">
        <v>86</v>
      </c>
      <c r="AZ170" s="187" t="s">
        <v>159</v>
      </c>
      <c r="BA170" s="185"/>
      <c r="BB170" s="185"/>
      <c r="BC170" s="185"/>
      <c r="BD170" s="185"/>
      <c r="BE170" s="185"/>
      <c r="BF170" s="185"/>
      <c r="BG170" s="185"/>
      <c r="BH170" s="185"/>
      <c r="BI170" s="185"/>
      <c r="BJ170" s="185"/>
      <c r="BK170" s="185"/>
      <c r="BL170" s="185"/>
      <c r="BM170" s="185"/>
      <c r="BN170" s="185"/>
    </row>
    <row r="171" spans="1:66" ht="24" customHeight="1">
      <c r="A171" s="18"/>
      <c r="B171" s="19"/>
      <c r="C171" s="169" t="s">
        <v>240</v>
      </c>
      <c r="D171" s="169" t="s">
        <v>175</v>
      </c>
      <c r="E171" s="170" t="s">
        <v>241</v>
      </c>
      <c r="F171" s="171" t="s">
        <v>242</v>
      </c>
      <c r="G171" s="171"/>
      <c r="H171" s="172" t="s">
        <v>186</v>
      </c>
      <c r="I171" s="173">
        <v>53.88</v>
      </c>
      <c r="J171" s="174"/>
      <c r="K171" s="175"/>
      <c r="L171" s="176">
        <f>ROUND(Q171*I171,2)</f>
        <v>0</v>
      </c>
      <c r="M171" s="175"/>
      <c r="N171" s="177"/>
      <c r="O171" s="178" t="s">
        <v>1</v>
      </c>
      <c r="P171" s="154" t="s">
        <v>42</v>
      </c>
      <c r="Q171" s="155">
        <f>J171+K171</f>
        <v>0</v>
      </c>
      <c r="R171" s="156">
        <f>ROUND(J171*I171,2)</f>
        <v>0</v>
      </c>
      <c r="S171" s="156">
        <f>ROUND(K171*I171,2)</f>
        <v>0</v>
      </c>
      <c r="T171" s="18"/>
      <c r="U171" s="157">
        <f>T171*I171</f>
        <v>0</v>
      </c>
      <c r="V171" s="157">
        <v>1E-3</v>
      </c>
      <c r="W171" s="157">
        <f>V171*I171</f>
        <v>5.3880000000000004E-2</v>
      </c>
      <c r="X171" s="157">
        <v>0</v>
      </c>
      <c r="Y171" s="158">
        <f>X171*I171</f>
        <v>0</v>
      </c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59" t="s">
        <v>243</v>
      </c>
      <c r="AT171" s="18"/>
      <c r="AU171" s="159" t="s">
        <v>175</v>
      </c>
      <c r="AV171" s="159" t="s">
        <v>97</v>
      </c>
      <c r="AW171" s="18"/>
      <c r="AX171" s="18"/>
      <c r="AY171" s="18"/>
      <c r="AZ171" s="3" t="s">
        <v>159</v>
      </c>
      <c r="BA171" s="18"/>
      <c r="BB171" s="18"/>
      <c r="BC171" s="18"/>
      <c r="BD171" s="18"/>
      <c r="BE171" s="18"/>
      <c r="BF171" s="160">
        <f>IF(P171="základná",L171,0)</f>
        <v>0</v>
      </c>
      <c r="BG171" s="160">
        <f>IF(P171="znížená",L171,0)</f>
        <v>0</v>
      </c>
      <c r="BH171" s="160">
        <f>IF(P171="zákl. prenesená",L171,0)</f>
        <v>0</v>
      </c>
      <c r="BI171" s="160">
        <f>IF(P171="zníž. prenesená",L171,0)</f>
        <v>0</v>
      </c>
      <c r="BJ171" s="160">
        <f>IF(P171="nulová",L171,0)</f>
        <v>0</v>
      </c>
      <c r="BK171" s="3" t="s">
        <v>97</v>
      </c>
      <c r="BL171" s="160">
        <f>ROUND(Q171*I171,2)</f>
        <v>0</v>
      </c>
      <c r="BM171" s="3" t="s">
        <v>232</v>
      </c>
      <c r="BN171" s="159" t="s">
        <v>680</v>
      </c>
    </row>
    <row r="172" spans="1:66" ht="15.75" customHeight="1">
      <c r="A172" s="161"/>
      <c r="B172" s="162"/>
      <c r="C172" s="161"/>
      <c r="D172" s="163" t="s">
        <v>167</v>
      </c>
      <c r="E172" s="164" t="s">
        <v>1</v>
      </c>
      <c r="F172" s="165" t="s">
        <v>245</v>
      </c>
      <c r="G172" s="165"/>
      <c r="H172" s="161"/>
      <c r="I172" s="166">
        <v>58</v>
      </c>
      <c r="J172" s="161"/>
      <c r="K172" s="161"/>
      <c r="L172" s="161"/>
      <c r="M172" s="161"/>
      <c r="N172" s="162"/>
      <c r="O172" s="167"/>
      <c r="P172" s="161"/>
      <c r="Q172" s="161"/>
      <c r="R172" s="161"/>
      <c r="S172" s="161"/>
      <c r="T172" s="161"/>
      <c r="U172" s="161"/>
      <c r="V172" s="161"/>
      <c r="W172" s="161"/>
      <c r="X172" s="161"/>
      <c r="Y172" s="168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4" t="s">
        <v>167</v>
      </c>
      <c r="AV172" s="164" t="s">
        <v>97</v>
      </c>
      <c r="AW172" s="161" t="s">
        <v>97</v>
      </c>
      <c r="AX172" s="161" t="s">
        <v>4</v>
      </c>
      <c r="AY172" s="161" t="s">
        <v>78</v>
      </c>
      <c r="AZ172" s="164" t="s">
        <v>159</v>
      </c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1"/>
      <c r="BN172" s="161"/>
    </row>
    <row r="173" spans="1:66" ht="15.75" customHeight="1">
      <c r="A173" s="179"/>
      <c r="B173" s="180"/>
      <c r="C173" s="179"/>
      <c r="D173" s="163" t="s">
        <v>167</v>
      </c>
      <c r="E173" s="181" t="s">
        <v>1</v>
      </c>
      <c r="F173" s="182" t="s">
        <v>235</v>
      </c>
      <c r="G173" s="182"/>
      <c r="H173" s="179"/>
      <c r="I173" s="181" t="s">
        <v>1</v>
      </c>
      <c r="J173" s="179"/>
      <c r="K173" s="179"/>
      <c r="L173" s="179"/>
      <c r="M173" s="179"/>
      <c r="N173" s="180"/>
      <c r="O173" s="183"/>
      <c r="P173" s="179"/>
      <c r="Q173" s="179"/>
      <c r="R173" s="179"/>
      <c r="S173" s="179"/>
      <c r="T173" s="179"/>
      <c r="U173" s="179"/>
      <c r="V173" s="179"/>
      <c r="W173" s="179"/>
      <c r="X173" s="179"/>
      <c r="Y173" s="184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79"/>
      <c r="AT173" s="179"/>
      <c r="AU173" s="181" t="s">
        <v>167</v>
      </c>
      <c r="AV173" s="181" t="s">
        <v>97</v>
      </c>
      <c r="AW173" s="179" t="s">
        <v>86</v>
      </c>
      <c r="AX173" s="179" t="s">
        <v>4</v>
      </c>
      <c r="AY173" s="179" t="s">
        <v>78</v>
      </c>
      <c r="AZ173" s="181" t="s">
        <v>159</v>
      </c>
      <c r="BA173" s="179"/>
      <c r="BB173" s="179"/>
      <c r="BC173" s="179"/>
      <c r="BD173" s="179"/>
      <c r="BE173" s="179"/>
      <c r="BF173" s="179"/>
      <c r="BG173" s="179"/>
      <c r="BH173" s="179"/>
      <c r="BI173" s="179"/>
      <c r="BJ173" s="179"/>
      <c r="BK173" s="179"/>
      <c r="BL173" s="179"/>
      <c r="BM173" s="179"/>
      <c r="BN173" s="179"/>
    </row>
    <row r="174" spans="1:66" ht="15.75" customHeight="1">
      <c r="A174" s="161"/>
      <c r="B174" s="162"/>
      <c r="C174" s="161"/>
      <c r="D174" s="163" t="s">
        <v>167</v>
      </c>
      <c r="E174" s="164" t="s">
        <v>1</v>
      </c>
      <c r="F174" s="165" t="s">
        <v>246</v>
      </c>
      <c r="G174" s="165"/>
      <c r="H174" s="161"/>
      <c r="I174" s="166">
        <v>-1.92</v>
      </c>
      <c r="J174" s="161"/>
      <c r="K174" s="161"/>
      <c r="L174" s="161"/>
      <c r="M174" s="161"/>
      <c r="N174" s="162"/>
      <c r="O174" s="167"/>
      <c r="P174" s="161"/>
      <c r="Q174" s="161"/>
      <c r="R174" s="161"/>
      <c r="S174" s="161"/>
      <c r="T174" s="161"/>
      <c r="U174" s="161"/>
      <c r="V174" s="161"/>
      <c r="W174" s="161"/>
      <c r="X174" s="161"/>
      <c r="Y174" s="168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4" t="s">
        <v>167</v>
      </c>
      <c r="AV174" s="164" t="s">
        <v>97</v>
      </c>
      <c r="AW174" s="161" t="s">
        <v>97</v>
      </c>
      <c r="AX174" s="161" t="s">
        <v>4</v>
      </c>
      <c r="AY174" s="161" t="s">
        <v>78</v>
      </c>
      <c r="AZ174" s="164" t="s">
        <v>159</v>
      </c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1"/>
      <c r="BN174" s="161"/>
    </row>
    <row r="175" spans="1:66" ht="15.75" customHeight="1">
      <c r="A175" s="161"/>
      <c r="B175" s="162"/>
      <c r="C175" s="161"/>
      <c r="D175" s="163" t="s">
        <v>167</v>
      </c>
      <c r="E175" s="164" t="s">
        <v>1</v>
      </c>
      <c r="F175" s="165" t="s">
        <v>247</v>
      </c>
      <c r="G175" s="165"/>
      <c r="H175" s="161"/>
      <c r="I175" s="166">
        <v>-0.6</v>
      </c>
      <c r="J175" s="161"/>
      <c r="K175" s="161"/>
      <c r="L175" s="161"/>
      <c r="M175" s="161"/>
      <c r="N175" s="162"/>
      <c r="O175" s="167"/>
      <c r="P175" s="161"/>
      <c r="Q175" s="161"/>
      <c r="R175" s="161"/>
      <c r="S175" s="161"/>
      <c r="T175" s="161"/>
      <c r="U175" s="161"/>
      <c r="V175" s="161"/>
      <c r="W175" s="161"/>
      <c r="X175" s="161"/>
      <c r="Y175" s="168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4" t="s">
        <v>167</v>
      </c>
      <c r="AV175" s="164" t="s">
        <v>97</v>
      </c>
      <c r="AW175" s="161" t="s">
        <v>97</v>
      </c>
      <c r="AX175" s="161" t="s">
        <v>4</v>
      </c>
      <c r="AY175" s="161" t="s">
        <v>78</v>
      </c>
      <c r="AZ175" s="164" t="s">
        <v>159</v>
      </c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1"/>
      <c r="BN175" s="161"/>
    </row>
    <row r="176" spans="1:66" ht="15.75" customHeight="1">
      <c r="A176" s="161"/>
      <c r="B176" s="162"/>
      <c r="C176" s="161"/>
      <c r="D176" s="163" t="s">
        <v>167</v>
      </c>
      <c r="E176" s="164" t="s">
        <v>1</v>
      </c>
      <c r="F176" s="165" t="s">
        <v>248</v>
      </c>
      <c r="G176" s="165"/>
      <c r="H176" s="161"/>
      <c r="I176" s="166">
        <v>-1.6</v>
      </c>
      <c r="J176" s="161"/>
      <c r="K176" s="161"/>
      <c r="L176" s="161"/>
      <c r="M176" s="161"/>
      <c r="N176" s="162"/>
      <c r="O176" s="167"/>
      <c r="P176" s="161"/>
      <c r="Q176" s="161"/>
      <c r="R176" s="161"/>
      <c r="S176" s="161"/>
      <c r="T176" s="161"/>
      <c r="U176" s="161"/>
      <c r="V176" s="161"/>
      <c r="W176" s="161"/>
      <c r="X176" s="161"/>
      <c r="Y176" s="168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4" t="s">
        <v>167</v>
      </c>
      <c r="AV176" s="164" t="s">
        <v>97</v>
      </c>
      <c r="AW176" s="161" t="s">
        <v>97</v>
      </c>
      <c r="AX176" s="161" t="s">
        <v>4</v>
      </c>
      <c r="AY176" s="161" t="s">
        <v>78</v>
      </c>
      <c r="AZ176" s="164" t="s">
        <v>159</v>
      </c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1"/>
      <c r="BN176" s="161"/>
    </row>
    <row r="177" spans="1:66" ht="15.75" customHeight="1">
      <c r="A177" s="185"/>
      <c r="B177" s="186"/>
      <c r="C177" s="185"/>
      <c r="D177" s="163" t="s">
        <v>167</v>
      </c>
      <c r="E177" s="187" t="s">
        <v>1</v>
      </c>
      <c r="F177" s="188" t="s">
        <v>239</v>
      </c>
      <c r="G177" s="188"/>
      <c r="H177" s="185"/>
      <c r="I177" s="189">
        <v>53.88</v>
      </c>
      <c r="J177" s="185"/>
      <c r="K177" s="185"/>
      <c r="L177" s="185"/>
      <c r="M177" s="185"/>
      <c r="N177" s="186"/>
      <c r="O177" s="190"/>
      <c r="P177" s="185"/>
      <c r="Q177" s="185"/>
      <c r="R177" s="185"/>
      <c r="S177" s="185"/>
      <c r="T177" s="185"/>
      <c r="U177" s="185"/>
      <c r="V177" s="185"/>
      <c r="W177" s="185"/>
      <c r="X177" s="185"/>
      <c r="Y177" s="191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85"/>
      <c r="AT177" s="185"/>
      <c r="AU177" s="187" t="s">
        <v>167</v>
      </c>
      <c r="AV177" s="187" t="s">
        <v>97</v>
      </c>
      <c r="AW177" s="185" t="s">
        <v>174</v>
      </c>
      <c r="AX177" s="185" t="s">
        <v>4</v>
      </c>
      <c r="AY177" s="185" t="s">
        <v>86</v>
      </c>
      <c r="AZ177" s="187" t="s">
        <v>159</v>
      </c>
      <c r="BA177" s="185"/>
      <c r="BB177" s="185"/>
      <c r="BC177" s="185"/>
      <c r="BD177" s="185"/>
      <c r="BE177" s="185"/>
      <c r="BF177" s="185"/>
      <c r="BG177" s="185"/>
      <c r="BH177" s="185"/>
      <c r="BI177" s="185"/>
      <c r="BJ177" s="185"/>
      <c r="BK177" s="185"/>
      <c r="BL177" s="185"/>
      <c r="BM177" s="185"/>
      <c r="BN177" s="185"/>
    </row>
    <row r="178" spans="1:66" ht="24" customHeight="1">
      <c r="A178" s="18"/>
      <c r="B178" s="19"/>
      <c r="C178" s="145" t="s">
        <v>249</v>
      </c>
      <c r="D178" s="145" t="s">
        <v>161</v>
      </c>
      <c r="E178" s="146" t="s">
        <v>250</v>
      </c>
      <c r="F178" s="147" t="s">
        <v>251</v>
      </c>
      <c r="G178" s="147"/>
      <c r="H178" s="148" t="s">
        <v>252</v>
      </c>
      <c r="I178" s="150"/>
      <c r="J178" s="150"/>
      <c r="K178" s="150"/>
      <c r="L178" s="151">
        <f>ROUND(Q178*I178,2)</f>
        <v>0</v>
      </c>
      <c r="M178" s="152"/>
      <c r="N178" s="19"/>
      <c r="O178" s="153" t="s">
        <v>1</v>
      </c>
      <c r="P178" s="154" t="s">
        <v>42</v>
      </c>
      <c r="Q178" s="155">
        <f>J178+K178</f>
        <v>0</v>
      </c>
      <c r="R178" s="156">
        <f>ROUND(J178*I178,2)</f>
        <v>0</v>
      </c>
      <c r="S178" s="156">
        <f>ROUND(K178*I178,2)</f>
        <v>0</v>
      </c>
      <c r="T178" s="18"/>
      <c r="U178" s="157">
        <f>T178*I178</f>
        <v>0</v>
      </c>
      <c r="V178" s="157">
        <v>0</v>
      </c>
      <c r="W178" s="157">
        <f>V178*I178</f>
        <v>0</v>
      </c>
      <c r="X178" s="157">
        <v>0</v>
      </c>
      <c r="Y178" s="158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9" t="s">
        <v>232</v>
      </c>
      <c r="AT178" s="18"/>
      <c r="AU178" s="159" t="s">
        <v>161</v>
      </c>
      <c r="AV178" s="159" t="s">
        <v>97</v>
      </c>
      <c r="AW178" s="18"/>
      <c r="AX178" s="18"/>
      <c r="AY178" s="18"/>
      <c r="AZ178" s="3" t="s">
        <v>159</v>
      </c>
      <c r="BA178" s="18"/>
      <c r="BB178" s="18"/>
      <c r="BC178" s="18"/>
      <c r="BD178" s="18"/>
      <c r="BE178" s="18"/>
      <c r="BF178" s="160">
        <f>IF(P178="základná",L178,0)</f>
        <v>0</v>
      </c>
      <c r="BG178" s="160">
        <f>IF(P178="znížená",L178,0)</f>
        <v>0</v>
      </c>
      <c r="BH178" s="160">
        <f>IF(P178="zákl. prenesená",L178,0)</f>
        <v>0</v>
      </c>
      <c r="BI178" s="160">
        <f>IF(P178="zníž. prenesená",L178,0)</f>
        <v>0</v>
      </c>
      <c r="BJ178" s="160">
        <f>IF(P178="nulová",L178,0)</f>
        <v>0</v>
      </c>
      <c r="BK178" s="3" t="s">
        <v>97</v>
      </c>
      <c r="BL178" s="160">
        <f>ROUND(Q178*I178,2)</f>
        <v>0</v>
      </c>
      <c r="BM178" s="3" t="s">
        <v>232</v>
      </c>
      <c r="BN178" s="159" t="s">
        <v>681</v>
      </c>
    </row>
    <row r="179" spans="1:66" ht="22.5" customHeight="1">
      <c r="A179" s="132"/>
      <c r="B179" s="133"/>
      <c r="C179" s="132"/>
      <c r="D179" s="134" t="s">
        <v>77</v>
      </c>
      <c r="E179" s="143" t="s">
        <v>254</v>
      </c>
      <c r="F179" s="143" t="s">
        <v>255</v>
      </c>
      <c r="G179" s="143"/>
      <c r="H179" s="132"/>
      <c r="I179" s="132"/>
      <c r="J179" s="132"/>
      <c r="K179" s="132"/>
      <c r="L179" s="144">
        <f>BL179</f>
        <v>0</v>
      </c>
      <c r="M179" s="132"/>
      <c r="N179" s="133"/>
      <c r="O179" s="137"/>
      <c r="P179" s="132"/>
      <c r="Q179" s="132"/>
      <c r="R179" s="138">
        <f t="shared" ref="R179:S179" si="43">SUM(R180:R213)</f>
        <v>0</v>
      </c>
      <c r="S179" s="138">
        <f t="shared" si="43"/>
        <v>0</v>
      </c>
      <c r="T179" s="132"/>
      <c r="U179" s="139">
        <f>SUM(U180:U213)</f>
        <v>0</v>
      </c>
      <c r="V179" s="132"/>
      <c r="W179" s="139">
        <f>SUM(W180:W213)</f>
        <v>2.1640617799999999</v>
      </c>
      <c r="X179" s="132"/>
      <c r="Y179" s="140">
        <f>SUM(Y180:Y213)</f>
        <v>0</v>
      </c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  <c r="AL179" s="132"/>
      <c r="AM179" s="132"/>
      <c r="AN179" s="132"/>
      <c r="AO179" s="132"/>
      <c r="AP179" s="132"/>
      <c r="AQ179" s="132"/>
      <c r="AR179" s="132"/>
      <c r="AS179" s="134" t="s">
        <v>97</v>
      </c>
      <c r="AT179" s="132"/>
      <c r="AU179" s="141" t="s">
        <v>77</v>
      </c>
      <c r="AV179" s="141" t="s">
        <v>86</v>
      </c>
      <c r="AW179" s="132"/>
      <c r="AX179" s="132"/>
      <c r="AY179" s="132"/>
      <c r="AZ179" s="134" t="s">
        <v>159</v>
      </c>
      <c r="BA179" s="132"/>
      <c r="BB179" s="132"/>
      <c r="BC179" s="132"/>
      <c r="BD179" s="132"/>
      <c r="BE179" s="132"/>
      <c r="BF179" s="132"/>
      <c r="BG179" s="132"/>
      <c r="BH179" s="132"/>
      <c r="BI179" s="132"/>
      <c r="BJ179" s="132"/>
      <c r="BK179" s="132"/>
      <c r="BL179" s="142">
        <f>SUM(BL180:BL213)</f>
        <v>0</v>
      </c>
      <c r="BM179" s="132"/>
      <c r="BN179" s="132"/>
    </row>
    <row r="180" spans="1:66" ht="33" customHeight="1">
      <c r="A180" s="18"/>
      <c r="B180" s="19"/>
      <c r="C180" s="145" t="s">
        <v>232</v>
      </c>
      <c r="D180" s="145" t="s">
        <v>161</v>
      </c>
      <c r="E180" s="146" t="s">
        <v>256</v>
      </c>
      <c r="F180" s="147" t="s">
        <v>257</v>
      </c>
      <c r="G180" s="147"/>
      <c r="H180" s="148" t="s">
        <v>178</v>
      </c>
      <c r="I180" s="149">
        <v>26</v>
      </c>
      <c r="J180" s="150"/>
      <c r="K180" s="150"/>
      <c r="L180" s="151">
        <f>ROUND(Q180*I180,2)</f>
        <v>0</v>
      </c>
      <c r="M180" s="152"/>
      <c r="N180" s="19"/>
      <c r="O180" s="153" t="s">
        <v>1</v>
      </c>
      <c r="P180" s="154" t="s">
        <v>42</v>
      </c>
      <c r="Q180" s="155">
        <f>J180+K180</f>
        <v>0</v>
      </c>
      <c r="R180" s="156">
        <f>ROUND(J180*I180,2)</f>
        <v>0</v>
      </c>
      <c r="S180" s="156">
        <f>ROUND(K180*I180,2)</f>
        <v>0</v>
      </c>
      <c r="T180" s="18"/>
      <c r="U180" s="157">
        <f>T180*I180</f>
        <v>0</v>
      </c>
      <c r="V180" s="157">
        <v>2.1000000000000001E-4</v>
      </c>
      <c r="W180" s="157">
        <f>V180*I180</f>
        <v>5.4600000000000004E-3</v>
      </c>
      <c r="X180" s="157">
        <v>0</v>
      </c>
      <c r="Y180" s="158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9" t="s">
        <v>232</v>
      </c>
      <c r="AT180" s="18"/>
      <c r="AU180" s="159" t="s">
        <v>161</v>
      </c>
      <c r="AV180" s="159" t="s">
        <v>97</v>
      </c>
      <c r="AW180" s="18"/>
      <c r="AX180" s="18"/>
      <c r="AY180" s="18"/>
      <c r="AZ180" s="3" t="s">
        <v>159</v>
      </c>
      <c r="BA180" s="18"/>
      <c r="BB180" s="18"/>
      <c r="BC180" s="18"/>
      <c r="BD180" s="18"/>
      <c r="BE180" s="18"/>
      <c r="BF180" s="160">
        <f>IF(P180="základná",L180,0)</f>
        <v>0</v>
      </c>
      <c r="BG180" s="160">
        <f>IF(P180="znížená",L180,0)</f>
        <v>0</v>
      </c>
      <c r="BH180" s="160">
        <f>IF(P180="zákl. prenesená",L180,0)</f>
        <v>0</v>
      </c>
      <c r="BI180" s="160">
        <f>IF(P180="zníž. prenesená",L180,0)</f>
        <v>0</v>
      </c>
      <c r="BJ180" s="160">
        <f>IF(P180="nulová",L180,0)</f>
        <v>0</v>
      </c>
      <c r="BK180" s="3" t="s">
        <v>97</v>
      </c>
      <c r="BL180" s="160">
        <f>ROUND(Q180*I180,2)</f>
        <v>0</v>
      </c>
      <c r="BM180" s="3" t="s">
        <v>232</v>
      </c>
      <c r="BN180" s="159" t="s">
        <v>682</v>
      </c>
    </row>
    <row r="181" spans="1:66" ht="15.75" customHeight="1">
      <c r="A181" s="161"/>
      <c r="B181" s="162"/>
      <c r="C181" s="161"/>
      <c r="D181" s="163" t="s">
        <v>167</v>
      </c>
      <c r="E181" s="164" t="s">
        <v>1</v>
      </c>
      <c r="F181" s="165" t="s">
        <v>259</v>
      </c>
      <c r="G181" s="165"/>
      <c r="H181" s="161"/>
      <c r="I181" s="166">
        <v>26</v>
      </c>
      <c r="J181" s="161"/>
      <c r="K181" s="161"/>
      <c r="L181" s="161"/>
      <c r="M181" s="161"/>
      <c r="N181" s="162"/>
      <c r="O181" s="167"/>
      <c r="P181" s="161"/>
      <c r="Q181" s="161"/>
      <c r="R181" s="161"/>
      <c r="S181" s="161"/>
      <c r="T181" s="161"/>
      <c r="U181" s="161"/>
      <c r="V181" s="161"/>
      <c r="W181" s="161"/>
      <c r="X181" s="161"/>
      <c r="Y181" s="168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  <c r="AL181" s="161"/>
      <c r="AM181" s="161"/>
      <c r="AN181" s="161"/>
      <c r="AO181" s="161"/>
      <c r="AP181" s="161"/>
      <c r="AQ181" s="161"/>
      <c r="AR181" s="161"/>
      <c r="AS181" s="161"/>
      <c r="AT181" s="161"/>
      <c r="AU181" s="164" t="s">
        <v>167</v>
      </c>
      <c r="AV181" s="164" t="s">
        <v>97</v>
      </c>
      <c r="AW181" s="161" t="s">
        <v>97</v>
      </c>
      <c r="AX181" s="161" t="s">
        <v>4</v>
      </c>
      <c r="AY181" s="161" t="s">
        <v>86</v>
      </c>
      <c r="AZ181" s="164" t="s">
        <v>159</v>
      </c>
      <c r="BA181" s="161"/>
      <c r="BB181" s="161"/>
      <c r="BC181" s="161"/>
      <c r="BD181" s="161"/>
      <c r="BE181" s="161"/>
      <c r="BF181" s="161"/>
      <c r="BG181" s="161"/>
      <c r="BH181" s="161"/>
      <c r="BI181" s="161"/>
      <c r="BJ181" s="161"/>
      <c r="BK181" s="161"/>
      <c r="BL181" s="161"/>
      <c r="BM181" s="161"/>
      <c r="BN181" s="161"/>
    </row>
    <row r="182" spans="1:66" ht="24" customHeight="1">
      <c r="A182" s="18"/>
      <c r="B182" s="19"/>
      <c r="C182" s="145" t="s">
        <v>260</v>
      </c>
      <c r="D182" s="145" t="s">
        <v>161</v>
      </c>
      <c r="E182" s="146" t="s">
        <v>261</v>
      </c>
      <c r="F182" s="147" t="s">
        <v>262</v>
      </c>
      <c r="G182" s="147"/>
      <c r="H182" s="148" t="s">
        <v>263</v>
      </c>
      <c r="I182" s="149">
        <v>7</v>
      </c>
      <c r="J182" s="150"/>
      <c r="K182" s="150"/>
      <c r="L182" s="151">
        <f>ROUND(Q182*I182,2)</f>
        <v>0</v>
      </c>
      <c r="M182" s="152"/>
      <c r="N182" s="19"/>
      <c r="O182" s="153" t="s">
        <v>1</v>
      </c>
      <c r="P182" s="154" t="s">
        <v>42</v>
      </c>
      <c r="Q182" s="155">
        <f>J182+K182</f>
        <v>0</v>
      </c>
      <c r="R182" s="156">
        <f>ROUND(J182*I182,2)</f>
        <v>0</v>
      </c>
      <c r="S182" s="156">
        <f>ROUND(K182*I182,2)</f>
        <v>0</v>
      </c>
      <c r="T182" s="18"/>
      <c r="U182" s="157">
        <f>T182*I182</f>
        <v>0</v>
      </c>
      <c r="V182" s="157">
        <v>2.5999999999999998E-4</v>
      </c>
      <c r="W182" s="157">
        <f>V182*I182</f>
        <v>1.8199999999999998E-3</v>
      </c>
      <c r="X182" s="157">
        <v>0</v>
      </c>
      <c r="Y182" s="158">
        <f>X182*I182</f>
        <v>0</v>
      </c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59" t="s">
        <v>232</v>
      </c>
      <c r="AT182" s="18"/>
      <c r="AU182" s="159" t="s">
        <v>161</v>
      </c>
      <c r="AV182" s="159" t="s">
        <v>97</v>
      </c>
      <c r="AW182" s="18"/>
      <c r="AX182" s="18"/>
      <c r="AY182" s="18"/>
      <c r="AZ182" s="3" t="s">
        <v>159</v>
      </c>
      <c r="BA182" s="18"/>
      <c r="BB182" s="18"/>
      <c r="BC182" s="18"/>
      <c r="BD182" s="18"/>
      <c r="BE182" s="18"/>
      <c r="BF182" s="160">
        <f>IF(P182="základná",L182,0)</f>
        <v>0</v>
      </c>
      <c r="BG182" s="160">
        <f>IF(P182="znížená",L182,0)</f>
        <v>0</v>
      </c>
      <c r="BH182" s="160">
        <f>IF(P182="zákl. prenesená",L182,0)</f>
        <v>0</v>
      </c>
      <c r="BI182" s="160">
        <f>IF(P182="zníž. prenesená",L182,0)</f>
        <v>0</v>
      </c>
      <c r="BJ182" s="160">
        <f>IF(P182="nulová",L182,0)</f>
        <v>0</v>
      </c>
      <c r="BK182" s="3" t="s">
        <v>97</v>
      </c>
      <c r="BL182" s="160">
        <f>ROUND(Q182*I182,2)</f>
        <v>0</v>
      </c>
      <c r="BM182" s="3" t="s">
        <v>232</v>
      </c>
      <c r="BN182" s="159" t="s">
        <v>683</v>
      </c>
    </row>
    <row r="183" spans="1:66" ht="15.75" customHeight="1">
      <c r="A183" s="161"/>
      <c r="B183" s="162"/>
      <c r="C183" s="161"/>
      <c r="D183" s="163" t="s">
        <v>167</v>
      </c>
      <c r="E183" s="164" t="s">
        <v>1</v>
      </c>
      <c r="F183" s="165" t="s">
        <v>265</v>
      </c>
      <c r="G183" s="165"/>
      <c r="H183" s="161"/>
      <c r="I183" s="166">
        <v>7</v>
      </c>
      <c r="J183" s="161"/>
      <c r="K183" s="161"/>
      <c r="L183" s="161"/>
      <c r="M183" s="161"/>
      <c r="N183" s="162"/>
      <c r="O183" s="167"/>
      <c r="P183" s="161"/>
      <c r="Q183" s="161"/>
      <c r="R183" s="161"/>
      <c r="S183" s="161"/>
      <c r="T183" s="161"/>
      <c r="U183" s="161"/>
      <c r="V183" s="161"/>
      <c r="W183" s="161"/>
      <c r="X183" s="161"/>
      <c r="Y183" s="168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1"/>
      <c r="AO183" s="161"/>
      <c r="AP183" s="161"/>
      <c r="AQ183" s="161"/>
      <c r="AR183" s="161"/>
      <c r="AS183" s="161"/>
      <c r="AT183" s="161"/>
      <c r="AU183" s="164" t="s">
        <v>167</v>
      </c>
      <c r="AV183" s="164" t="s">
        <v>97</v>
      </c>
      <c r="AW183" s="161" t="s">
        <v>97</v>
      </c>
      <c r="AX183" s="161" t="s">
        <v>4</v>
      </c>
      <c r="AY183" s="161" t="s">
        <v>86</v>
      </c>
      <c r="AZ183" s="164" t="s">
        <v>159</v>
      </c>
      <c r="BA183" s="161"/>
      <c r="BB183" s="161"/>
      <c r="BC183" s="161"/>
      <c r="BD183" s="161"/>
      <c r="BE183" s="161"/>
      <c r="BF183" s="161"/>
      <c r="BG183" s="161"/>
      <c r="BH183" s="161"/>
      <c r="BI183" s="161"/>
      <c r="BJ183" s="161"/>
      <c r="BK183" s="161"/>
      <c r="BL183" s="161"/>
      <c r="BM183" s="161"/>
      <c r="BN183" s="161"/>
    </row>
    <row r="184" spans="1:66" ht="33" customHeight="1">
      <c r="A184" s="18"/>
      <c r="B184" s="19"/>
      <c r="C184" s="169" t="s">
        <v>266</v>
      </c>
      <c r="D184" s="169" t="s">
        <v>175</v>
      </c>
      <c r="E184" s="170" t="s">
        <v>267</v>
      </c>
      <c r="F184" s="171" t="s">
        <v>268</v>
      </c>
      <c r="G184" s="171"/>
      <c r="H184" s="172" t="s">
        <v>164</v>
      </c>
      <c r="I184" s="173">
        <v>7.3999999999999996E-2</v>
      </c>
      <c r="J184" s="174"/>
      <c r="K184" s="175"/>
      <c r="L184" s="176">
        <f>ROUND(Q184*I184,2)</f>
        <v>0</v>
      </c>
      <c r="M184" s="175"/>
      <c r="N184" s="177"/>
      <c r="O184" s="178" t="s">
        <v>1</v>
      </c>
      <c r="P184" s="154" t="s">
        <v>42</v>
      </c>
      <c r="Q184" s="155">
        <f>J184+K184</f>
        <v>0</v>
      </c>
      <c r="R184" s="156">
        <f>ROUND(J184*I184,2)</f>
        <v>0</v>
      </c>
      <c r="S184" s="156">
        <f>ROUND(K184*I184,2)</f>
        <v>0</v>
      </c>
      <c r="T184" s="18"/>
      <c r="U184" s="157">
        <f>T184*I184</f>
        <v>0</v>
      </c>
      <c r="V184" s="157">
        <v>0.44</v>
      </c>
      <c r="W184" s="157">
        <f>V184*I184</f>
        <v>3.2559999999999999E-2</v>
      </c>
      <c r="X184" s="157">
        <v>0</v>
      </c>
      <c r="Y184" s="158">
        <f>X184*I184</f>
        <v>0</v>
      </c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59" t="s">
        <v>243</v>
      </c>
      <c r="AT184" s="18"/>
      <c r="AU184" s="159" t="s">
        <v>175</v>
      </c>
      <c r="AV184" s="159" t="s">
        <v>97</v>
      </c>
      <c r="AW184" s="18"/>
      <c r="AX184" s="18"/>
      <c r="AY184" s="18"/>
      <c r="AZ184" s="3" t="s">
        <v>159</v>
      </c>
      <c r="BA184" s="18"/>
      <c r="BB184" s="18"/>
      <c r="BC184" s="18"/>
      <c r="BD184" s="18"/>
      <c r="BE184" s="18"/>
      <c r="BF184" s="160">
        <f>IF(P184="základná",L184,0)</f>
        <v>0</v>
      </c>
      <c r="BG184" s="160">
        <f>IF(P184="znížená",L184,0)</f>
        <v>0</v>
      </c>
      <c r="BH184" s="160">
        <f>IF(P184="zákl. prenesená",L184,0)</f>
        <v>0</v>
      </c>
      <c r="BI184" s="160">
        <f>IF(P184="zníž. prenesená",L184,0)</f>
        <v>0</v>
      </c>
      <c r="BJ184" s="160">
        <f>IF(P184="nulová",L184,0)</f>
        <v>0</v>
      </c>
      <c r="BK184" s="3" t="s">
        <v>97</v>
      </c>
      <c r="BL184" s="160">
        <f>ROUND(Q184*I184,2)</f>
        <v>0</v>
      </c>
      <c r="BM184" s="3" t="s">
        <v>232</v>
      </c>
      <c r="BN184" s="159" t="s">
        <v>684</v>
      </c>
    </row>
    <row r="185" spans="1:66" ht="15.75" customHeight="1">
      <c r="A185" s="161"/>
      <c r="B185" s="162"/>
      <c r="C185" s="161"/>
      <c r="D185" s="163" t="s">
        <v>167</v>
      </c>
      <c r="E185" s="164" t="s">
        <v>1</v>
      </c>
      <c r="F185" s="165" t="s">
        <v>270</v>
      </c>
      <c r="G185" s="165"/>
      <c r="H185" s="161"/>
      <c r="I185" s="166">
        <v>6.7000000000000004E-2</v>
      </c>
      <c r="J185" s="161"/>
      <c r="K185" s="161"/>
      <c r="L185" s="161"/>
      <c r="M185" s="161"/>
      <c r="N185" s="162"/>
      <c r="O185" s="167"/>
      <c r="P185" s="161"/>
      <c r="Q185" s="161"/>
      <c r="R185" s="161"/>
      <c r="S185" s="161"/>
      <c r="T185" s="161"/>
      <c r="U185" s="161"/>
      <c r="V185" s="161"/>
      <c r="W185" s="161"/>
      <c r="X185" s="161"/>
      <c r="Y185" s="168"/>
      <c r="Z185" s="161"/>
      <c r="AA185" s="161"/>
      <c r="AB185" s="161"/>
      <c r="AC185" s="161"/>
      <c r="AD185" s="161"/>
      <c r="AE185" s="161"/>
      <c r="AF185" s="161"/>
      <c r="AG185" s="161"/>
      <c r="AH185" s="161"/>
      <c r="AI185" s="161"/>
      <c r="AJ185" s="161"/>
      <c r="AK185" s="161"/>
      <c r="AL185" s="161"/>
      <c r="AM185" s="161"/>
      <c r="AN185" s="161"/>
      <c r="AO185" s="161"/>
      <c r="AP185" s="161"/>
      <c r="AQ185" s="161"/>
      <c r="AR185" s="161"/>
      <c r="AS185" s="161"/>
      <c r="AT185" s="161"/>
      <c r="AU185" s="164" t="s">
        <v>167</v>
      </c>
      <c r="AV185" s="164" t="s">
        <v>97</v>
      </c>
      <c r="AW185" s="161" t="s">
        <v>97</v>
      </c>
      <c r="AX185" s="161" t="s">
        <v>4</v>
      </c>
      <c r="AY185" s="161" t="s">
        <v>86</v>
      </c>
      <c r="AZ185" s="164" t="s">
        <v>159</v>
      </c>
      <c r="BA185" s="161"/>
      <c r="BB185" s="161"/>
      <c r="BC185" s="161"/>
      <c r="BD185" s="161"/>
      <c r="BE185" s="161"/>
      <c r="BF185" s="161"/>
      <c r="BG185" s="161"/>
      <c r="BH185" s="161"/>
      <c r="BI185" s="161"/>
      <c r="BJ185" s="161"/>
      <c r="BK185" s="161"/>
      <c r="BL185" s="161"/>
      <c r="BM185" s="161"/>
      <c r="BN185" s="161"/>
    </row>
    <row r="186" spans="1:66" ht="15.75" customHeight="1">
      <c r="A186" s="161"/>
      <c r="B186" s="162"/>
      <c r="C186" s="161"/>
      <c r="D186" s="163" t="s">
        <v>167</v>
      </c>
      <c r="E186" s="161"/>
      <c r="F186" s="165" t="s">
        <v>271</v>
      </c>
      <c r="G186" s="165"/>
      <c r="H186" s="161"/>
      <c r="I186" s="166">
        <v>7.3999999999999996E-2</v>
      </c>
      <c r="J186" s="161"/>
      <c r="K186" s="161"/>
      <c r="L186" s="161"/>
      <c r="M186" s="161"/>
      <c r="N186" s="162"/>
      <c r="O186" s="167"/>
      <c r="P186" s="161"/>
      <c r="Q186" s="161"/>
      <c r="R186" s="161"/>
      <c r="S186" s="161"/>
      <c r="T186" s="161"/>
      <c r="U186" s="161"/>
      <c r="V186" s="161"/>
      <c r="W186" s="161"/>
      <c r="X186" s="161"/>
      <c r="Y186" s="168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  <c r="AL186" s="161"/>
      <c r="AM186" s="161"/>
      <c r="AN186" s="161"/>
      <c r="AO186" s="161"/>
      <c r="AP186" s="161"/>
      <c r="AQ186" s="161"/>
      <c r="AR186" s="161"/>
      <c r="AS186" s="161"/>
      <c r="AT186" s="161"/>
      <c r="AU186" s="164" t="s">
        <v>167</v>
      </c>
      <c r="AV186" s="164" t="s">
        <v>97</v>
      </c>
      <c r="AW186" s="161" t="s">
        <v>97</v>
      </c>
      <c r="AX186" s="161" t="s">
        <v>3</v>
      </c>
      <c r="AY186" s="161" t="s">
        <v>86</v>
      </c>
      <c r="AZ186" s="164" t="s">
        <v>159</v>
      </c>
      <c r="BA186" s="161"/>
      <c r="BB186" s="161"/>
      <c r="BC186" s="161"/>
      <c r="BD186" s="161"/>
      <c r="BE186" s="161"/>
      <c r="BF186" s="161"/>
      <c r="BG186" s="161"/>
      <c r="BH186" s="161"/>
      <c r="BI186" s="161"/>
      <c r="BJ186" s="161"/>
      <c r="BK186" s="161"/>
      <c r="BL186" s="161"/>
      <c r="BM186" s="161"/>
      <c r="BN186" s="161"/>
    </row>
    <row r="187" spans="1:66" ht="24" customHeight="1">
      <c r="A187" s="18"/>
      <c r="B187" s="19"/>
      <c r="C187" s="145" t="s">
        <v>272</v>
      </c>
      <c r="D187" s="145" t="s">
        <v>161</v>
      </c>
      <c r="E187" s="146" t="s">
        <v>273</v>
      </c>
      <c r="F187" s="147" t="s">
        <v>274</v>
      </c>
      <c r="G187" s="147"/>
      <c r="H187" s="148" t="s">
        <v>263</v>
      </c>
      <c r="I187" s="149">
        <v>44.8</v>
      </c>
      <c r="J187" s="150"/>
      <c r="K187" s="150"/>
      <c r="L187" s="151">
        <f>ROUND(Q187*I187,2)</f>
        <v>0</v>
      </c>
      <c r="M187" s="152"/>
      <c r="N187" s="19"/>
      <c r="O187" s="153" t="s">
        <v>1</v>
      </c>
      <c r="P187" s="154" t="s">
        <v>42</v>
      </c>
      <c r="Q187" s="155">
        <f>J187+K187</f>
        <v>0</v>
      </c>
      <c r="R187" s="156">
        <f>ROUND(J187*I187,2)</f>
        <v>0</v>
      </c>
      <c r="S187" s="156">
        <f>ROUND(K187*I187,2)</f>
        <v>0</v>
      </c>
      <c r="T187" s="18"/>
      <c r="U187" s="157">
        <f>T187*I187</f>
        <v>0</v>
      </c>
      <c r="V187" s="157">
        <v>2.5999999999999998E-4</v>
      </c>
      <c r="W187" s="157">
        <f>V187*I187</f>
        <v>1.1647999999999999E-2</v>
      </c>
      <c r="X187" s="157">
        <v>0</v>
      </c>
      <c r="Y187" s="158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9" t="s">
        <v>232</v>
      </c>
      <c r="AT187" s="18"/>
      <c r="AU187" s="159" t="s">
        <v>161</v>
      </c>
      <c r="AV187" s="159" t="s">
        <v>97</v>
      </c>
      <c r="AW187" s="18"/>
      <c r="AX187" s="18"/>
      <c r="AY187" s="18"/>
      <c r="AZ187" s="3" t="s">
        <v>159</v>
      </c>
      <c r="BA187" s="18"/>
      <c r="BB187" s="18"/>
      <c r="BC187" s="18"/>
      <c r="BD187" s="18"/>
      <c r="BE187" s="18"/>
      <c r="BF187" s="160">
        <f>IF(P187="základná",L187,0)</f>
        <v>0</v>
      </c>
      <c r="BG187" s="160">
        <f>IF(P187="znížená",L187,0)</f>
        <v>0</v>
      </c>
      <c r="BH187" s="160">
        <f>IF(P187="zákl. prenesená",L187,0)</f>
        <v>0</v>
      </c>
      <c r="BI187" s="160">
        <f>IF(P187="zníž. prenesená",L187,0)</f>
        <v>0</v>
      </c>
      <c r="BJ187" s="160">
        <f>IF(P187="nulová",L187,0)</f>
        <v>0</v>
      </c>
      <c r="BK187" s="3" t="s">
        <v>97</v>
      </c>
      <c r="BL187" s="160">
        <f>ROUND(Q187*I187,2)</f>
        <v>0</v>
      </c>
      <c r="BM187" s="3" t="s">
        <v>232</v>
      </c>
      <c r="BN187" s="159" t="s">
        <v>685</v>
      </c>
    </row>
    <row r="188" spans="1:66" ht="15.75" customHeight="1">
      <c r="A188" s="161"/>
      <c r="B188" s="162"/>
      <c r="C188" s="161"/>
      <c r="D188" s="163" t="s">
        <v>167</v>
      </c>
      <c r="E188" s="164" t="s">
        <v>1</v>
      </c>
      <c r="F188" s="165" t="s">
        <v>276</v>
      </c>
      <c r="G188" s="165"/>
      <c r="H188" s="161"/>
      <c r="I188" s="166">
        <v>44.8</v>
      </c>
      <c r="J188" s="161"/>
      <c r="K188" s="161"/>
      <c r="L188" s="161"/>
      <c r="M188" s="161"/>
      <c r="N188" s="162"/>
      <c r="O188" s="167"/>
      <c r="P188" s="161"/>
      <c r="Q188" s="161"/>
      <c r="R188" s="161"/>
      <c r="S188" s="161"/>
      <c r="T188" s="161"/>
      <c r="U188" s="161"/>
      <c r="V188" s="161"/>
      <c r="W188" s="161"/>
      <c r="X188" s="161"/>
      <c r="Y188" s="168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  <c r="AO188" s="161"/>
      <c r="AP188" s="161"/>
      <c r="AQ188" s="161"/>
      <c r="AR188" s="161"/>
      <c r="AS188" s="161"/>
      <c r="AT188" s="161"/>
      <c r="AU188" s="164" t="s">
        <v>167</v>
      </c>
      <c r="AV188" s="164" t="s">
        <v>97</v>
      </c>
      <c r="AW188" s="161" t="s">
        <v>97</v>
      </c>
      <c r="AX188" s="161" t="s">
        <v>4</v>
      </c>
      <c r="AY188" s="161" t="s">
        <v>86</v>
      </c>
      <c r="AZ188" s="164" t="s">
        <v>159</v>
      </c>
      <c r="BA188" s="161"/>
      <c r="BB188" s="161"/>
      <c r="BC188" s="161"/>
      <c r="BD188" s="161"/>
      <c r="BE188" s="161"/>
      <c r="BF188" s="161"/>
      <c r="BG188" s="161"/>
      <c r="BH188" s="161"/>
      <c r="BI188" s="161"/>
      <c r="BJ188" s="161"/>
      <c r="BK188" s="161"/>
      <c r="BL188" s="161"/>
      <c r="BM188" s="161"/>
      <c r="BN188" s="161"/>
    </row>
    <row r="189" spans="1:66" ht="24" customHeight="1">
      <c r="A189" s="18"/>
      <c r="B189" s="19"/>
      <c r="C189" s="145" t="s">
        <v>8</v>
      </c>
      <c r="D189" s="145" t="s">
        <v>161</v>
      </c>
      <c r="E189" s="146" t="s">
        <v>277</v>
      </c>
      <c r="F189" s="147" t="s">
        <v>278</v>
      </c>
      <c r="G189" s="147"/>
      <c r="H189" s="148" t="s">
        <v>186</v>
      </c>
      <c r="I189" s="149">
        <v>43.52</v>
      </c>
      <c r="J189" s="150"/>
      <c r="K189" s="150"/>
      <c r="L189" s="151">
        <f>ROUND(Q189*I189,2)</f>
        <v>0</v>
      </c>
      <c r="M189" s="152"/>
      <c r="N189" s="19"/>
      <c r="O189" s="153" t="s">
        <v>1</v>
      </c>
      <c r="P189" s="154" t="s">
        <v>42</v>
      </c>
      <c r="Q189" s="155">
        <f>J189+K189</f>
        <v>0</v>
      </c>
      <c r="R189" s="156">
        <f>ROUND(J189*I189,2)</f>
        <v>0</v>
      </c>
      <c r="S189" s="156">
        <f>ROUND(K189*I189,2)</f>
        <v>0</v>
      </c>
      <c r="T189" s="18"/>
      <c r="U189" s="157">
        <f>T189*I189</f>
        <v>0</v>
      </c>
      <c r="V189" s="157">
        <v>0</v>
      </c>
      <c r="W189" s="157">
        <f>V189*I189</f>
        <v>0</v>
      </c>
      <c r="X189" s="157">
        <v>0</v>
      </c>
      <c r="Y189" s="158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9" t="s">
        <v>232</v>
      </c>
      <c r="AT189" s="18"/>
      <c r="AU189" s="159" t="s">
        <v>161</v>
      </c>
      <c r="AV189" s="159" t="s">
        <v>97</v>
      </c>
      <c r="AW189" s="18"/>
      <c r="AX189" s="18"/>
      <c r="AY189" s="18"/>
      <c r="AZ189" s="3" t="s">
        <v>159</v>
      </c>
      <c r="BA189" s="18"/>
      <c r="BB189" s="18"/>
      <c r="BC189" s="18"/>
      <c r="BD189" s="18"/>
      <c r="BE189" s="18"/>
      <c r="BF189" s="160">
        <f>IF(P189="základná",L189,0)</f>
        <v>0</v>
      </c>
      <c r="BG189" s="160">
        <f>IF(P189="znížená",L189,0)</f>
        <v>0</v>
      </c>
      <c r="BH189" s="160">
        <f>IF(P189="zákl. prenesená",L189,0)</f>
        <v>0</v>
      </c>
      <c r="BI189" s="160">
        <f>IF(P189="zníž. prenesená",L189,0)</f>
        <v>0</v>
      </c>
      <c r="BJ189" s="160">
        <f>IF(P189="nulová",L189,0)</f>
        <v>0</v>
      </c>
      <c r="BK189" s="3" t="s">
        <v>97</v>
      </c>
      <c r="BL189" s="160">
        <f>ROUND(Q189*I189,2)</f>
        <v>0</v>
      </c>
      <c r="BM189" s="3" t="s">
        <v>232</v>
      </c>
      <c r="BN189" s="159" t="s">
        <v>686</v>
      </c>
    </row>
    <row r="190" spans="1:66" ht="15.75" customHeight="1">
      <c r="A190" s="161"/>
      <c r="B190" s="162"/>
      <c r="C190" s="161"/>
      <c r="D190" s="163" t="s">
        <v>167</v>
      </c>
      <c r="E190" s="164" t="s">
        <v>1</v>
      </c>
      <c r="F190" s="165" t="s">
        <v>280</v>
      </c>
      <c r="G190" s="165"/>
      <c r="H190" s="161"/>
      <c r="I190" s="166">
        <v>43.52</v>
      </c>
      <c r="J190" s="161"/>
      <c r="K190" s="161"/>
      <c r="L190" s="161"/>
      <c r="M190" s="161"/>
      <c r="N190" s="162"/>
      <c r="O190" s="167"/>
      <c r="P190" s="161"/>
      <c r="Q190" s="161"/>
      <c r="R190" s="161"/>
      <c r="S190" s="161"/>
      <c r="T190" s="161"/>
      <c r="U190" s="161"/>
      <c r="V190" s="161"/>
      <c r="W190" s="161"/>
      <c r="X190" s="161"/>
      <c r="Y190" s="168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4" t="s">
        <v>167</v>
      </c>
      <c r="AV190" s="164" t="s">
        <v>97</v>
      </c>
      <c r="AW190" s="161" t="s">
        <v>97</v>
      </c>
      <c r="AX190" s="161" t="s">
        <v>4</v>
      </c>
      <c r="AY190" s="161" t="s">
        <v>86</v>
      </c>
      <c r="AZ190" s="164" t="s">
        <v>159</v>
      </c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1"/>
      <c r="BN190" s="161"/>
    </row>
    <row r="191" spans="1:66" ht="24" customHeight="1">
      <c r="A191" s="18"/>
      <c r="B191" s="19"/>
      <c r="C191" s="169" t="s">
        <v>281</v>
      </c>
      <c r="D191" s="169" t="s">
        <v>175</v>
      </c>
      <c r="E191" s="170" t="s">
        <v>282</v>
      </c>
      <c r="F191" s="171" t="s">
        <v>283</v>
      </c>
      <c r="G191" s="171"/>
      <c r="H191" s="172" t="s">
        <v>164</v>
      </c>
      <c r="I191" s="173">
        <v>1.149</v>
      </c>
      <c r="J191" s="174"/>
      <c r="K191" s="175"/>
      <c r="L191" s="176">
        <f>ROUND(Q191*I191,2)</f>
        <v>0</v>
      </c>
      <c r="M191" s="175"/>
      <c r="N191" s="177"/>
      <c r="O191" s="178" t="s">
        <v>1</v>
      </c>
      <c r="P191" s="154" t="s">
        <v>42</v>
      </c>
      <c r="Q191" s="155">
        <f>J191+K191</f>
        <v>0</v>
      </c>
      <c r="R191" s="156">
        <f>ROUND(J191*I191,2)</f>
        <v>0</v>
      </c>
      <c r="S191" s="156">
        <f>ROUND(K191*I191,2)</f>
        <v>0</v>
      </c>
      <c r="T191" s="18"/>
      <c r="U191" s="157">
        <f>T191*I191</f>
        <v>0</v>
      </c>
      <c r="V191" s="157">
        <v>0.55000000000000004</v>
      </c>
      <c r="W191" s="157">
        <f>V191*I191</f>
        <v>0.63195000000000001</v>
      </c>
      <c r="X191" s="157">
        <v>0</v>
      </c>
      <c r="Y191" s="158">
        <f>X191*I191</f>
        <v>0</v>
      </c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59" t="s">
        <v>243</v>
      </c>
      <c r="AT191" s="18"/>
      <c r="AU191" s="159" t="s">
        <v>175</v>
      </c>
      <c r="AV191" s="159" t="s">
        <v>97</v>
      </c>
      <c r="AW191" s="18"/>
      <c r="AX191" s="18"/>
      <c r="AY191" s="18"/>
      <c r="AZ191" s="3" t="s">
        <v>159</v>
      </c>
      <c r="BA191" s="18"/>
      <c r="BB191" s="18"/>
      <c r="BC191" s="18"/>
      <c r="BD191" s="18"/>
      <c r="BE191" s="18"/>
      <c r="BF191" s="160">
        <f>IF(P191="základná",L191,0)</f>
        <v>0</v>
      </c>
      <c r="BG191" s="160">
        <f>IF(P191="znížená",L191,0)</f>
        <v>0</v>
      </c>
      <c r="BH191" s="160">
        <f>IF(P191="zákl. prenesená",L191,0)</f>
        <v>0</v>
      </c>
      <c r="BI191" s="160">
        <f>IF(P191="zníž. prenesená",L191,0)</f>
        <v>0</v>
      </c>
      <c r="BJ191" s="160">
        <f>IF(P191="nulová",L191,0)</f>
        <v>0</v>
      </c>
      <c r="BK191" s="3" t="s">
        <v>97</v>
      </c>
      <c r="BL191" s="160">
        <f>ROUND(Q191*I191,2)</f>
        <v>0</v>
      </c>
      <c r="BM191" s="3" t="s">
        <v>232</v>
      </c>
      <c r="BN191" s="159" t="s">
        <v>687</v>
      </c>
    </row>
    <row r="192" spans="1:66" ht="15.75" customHeight="1">
      <c r="A192" s="161"/>
      <c r="B192" s="162"/>
      <c r="C192" s="161"/>
      <c r="D192" s="163" t="s">
        <v>167</v>
      </c>
      <c r="E192" s="161"/>
      <c r="F192" s="165" t="s">
        <v>285</v>
      </c>
      <c r="G192" s="165"/>
      <c r="H192" s="161"/>
      <c r="I192" s="166">
        <v>1.149</v>
      </c>
      <c r="J192" s="161"/>
      <c r="K192" s="161"/>
      <c r="L192" s="161"/>
      <c r="M192" s="161"/>
      <c r="N192" s="162"/>
      <c r="O192" s="167"/>
      <c r="P192" s="161"/>
      <c r="Q192" s="161"/>
      <c r="R192" s="161"/>
      <c r="S192" s="161"/>
      <c r="T192" s="161"/>
      <c r="U192" s="161"/>
      <c r="V192" s="161"/>
      <c r="W192" s="161"/>
      <c r="X192" s="161"/>
      <c r="Y192" s="168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  <c r="AO192" s="161"/>
      <c r="AP192" s="161"/>
      <c r="AQ192" s="161"/>
      <c r="AR192" s="161"/>
      <c r="AS192" s="161"/>
      <c r="AT192" s="161"/>
      <c r="AU192" s="164" t="s">
        <v>167</v>
      </c>
      <c r="AV192" s="164" t="s">
        <v>97</v>
      </c>
      <c r="AW192" s="161" t="s">
        <v>97</v>
      </c>
      <c r="AX192" s="161" t="s">
        <v>3</v>
      </c>
      <c r="AY192" s="161" t="s">
        <v>86</v>
      </c>
      <c r="AZ192" s="164" t="s">
        <v>159</v>
      </c>
      <c r="BA192" s="161"/>
      <c r="BB192" s="161"/>
      <c r="BC192" s="161"/>
      <c r="BD192" s="161"/>
      <c r="BE192" s="161"/>
      <c r="BF192" s="161"/>
      <c r="BG192" s="161"/>
      <c r="BH192" s="161"/>
      <c r="BI192" s="161"/>
      <c r="BJ192" s="161"/>
      <c r="BK192" s="161"/>
      <c r="BL192" s="161"/>
      <c r="BM192" s="161"/>
      <c r="BN192" s="161"/>
    </row>
    <row r="193" spans="1:66" ht="16.5" customHeight="1">
      <c r="A193" s="18"/>
      <c r="B193" s="19"/>
      <c r="C193" s="145" t="s">
        <v>286</v>
      </c>
      <c r="D193" s="145" t="s">
        <v>161</v>
      </c>
      <c r="E193" s="146" t="s">
        <v>287</v>
      </c>
      <c r="F193" s="147" t="s">
        <v>288</v>
      </c>
      <c r="G193" s="147"/>
      <c r="H193" s="148" t="s">
        <v>263</v>
      </c>
      <c r="I193" s="149">
        <v>117.333</v>
      </c>
      <c r="J193" s="150"/>
      <c r="K193" s="150"/>
      <c r="L193" s="151">
        <f>ROUND(Q193*I193,2)</f>
        <v>0</v>
      </c>
      <c r="M193" s="152"/>
      <c r="N193" s="19"/>
      <c r="O193" s="153" t="s">
        <v>1</v>
      </c>
      <c r="P193" s="154" t="s">
        <v>42</v>
      </c>
      <c r="Q193" s="155">
        <f>J193+K193</f>
        <v>0</v>
      </c>
      <c r="R193" s="156">
        <f>ROUND(J193*I193,2)</f>
        <v>0</v>
      </c>
      <c r="S193" s="156">
        <f>ROUND(K193*I193,2)</f>
        <v>0</v>
      </c>
      <c r="T193" s="18"/>
      <c r="U193" s="157">
        <f>T193*I193</f>
        <v>0</v>
      </c>
      <c r="V193" s="157">
        <v>0</v>
      </c>
      <c r="W193" s="157">
        <f>V193*I193</f>
        <v>0</v>
      </c>
      <c r="X193" s="157">
        <v>0</v>
      </c>
      <c r="Y193" s="158">
        <f>X193*I193</f>
        <v>0</v>
      </c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59" t="s">
        <v>232</v>
      </c>
      <c r="AT193" s="18"/>
      <c r="AU193" s="159" t="s">
        <v>161</v>
      </c>
      <c r="AV193" s="159" t="s">
        <v>97</v>
      </c>
      <c r="AW193" s="18"/>
      <c r="AX193" s="18"/>
      <c r="AY193" s="18"/>
      <c r="AZ193" s="3" t="s">
        <v>159</v>
      </c>
      <c r="BA193" s="18"/>
      <c r="BB193" s="18"/>
      <c r="BC193" s="18"/>
      <c r="BD193" s="18"/>
      <c r="BE193" s="18"/>
      <c r="BF193" s="160">
        <f>IF(P193="základná",L193,0)</f>
        <v>0</v>
      </c>
      <c r="BG193" s="160">
        <f>IF(P193="znížená",L193,0)</f>
        <v>0</v>
      </c>
      <c r="BH193" s="160">
        <f>IF(P193="zákl. prenesená",L193,0)</f>
        <v>0</v>
      </c>
      <c r="BI193" s="160">
        <f>IF(P193="zníž. prenesená",L193,0)</f>
        <v>0</v>
      </c>
      <c r="BJ193" s="160">
        <f>IF(P193="nulová",L193,0)</f>
        <v>0</v>
      </c>
      <c r="BK193" s="3" t="s">
        <v>97</v>
      </c>
      <c r="BL193" s="160">
        <f>ROUND(Q193*I193,2)</f>
        <v>0</v>
      </c>
      <c r="BM193" s="3" t="s">
        <v>232</v>
      </c>
      <c r="BN193" s="159" t="s">
        <v>688</v>
      </c>
    </row>
    <row r="194" spans="1:66" ht="15.75" customHeight="1">
      <c r="A194" s="161"/>
      <c r="B194" s="162"/>
      <c r="C194" s="161"/>
      <c r="D194" s="163" t="s">
        <v>167</v>
      </c>
      <c r="E194" s="164" t="s">
        <v>1</v>
      </c>
      <c r="F194" s="165" t="s">
        <v>290</v>
      </c>
      <c r="G194" s="165"/>
      <c r="H194" s="161"/>
      <c r="I194" s="166">
        <v>44.8</v>
      </c>
      <c r="J194" s="161"/>
      <c r="K194" s="161"/>
      <c r="L194" s="161"/>
      <c r="M194" s="161"/>
      <c r="N194" s="162"/>
      <c r="O194" s="167"/>
      <c r="P194" s="161"/>
      <c r="Q194" s="161"/>
      <c r="R194" s="161"/>
      <c r="S194" s="161"/>
      <c r="T194" s="161"/>
      <c r="U194" s="161"/>
      <c r="V194" s="161"/>
      <c r="W194" s="161"/>
      <c r="X194" s="161"/>
      <c r="Y194" s="168"/>
      <c r="Z194" s="161"/>
      <c r="AA194" s="161"/>
      <c r="AB194" s="161"/>
      <c r="AC194" s="161"/>
      <c r="AD194" s="161"/>
      <c r="AE194" s="161"/>
      <c r="AF194" s="161"/>
      <c r="AG194" s="161"/>
      <c r="AH194" s="161"/>
      <c r="AI194" s="161"/>
      <c r="AJ194" s="161"/>
      <c r="AK194" s="161"/>
      <c r="AL194" s="161"/>
      <c r="AM194" s="161"/>
      <c r="AN194" s="161"/>
      <c r="AO194" s="161"/>
      <c r="AP194" s="161"/>
      <c r="AQ194" s="161"/>
      <c r="AR194" s="161"/>
      <c r="AS194" s="161"/>
      <c r="AT194" s="161"/>
      <c r="AU194" s="164" t="s">
        <v>167</v>
      </c>
      <c r="AV194" s="164" t="s">
        <v>97</v>
      </c>
      <c r="AW194" s="161" t="s">
        <v>97</v>
      </c>
      <c r="AX194" s="161" t="s">
        <v>4</v>
      </c>
      <c r="AY194" s="161" t="s">
        <v>78</v>
      </c>
      <c r="AZ194" s="164" t="s">
        <v>159</v>
      </c>
      <c r="BA194" s="161"/>
      <c r="BB194" s="161"/>
      <c r="BC194" s="161"/>
      <c r="BD194" s="161"/>
      <c r="BE194" s="161"/>
      <c r="BF194" s="161"/>
      <c r="BG194" s="161"/>
      <c r="BH194" s="161"/>
      <c r="BI194" s="161"/>
      <c r="BJ194" s="161"/>
      <c r="BK194" s="161"/>
      <c r="BL194" s="161"/>
      <c r="BM194" s="161"/>
      <c r="BN194" s="161"/>
    </row>
    <row r="195" spans="1:66" ht="15.75" customHeight="1">
      <c r="A195" s="161"/>
      <c r="B195" s="162"/>
      <c r="C195" s="161"/>
      <c r="D195" s="163" t="s">
        <v>167</v>
      </c>
      <c r="E195" s="164" t="s">
        <v>1</v>
      </c>
      <c r="F195" s="165" t="s">
        <v>291</v>
      </c>
      <c r="G195" s="165"/>
      <c r="H195" s="161"/>
      <c r="I195" s="166">
        <v>72.533000000000001</v>
      </c>
      <c r="J195" s="161"/>
      <c r="K195" s="161"/>
      <c r="L195" s="161"/>
      <c r="M195" s="161"/>
      <c r="N195" s="162"/>
      <c r="O195" s="167"/>
      <c r="P195" s="161"/>
      <c r="Q195" s="161"/>
      <c r="R195" s="161"/>
      <c r="S195" s="161"/>
      <c r="T195" s="161"/>
      <c r="U195" s="161"/>
      <c r="V195" s="161"/>
      <c r="W195" s="161"/>
      <c r="X195" s="161"/>
      <c r="Y195" s="168"/>
      <c r="Z195" s="161"/>
      <c r="AA195" s="161"/>
      <c r="AB195" s="161"/>
      <c r="AC195" s="161"/>
      <c r="AD195" s="161"/>
      <c r="AE195" s="161"/>
      <c r="AF195" s="161"/>
      <c r="AG195" s="161"/>
      <c r="AH195" s="161"/>
      <c r="AI195" s="161"/>
      <c r="AJ195" s="161"/>
      <c r="AK195" s="161"/>
      <c r="AL195" s="161"/>
      <c r="AM195" s="161"/>
      <c r="AN195" s="161"/>
      <c r="AO195" s="161"/>
      <c r="AP195" s="161"/>
      <c r="AQ195" s="161"/>
      <c r="AR195" s="161"/>
      <c r="AS195" s="161"/>
      <c r="AT195" s="161"/>
      <c r="AU195" s="164" t="s">
        <v>167</v>
      </c>
      <c r="AV195" s="164" t="s">
        <v>97</v>
      </c>
      <c r="AW195" s="161" t="s">
        <v>97</v>
      </c>
      <c r="AX195" s="161" t="s">
        <v>4</v>
      </c>
      <c r="AY195" s="161" t="s">
        <v>78</v>
      </c>
      <c r="AZ195" s="164" t="s">
        <v>159</v>
      </c>
      <c r="BA195" s="161"/>
      <c r="BB195" s="161"/>
      <c r="BC195" s="161"/>
      <c r="BD195" s="161"/>
      <c r="BE195" s="161"/>
      <c r="BF195" s="161"/>
      <c r="BG195" s="161"/>
      <c r="BH195" s="161"/>
      <c r="BI195" s="161"/>
      <c r="BJ195" s="161"/>
      <c r="BK195" s="161"/>
      <c r="BL195" s="161"/>
      <c r="BM195" s="161"/>
      <c r="BN195" s="161"/>
    </row>
    <row r="196" spans="1:66" ht="15.75" customHeight="1">
      <c r="A196" s="185"/>
      <c r="B196" s="186"/>
      <c r="C196" s="185"/>
      <c r="D196" s="163" t="s">
        <v>167</v>
      </c>
      <c r="E196" s="187" t="s">
        <v>1</v>
      </c>
      <c r="F196" s="188" t="s">
        <v>239</v>
      </c>
      <c r="G196" s="188"/>
      <c r="H196" s="185"/>
      <c r="I196" s="189">
        <v>117.333</v>
      </c>
      <c r="J196" s="185"/>
      <c r="K196" s="185"/>
      <c r="L196" s="185"/>
      <c r="M196" s="185"/>
      <c r="N196" s="186"/>
      <c r="O196" s="190"/>
      <c r="P196" s="185"/>
      <c r="Q196" s="185"/>
      <c r="R196" s="185"/>
      <c r="S196" s="185"/>
      <c r="T196" s="185"/>
      <c r="U196" s="185"/>
      <c r="V196" s="185"/>
      <c r="W196" s="185"/>
      <c r="X196" s="185"/>
      <c r="Y196" s="191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7" t="s">
        <v>167</v>
      </c>
      <c r="AV196" s="187" t="s">
        <v>97</v>
      </c>
      <c r="AW196" s="185" t="s">
        <v>174</v>
      </c>
      <c r="AX196" s="185" t="s">
        <v>4</v>
      </c>
      <c r="AY196" s="185" t="s">
        <v>86</v>
      </c>
      <c r="AZ196" s="187" t="s">
        <v>159</v>
      </c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</row>
    <row r="197" spans="1:66" ht="37.5" customHeight="1">
      <c r="A197" s="18"/>
      <c r="B197" s="19"/>
      <c r="C197" s="169" t="s">
        <v>292</v>
      </c>
      <c r="D197" s="169" t="s">
        <v>175</v>
      </c>
      <c r="E197" s="170" t="s">
        <v>293</v>
      </c>
      <c r="F197" s="171" t="s">
        <v>294</v>
      </c>
      <c r="G197" s="171"/>
      <c r="H197" s="172" t="s">
        <v>164</v>
      </c>
      <c r="I197" s="173">
        <v>0.29299999999999998</v>
      </c>
      <c r="J197" s="174"/>
      <c r="K197" s="175"/>
      <c r="L197" s="176">
        <f>ROUND(Q197*I197,2)</f>
        <v>0</v>
      </c>
      <c r="M197" s="175"/>
      <c r="N197" s="177"/>
      <c r="O197" s="178" t="s">
        <v>1</v>
      </c>
      <c r="P197" s="154" t="s">
        <v>42</v>
      </c>
      <c r="Q197" s="155">
        <f>J197+K197</f>
        <v>0</v>
      </c>
      <c r="R197" s="156">
        <f>ROUND(J197*I197,2)</f>
        <v>0</v>
      </c>
      <c r="S197" s="156">
        <f>ROUND(K197*I197,2)</f>
        <v>0</v>
      </c>
      <c r="T197" s="18"/>
      <c r="U197" s="157">
        <f>T197*I197</f>
        <v>0</v>
      </c>
      <c r="V197" s="157">
        <v>0.5</v>
      </c>
      <c r="W197" s="157">
        <f>V197*I197</f>
        <v>0.14649999999999999</v>
      </c>
      <c r="X197" s="157">
        <v>0</v>
      </c>
      <c r="Y197" s="158">
        <f>X197*I197</f>
        <v>0</v>
      </c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59" t="s">
        <v>243</v>
      </c>
      <c r="AT197" s="18"/>
      <c r="AU197" s="159" t="s">
        <v>175</v>
      </c>
      <c r="AV197" s="159" t="s">
        <v>97</v>
      </c>
      <c r="AW197" s="18"/>
      <c r="AX197" s="18"/>
      <c r="AY197" s="18"/>
      <c r="AZ197" s="3" t="s">
        <v>159</v>
      </c>
      <c r="BA197" s="18"/>
      <c r="BB197" s="18"/>
      <c r="BC197" s="18"/>
      <c r="BD197" s="18"/>
      <c r="BE197" s="18"/>
      <c r="BF197" s="160">
        <f>IF(P197="základná",L197,0)</f>
        <v>0</v>
      </c>
      <c r="BG197" s="160">
        <f>IF(P197="znížená",L197,0)</f>
        <v>0</v>
      </c>
      <c r="BH197" s="160">
        <f>IF(P197="zákl. prenesená",L197,0)</f>
        <v>0</v>
      </c>
      <c r="BI197" s="160">
        <f>IF(P197="zníž. prenesená",L197,0)</f>
        <v>0</v>
      </c>
      <c r="BJ197" s="160">
        <f>IF(P197="nulová",L197,0)</f>
        <v>0</v>
      </c>
      <c r="BK197" s="3" t="s">
        <v>97</v>
      </c>
      <c r="BL197" s="160">
        <f>ROUND(Q197*I197,2)</f>
        <v>0</v>
      </c>
      <c r="BM197" s="3" t="s">
        <v>232</v>
      </c>
      <c r="BN197" s="159" t="s">
        <v>689</v>
      </c>
    </row>
    <row r="198" spans="1:66" ht="15.75" customHeight="1">
      <c r="A198" s="161"/>
      <c r="B198" s="162"/>
      <c r="C198" s="161"/>
      <c r="D198" s="163" t="s">
        <v>167</v>
      </c>
      <c r="E198" s="164" t="s">
        <v>1</v>
      </c>
      <c r="F198" s="165" t="s">
        <v>296</v>
      </c>
      <c r="G198" s="165"/>
      <c r="H198" s="161"/>
      <c r="I198" s="166">
        <v>0.108</v>
      </c>
      <c r="J198" s="161"/>
      <c r="K198" s="161"/>
      <c r="L198" s="161"/>
      <c r="M198" s="161"/>
      <c r="N198" s="162"/>
      <c r="O198" s="167"/>
      <c r="P198" s="161"/>
      <c r="Q198" s="161"/>
      <c r="R198" s="161"/>
      <c r="S198" s="161"/>
      <c r="T198" s="161"/>
      <c r="U198" s="161"/>
      <c r="V198" s="161"/>
      <c r="W198" s="161"/>
      <c r="X198" s="161"/>
      <c r="Y198" s="168"/>
      <c r="Z198" s="161"/>
      <c r="AA198" s="161"/>
      <c r="AB198" s="161"/>
      <c r="AC198" s="161"/>
      <c r="AD198" s="161"/>
      <c r="AE198" s="161"/>
      <c r="AF198" s="161"/>
      <c r="AG198" s="161"/>
      <c r="AH198" s="161"/>
      <c r="AI198" s="161"/>
      <c r="AJ198" s="161"/>
      <c r="AK198" s="161"/>
      <c r="AL198" s="161"/>
      <c r="AM198" s="161"/>
      <c r="AN198" s="161"/>
      <c r="AO198" s="161"/>
      <c r="AP198" s="161"/>
      <c r="AQ198" s="161"/>
      <c r="AR198" s="161"/>
      <c r="AS198" s="161"/>
      <c r="AT198" s="161"/>
      <c r="AU198" s="164" t="s">
        <v>167</v>
      </c>
      <c r="AV198" s="164" t="s">
        <v>97</v>
      </c>
      <c r="AW198" s="161" t="s">
        <v>97</v>
      </c>
      <c r="AX198" s="161" t="s">
        <v>4</v>
      </c>
      <c r="AY198" s="161" t="s">
        <v>78</v>
      </c>
      <c r="AZ198" s="164" t="s">
        <v>159</v>
      </c>
      <c r="BA198" s="161"/>
      <c r="BB198" s="161"/>
      <c r="BC198" s="161"/>
      <c r="BD198" s="161"/>
      <c r="BE198" s="161"/>
      <c r="BF198" s="161"/>
      <c r="BG198" s="161"/>
      <c r="BH198" s="161"/>
      <c r="BI198" s="161"/>
      <c r="BJ198" s="161"/>
      <c r="BK198" s="161"/>
      <c r="BL198" s="161"/>
      <c r="BM198" s="161"/>
      <c r="BN198" s="161"/>
    </row>
    <row r="199" spans="1:66" ht="15.75" customHeight="1">
      <c r="A199" s="161"/>
      <c r="B199" s="162"/>
      <c r="C199" s="161"/>
      <c r="D199" s="163" t="s">
        <v>167</v>
      </c>
      <c r="E199" s="164" t="s">
        <v>1</v>
      </c>
      <c r="F199" s="165" t="s">
        <v>297</v>
      </c>
      <c r="G199" s="165"/>
      <c r="H199" s="161"/>
      <c r="I199" s="166">
        <v>0.17399999999999999</v>
      </c>
      <c r="J199" s="161"/>
      <c r="K199" s="161"/>
      <c r="L199" s="161"/>
      <c r="M199" s="161"/>
      <c r="N199" s="162"/>
      <c r="O199" s="167"/>
      <c r="P199" s="161"/>
      <c r="Q199" s="161"/>
      <c r="R199" s="161"/>
      <c r="S199" s="161"/>
      <c r="T199" s="161"/>
      <c r="U199" s="161"/>
      <c r="V199" s="161"/>
      <c r="W199" s="161"/>
      <c r="X199" s="161"/>
      <c r="Y199" s="168"/>
      <c r="Z199" s="161"/>
      <c r="AA199" s="161"/>
      <c r="AB199" s="161"/>
      <c r="AC199" s="161"/>
      <c r="AD199" s="161"/>
      <c r="AE199" s="161"/>
      <c r="AF199" s="161"/>
      <c r="AG199" s="161"/>
      <c r="AH199" s="161"/>
      <c r="AI199" s="161"/>
      <c r="AJ199" s="161"/>
      <c r="AK199" s="161"/>
      <c r="AL199" s="161"/>
      <c r="AM199" s="161"/>
      <c r="AN199" s="161"/>
      <c r="AO199" s="161"/>
      <c r="AP199" s="161"/>
      <c r="AQ199" s="161"/>
      <c r="AR199" s="161"/>
      <c r="AS199" s="161"/>
      <c r="AT199" s="161"/>
      <c r="AU199" s="164" t="s">
        <v>167</v>
      </c>
      <c r="AV199" s="164" t="s">
        <v>97</v>
      </c>
      <c r="AW199" s="161" t="s">
        <v>97</v>
      </c>
      <c r="AX199" s="161" t="s">
        <v>4</v>
      </c>
      <c r="AY199" s="161" t="s">
        <v>78</v>
      </c>
      <c r="AZ199" s="164" t="s">
        <v>159</v>
      </c>
      <c r="BA199" s="161"/>
      <c r="BB199" s="161"/>
      <c r="BC199" s="161"/>
      <c r="BD199" s="161"/>
      <c r="BE199" s="161"/>
      <c r="BF199" s="161"/>
      <c r="BG199" s="161"/>
      <c r="BH199" s="161"/>
      <c r="BI199" s="161"/>
      <c r="BJ199" s="161"/>
      <c r="BK199" s="161"/>
      <c r="BL199" s="161"/>
      <c r="BM199" s="161"/>
      <c r="BN199" s="161"/>
    </row>
    <row r="200" spans="1:66" ht="15.75" customHeight="1">
      <c r="A200" s="185"/>
      <c r="B200" s="186"/>
      <c r="C200" s="185"/>
      <c r="D200" s="163" t="s">
        <v>167</v>
      </c>
      <c r="E200" s="187" t="s">
        <v>1</v>
      </c>
      <c r="F200" s="188" t="s">
        <v>239</v>
      </c>
      <c r="G200" s="188"/>
      <c r="H200" s="185"/>
      <c r="I200" s="189">
        <v>0.28199999999999997</v>
      </c>
      <c r="J200" s="185"/>
      <c r="K200" s="185"/>
      <c r="L200" s="185"/>
      <c r="M200" s="185"/>
      <c r="N200" s="186"/>
      <c r="O200" s="190"/>
      <c r="P200" s="185"/>
      <c r="Q200" s="185"/>
      <c r="R200" s="185"/>
      <c r="S200" s="185"/>
      <c r="T200" s="185"/>
      <c r="U200" s="185"/>
      <c r="V200" s="185"/>
      <c r="W200" s="185"/>
      <c r="X200" s="185"/>
      <c r="Y200" s="191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5"/>
      <c r="AM200" s="185"/>
      <c r="AN200" s="185"/>
      <c r="AO200" s="185"/>
      <c r="AP200" s="185"/>
      <c r="AQ200" s="185"/>
      <c r="AR200" s="185"/>
      <c r="AS200" s="185"/>
      <c r="AT200" s="185"/>
      <c r="AU200" s="187" t="s">
        <v>167</v>
      </c>
      <c r="AV200" s="187" t="s">
        <v>97</v>
      </c>
      <c r="AW200" s="185" t="s">
        <v>174</v>
      </c>
      <c r="AX200" s="185" t="s">
        <v>4</v>
      </c>
      <c r="AY200" s="185" t="s">
        <v>86</v>
      </c>
      <c r="AZ200" s="187" t="s">
        <v>159</v>
      </c>
      <c r="BA200" s="185"/>
      <c r="BB200" s="185"/>
      <c r="BC200" s="185"/>
      <c r="BD200" s="185"/>
      <c r="BE200" s="185"/>
      <c r="BF200" s="185"/>
      <c r="BG200" s="185"/>
      <c r="BH200" s="185"/>
      <c r="BI200" s="185"/>
      <c r="BJ200" s="185"/>
      <c r="BK200" s="185"/>
      <c r="BL200" s="185"/>
      <c r="BM200" s="185"/>
      <c r="BN200" s="185"/>
    </row>
    <row r="201" spans="1:66" ht="15.75" customHeight="1">
      <c r="A201" s="161"/>
      <c r="B201" s="162"/>
      <c r="C201" s="161"/>
      <c r="D201" s="163" t="s">
        <v>167</v>
      </c>
      <c r="E201" s="161"/>
      <c r="F201" s="165" t="s">
        <v>298</v>
      </c>
      <c r="G201" s="165"/>
      <c r="H201" s="161"/>
      <c r="I201" s="166">
        <v>0.29299999999999998</v>
      </c>
      <c r="J201" s="161"/>
      <c r="K201" s="161"/>
      <c r="L201" s="161"/>
      <c r="M201" s="161"/>
      <c r="N201" s="162"/>
      <c r="O201" s="167"/>
      <c r="P201" s="161"/>
      <c r="Q201" s="161"/>
      <c r="R201" s="161"/>
      <c r="S201" s="161"/>
      <c r="T201" s="161"/>
      <c r="U201" s="161"/>
      <c r="V201" s="161"/>
      <c r="W201" s="161"/>
      <c r="X201" s="161"/>
      <c r="Y201" s="168"/>
      <c r="Z201" s="161"/>
      <c r="AA201" s="161"/>
      <c r="AB201" s="161"/>
      <c r="AC201" s="161"/>
      <c r="AD201" s="161"/>
      <c r="AE201" s="161"/>
      <c r="AF201" s="161"/>
      <c r="AG201" s="161"/>
      <c r="AH201" s="161"/>
      <c r="AI201" s="161"/>
      <c r="AJ201" s="161"/>
      <c r="AK201" s="161"/>
      <c r="AL201" s="161"/>
      <c r="AM201" s="161"/>
      <c r="AN201" s="161"/>
      <c r="AO201" s="161"/>
      <c r="AP201" s="161"/>
      <c r="AQ201" s="161"/>
      <c r="AR201" s="161"/>
      <c r="AS201" s="161"/>
      <c r="AT201" s="161"/>
      <c r="AU201" s="164" t="s">
        <v>167</v>
      </c>
      <c r="AV201" s="164" t="s">
        <v>97</v>
      </c>
      <c r="AW201" s="161" t="s">
        <v>97</v>
      </c>
      <c r="AX201" s="161" t="s">
        <v>3</v>
      </c>
      <c r="AY201" s="161" t="s">
        <v>86</v>
      </c>
      <c r="AZ201" s="164" t="s">
        <v>159</v>
      </c>
      <c r="BA201" s="161"/>
      <c r="BB201" s="161"/>
      <c r="BC201" s="161"/>
      <c r="BD201" s="161"/>
      <c r="BE201" s="161"/>
      <c r="BF201" s="161"/>
      <c r="BG201" s="161"/>
      <c r="BH201" s="161"/>
      <c r="BI201" s="161"/>
      <c r="BJ201" s="161"/>
      <c r="BK201" s="161"/>
      <c r="BL201" s="161"/>
      <c r="BM201" s="161"/>
      <c r="BN201" s="161"/>
    </row>
    <row r="202" spans="1:66" ht="44.25" customHeight="1">
      <c r="A202" s="18"/>
      <c r="B202" s="19"/>
      <c r="C202" s="145" t="s">
        <v>299</v>
      </c>
      <c r="D202" s="145" t="s">
        <v>161</v>
      </c>
      <c r="E202" s="146" t="s">
        <v>300</v>
      </c>
      <c r="F202" s="147" t="s">
        <v>301</v>
      </c>
      <c r="G202" s="147"/>
      <c r="H202" s="148" t="s">
        <v>164</v>
      </c>
      <c r="I202" s="149">
        <v>4.9059999999999997</v>
      </c>
      <c r="J202" s="150"/>
      <c r="K202" s="150"/>
      <c r="L202" s="151">
        <f>ROUND(Q202*I202,2)</f>
        <v>0</v>
      </c>
      <c r="M202" s="152"/>
      <c r="N202" s="19"/>
      <c r="O202" s="153" t="s">
        <v>1</v>
      </c>
      <c r="P202" s="154" t="s">
        <v>42</v>
      </c>
      <c r="Q202" s="155">
        <f>J202+K202</f>
        <v>0</v>
      </c>
      <c r="R202" s="156">
        <f>ROUND(J202*I202,2)</f>
        <v>0</v>
      </c>
      <c r="S202" s="156">
        <f>ROUND(K202*I202,2)</f>
        <v>0</v>
      </c>
      <c r="T202" s="18"/>
      <c r="U202" s="157">
        <f>T202*I202</f>
        <v>0</v>
      </c>
      <c r="V202" s="157">
        <v>2.2329999999999999E-2</v>
      </c>
      <c r="W202" s="157">
        <f>V202*I202</f>
        <v>0.10955097999999999</v>
      </c>
      <c r="X202" s="157">
        <v>0</v>
      </c>
      <c r="Y202" s="158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9" t="s">
        <v>232</v>
      </c>
      <c r="AT202" s="18"/>
      <c r="AU202" s="159" t="s">
        <v>161</v>
      </c>
      <c r="AV202" s="159" t="s">
        <v>97</v>
      </c>
      <c r="AW202" s="18"/>
      <c r="AX202" s="18"/>
      <c r="AY202" s="18"/>
      <c r="AZ202" s="3" t="s">
        <v>159</v>
      </c>
      <c r="BA202" s="18"/>
      <c r="BB202" s="18"/>
      <c r="BC202" s="18"/>
      <c r="BD202" s="18"/>
      <c r="BE202" s="18"/>
      <c r="BF202" s="160">
        <f>IF(P202="základná",L202,0)</f>
        <v>0</v>
      </c>
      <c r="BG202" s="160">
        <f>IF(P202="znížená",L202,0)</f>
        <v>0</v>
      </c>
      <c r="BH202" s="160">
        <f>IF(P202="zákl. prenesená",L202,0)</f>
        <v>0</v>
      </c>
      <c r="BI202" s="160">
        <f>IF(P202="zníž. prenesená",L202,0)</f>
        <v>0</v>
      </c>
      <c r="BJ202" s="160">
        <f>IF(P202="nulová",L202,0)</f>
        <v>0</v>
      </c>
      <c r="BK202" s="3" t="s">
        <v>97</v>
      </c>
      <c r="BL202" s="160">
        <f>ROUND(Q202*I202,2)</f>
        <v>0</v>
      </c>
      <c r="BM202" s="3" t="s">
        <v>232</v>
      </c>
      <c r="BN202" s="159" t="s">
        <v>690</v>
      </c>
    </row>
    <row r="203" spans="1:66" ht="15.75" customHeight="1">
      <c r="A203" s="161"/>
      <c r="B203" s="162"/>
      <c r="C203" s="161"/>
      <c r="D203" s="163" t="s">
        <v>167</v>
      </c>
      <c r="E203" s="164" t="s">
        <v>1</v>
      </c>
      <c r="F203" s="165" t="s">
        <v>303</v>
      </c>
      <c r="G203" s="165"/>
      <c r="H203" s="161"/>
      <c r="I203" s="166">
        <v>4.9059999999999997</v>
      </c>
      <c r="J203" s="161"/>
      <c r="K203" s="161"/>
      <c r="L203" s="161"/>
      <c r="M203" s="161"/>
      <c r="N203" s="162"/>
      <c r="O203" s="167"/>
      <c r="P203" s="161"/>
      <c r="Q203" s="161"/>
      <c r="R203" s="161"/>
      <c r="S203" s="161"/>
      <c r="T203" s="161"/>
      <c r="U203" s="161"/>
      <c r="V203" s="161"/>
      <c r="W203" s="161"/>
      <c r="X203" s="161"/>
      <c r="Y203" s="168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1"/>
      <c r="AT203" s="161"/>
      <c r="AU203" s="164" t="s">
        <v>167</v>
      </c>
      <c r="AV203" s="164" t="s">
        <v>97</v>
      </c>
      <c r="AW203" s="161" t="s">
        <v>97</v>
      </c>
      <c r="AX203" s="161" t="s">
        <v>4</v>
      </c>
      <c r="AY203" s="161" t="s">
        <v>86</v>
      </c>
      <c r="AZ203" s="164" t="s">
        <v>159</v>
      </c>
      <c r="BA203" s="161"/>
      <c r="BB203" s="161"/>
      <c r="BC203" s="161"/>
      <c r="BD203" s="161"/>
      <c r="BE203" s="161"/>
      <c r="BF203" s="161"/>
      <c r="BG203" s="161"/>
      <c r="BH203" s="161"/>
      <c r="BI203" s="161"/>
      <c r="BJ203" s="161"/>
      <c r="BK203" s="161"/>
      <c r="BL203" s="161"/>
      <c r="BM203" s="161"/>
      <c r="BN203" s="161"/>
    </row>
    <row r="204" spans="1:66" ht="33" customHeight="1">
      <c r="A204" s="18"/>
      <c r="B204" s="19"/>
      <c r="C204" s="145" t="s">
        <v>304</v>
      </c>
      <c r="D204" s="145" t="s">
        <v>161</v>
      </c>
      <c r="E204" s="146" t="s">
        <v>305</v>
      </c>
      <c r="F204" s="147" t="s">
        <v>306</v>
      </c>
      <c r="G204" s="147"/>
      <c r="H204" s="148" t="s">
        <v>186</v>
      </c>
      <c r="I204" s="149">
        <v>43.52</v>
      </c>
      <c r="J204" s="150"/>
      <c r="K204" s="150"/>
      <c r="L204" s="151">
        <f>ROUND(Q204*I204,2)</f>
        <v>0</v>
      </c>
      <c r="M204" s="152"/>
      <c r="N204" s="19"/>
      <c r="O204" s="153" t="s">
        <v>1</v>
      </c>
      <c r="P204" s="154" t="s">
        <v>42</v>
      </c>
      <c r="Q204" s="155">
        <f>J204+K204</f>
        <v>0</v>
      </c>
      <c r="R204" s="156">
        <f>ROUND(J204*I204,2)</f>
        <v>0</v>
      </c>
      <c r="S204" s="156">
        <f>ROUND(K204*I204,2)</f>
        <v>0</v>
      </c>
      <c r="T204" s="18"/>
      <c r="U204" s="157">
        <f>T204*I204</f>
        <v>0</v>
      </c>
      <c r="V204" s="157">
        <v>5.79E-3</v>
      </c>
      <c r="W204" s="157">
        <f>V204*I204</f>
        <v>0.2519808</v>
      </c>
      <c r="X204" s="157">
        <v>0</v>
      </c>
      <c r="Y204" s="158">
        <f>X204*I204</f>
        <v>0</v>
      </c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59" t="s">
        <v>232</v>
      </c>
      <c r="AT204" s="18"/>
      <c r="AU204" s="159" t="s">
        <v>161</v>
      </c>
      <c r="AV204" s="159" t="s">
        <v>97</v>
      </c>
      <c r="AW204" s="18"/>
      <c r="AX204" s="18"/>
      <c r="AY204" s="18"/>
      <c r="AZ204" s="3" t="s">
        <v>159</v>
      </c>
      <c r="BA204" s="18"/>
      <c r="BB204" s="18"/>
      <c r="BC204" s="18"/>
      <c r="BD204" s="18"/>
      <c r="BE204" s="18"/>
      <c r="BF204" s="160">
        <f>IF(P204="základná",L204,0)</f>
        <v>0</v>
      </c>
      <c r="BG204" s="160">
        <f>IF(P204="znížená",L204,0)</f>
        <v>0</v>
      </c>
      <c r="BH204" s="160">
        <f>IF(P204="zákl. prenesená",L204,0)</f>
        <v>0</v>
      </c>
      <c r="BI204" s="160">
        <f>IF(P204="zníž. prenesená",L204,0)</f>
        <v>0</v>
      </c>
      <c r="BJ204" s="160">
        <f>IF(P204="nulová",L204,0)</f>
        <v>0</v>
      </c>
      <c r="BK204" s="3" t="s">
        <v>97</v>
      </c>
      <c r="BL204" s="160">
        <f>ROUND(Q204*I204,2)</f>
        <v>0</v>
      </c>
      <c r="BM204" s="3" t="s">
        <v>232</v>
      </c>
      <c r="BN204" s="159" t="s">
        <v>691</v>
      </c>
    </row>
    <row r="205" spans="1:66" ht="15.75" customHeight="1">
      <c r="A205" s="161"/>
      <c r="B205" s="162"/>
      <c r="C205" s="161"/>
      <c r="D205" s="163" t="s">
        <v>167</v>
      </c>
      <c r="E205" s="164" t="s">
        <v>1</v>
      </c>
      <c r="F205" s="165" t="s">
        <v>308</v>
      </c>
      <c r="G205" s="165"/>
      <c r="H205" s="161"/>
      <c r="I205" s="166">
        <v>43.52</v>
      </c>
      <c r="J205" s="161"/>
      <c r="K205" s="161"/>
      <c r="L205" s="161"/>
      <c r="M205" s="161"/>
      <c r="N205" s="162"/>
      <c r="O205" s="167"/>
      <c r="P205" s="161"/>
      <c r="Q205" s="161"/>
      <c r="R205" s="161"/>
      <c r="S205" s="161"/>
      <c r="T205" s="161"/>
      <c r="U205" s="161"/>
      <c r="V205" s="161"/>
      <c r="W205" s="161"/>
      <c r="X205" s="161"/>
      <c r="Y205" s="168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1"/>
      <c r="AT205" s="161"/>
      <c r="AU205" s="164" t="s">
        <v>167</v>
      </c>
      <c r="AV205" s="164" t="s">
        <v>97</v>
      </c>
      <c r="AW205" s="161" t="s">
        <v>97</v>
      </c>
      <c r="AX205" s="161" t="s">
        <v>4</v>
      </c>
      <c r="AY205" s="161" t="s">
        <v>86</v>
      </c>
      <c r="AZ205" s="164" t="s">
        <v>159</v>
      </c>
      <c r="BA205" s="161"/>
      <c r="BB205" s="161"/>
      <c r="BC205" s="161"/>
      <c r="BD205" s="161"/>
      <c r="BE205" s="161"/>
      <c r="BF205" s="161"/>
      <c r="BG205" s="161"/>
      <c r="BH205" s="161"/>
      <c r="BI205" s="161"/>
      <c r="BJ205" s="161"/>
      <c r="BK205" s="161"/>
      <c r="BL205" s="161"/>
      <c r="BM205" s="161"/>
      <c r="BN205" s="161"/>
    </row>
    <row r="206" spans="1:66" ht="24" customHeight="1">
      <c r="A206" s="18"/>
      <c r="B206" s="19"/>
      <c r="C206" s="145" t="s">
        <v>309</v>
      </c>
      <c r="D206" s="145" t="s">
        <v>161</v>
      </c>
      <c r="E206" s="146" t="s">
        <v>310</v>
      </c>
      <c r="F206" s="147" t="s">
        <v>311</v>
      </c>
      <c r="G206" s="147"/>
      <c r="H206" s="148" t="s">
        <v>186</v>
      </c>
      <c r="I206" s="149">
        <v>98.4</v>
      </c>
      <c r="J206" s="150"/>
      <c r="K206" s="150"/>
      <c r="L206" s="151">
        <f>ROUND(Q206*I206,2)</f>
        <v>0</v>
      </c>
      <c r="M206" s="152"/>
      <c r="N206" s="19"/>
      <c r="O206" s="153" t="s">
        <v>1</v>
      </c>
      <c r="P206" s="154" t="s">
        <v>42</v>
      </c>
      <c r="Q206" s="155">
        <f>J206+K206</f>
        <v>0</v>
      </c>
      <c r="R206" s="156">
        <f>ROUND(J206*I206,2)</f>
        <v>0</v>
      </c>
      <c r="S206" s="156">
        <f>ROUND(K206*I206,2)</f>
        <v>0</v>
      </c>
      <c r="T206" s="18"/>
      <c r="U206" s="157">
        <f>T206*I206</f>
        <v>0</v>
      </c>
      <c r="V206" s="157">
        <v>5.7299999999999999E-3</v>
      </c>
      <c r="W206" s="157">
        <f>V206*I206</f>
        <v>0.563832</v>
      </c>
      <c r="X206" s="157">
        <v>0</v>
      </c>
      <c r="Y206" s="158">
        <f>X206*I206</f>
        <v>0</v>
      </c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59" t="s">
        <v>232</v>
      </c>
      <c r="AT206" s="18"/>
      <c r="AU206" s="159" t="s">
        <v>161</v>
      </c>
      <c r="AV206" s="159" t="s">
        <v>97</v>
      </c>
      <c r="AW206" s="18"/>
      <c r="AX206" s="18"/>
      <c r="AY206" s="18"/>
      <c r="AZ206" s="3" t="s">
        <v>159</v>
      </c>
      <c r="BA206" s="18"/>
      <c r="BB206" s="18"/>
      <c r="BC206" s="18"/>
      <c r="BD206" s="18"/>
      <c r="BE206" s="18"/>
      <c r="BF206" s="160">
        <f>IF(P206="základná",L206,0)</f>
        <v>0</v>
      </c>
      <c r="BG206" s="160">
        <f>IF(P206="znížená",L206,0)</f>
        <v>0</v>
      </c>
      <c r="BH206" s="160">
        <f>IF(P206="zákl. prenesená",L206,0)</f>
        <v>0</v>
      </c>
      <c r="BI206" s="160">
        <f>IF(P206="zníž. prenesená",L206,0)</f>
        <v>0</v>
      </c>
      <c r="BJ206" s="160">
        <f>IF(P206="nulová",L206,0)</f>
        <v>0</v>
      </c>
      <c r="BK206" s="3" t="s">
        <v>97</v>
      </c>
      <c r="BL206" s="160">
        <f>ROUND(Q206*I206,2)</f>
        <v>0</v>
      </c>
      <c r="BM206" s="3" t="s">
        <v>232</v>
      </c>
      <c r="BN206" s="159" t="s">
        <v>692</v>
      </c>
    </row>
    <row r="207" spans="1:66" ht="15.75" customHeight="1">
      <c r="A207" s="161"/>
      <c r="B207" s="162"/>
      <c r="C207" s="161"/>
      <c r="D207" s="163" t="s">
        <v>167</v>
      </c>
      <c r="E207" s="164" t="s">
        <v>1</v>
      </c>
      <c r="F207" s="165" t="s">
        <v>313</v>
      </c>
      <c r="G207" s="165"/>
      <c r="H207" s="161"/>
      <c r="I207" s="166">
        <v>50</v>
      </c>
      <c r="J207" s="161"/>
      <c r="K207" s="161"/>
      <c r="L207" s="161"/>
      <c r="M207" s="161"/>
      <c r="N207" s="162"/>
      <c r="O207" s="167"/>
      <c r="P207" s="161"/>
      <c r="Q207" s="161"/>
      <c r="R207" s="161"/>
      <c r="S207" s="161"/>
      <c r="T207" s="161"/>
      <c r="U207" s="161"/>
      <c r="V207" s="161"/>
      <c r="W207" s="161"/>
      <c r="X207" s="161"/>
      <c r="Y207" s="168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4" t="s">
        <v>167</v>
      </c>
      <c r="AV207" s="164" t="s">
        <v>97</v>
      </c>
      <c r="AW207" s="161" t="s">
        <v>97</v>
      </c>
      <c r="AX207" s="161" t="s">
        <v>4</v>
      </c>
      <c r="AY207" s="161" t="s">
        <v>78</v>
      </c>
      <c r="AZ207" s="164" t="s">
        <v>159</v>
      </c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1"/>
      <c r="BN207" s="161"/>
    </row>
    <row r="208" spans="1:66" ht="15.75" customHeight="1">
      <c r="A208" s="161"/>
      <c r="B208" s="162"/>
      <c r="C208" s="161"/>
      <c r="D208" s="163" t="s">
        <v>167</v>
      </c>
      <c r="E208" s="164" t="s">
        <v>1</v>
      </c>
      <c r="F208" s="165" t="s">
        <v>314</v>
      </c>
      <c r="G208" s="165"/>
      <c r="H208" s="161"/>
      <c r="I208" s="166">
        <v>48.4</v>
      </c>
      <c r="J208" s="161"/>
      <c r="K208" s="161"/>
      <c r="L208" s="161"/>
      <c r="M208" s="161"/>
      <c r="N208" s="162"/>
      <c r="O208" s="167"/>
      <c r="P208" s="161"/>
      <c r="Q208" s="161"/>
      <c r="R208" s="161"/>
      <c r="S208" s="161"/>
      <c r="T208" s="161"/>
      <c r="U208" s="161"/>
      <c r="V208" s="161"/>
      <c r="W208" s="161"/>
      <c r="X208" s="161"/>
      <c r="Y208" s="168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4" t="s">
        <v>167</v>
      </c>
      <c r="AV208" s="164" t="s">
        <v>97</v>
      </c>
      <c r="AW208" s="161" t="s">
        <v>97</v>
      </c>
      <c r="AX208" s="161" t="s">
        <v>4</v>
      </c>
      <c r="AY208" s="161" t="s">
        <v>78</v>
      </c>
      <c r="AZ208" s="164" t="s">
        <v>159</v>
      </c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1"/>
      <c r="BN208" s="161"/>
    </row>
    <row r="209" spans="1:66" ht="15.75" customHeight="1">
      <c r="A209" s="185"/>
      <c r="B209" s="186"/>
      <c r="C209" s="185"/>
      <c r="D209" s="163" t="s">
        <v>167</v>
      </c>
      <c r="E209" s="187" t="s">
        <v>1</v>
      </c>
      <c r="F209" s="188" t="s">
        <v>239</v>
      </c>
      <c r="G209" s="188"/>
      <c r="H209" s="185"/>
      <c r="I209" s="189">
        <v>98.4</v>
      </c>
      <c r="J209" s="185"/>
      <c r="K209" s="185"/>
      <c r="L209" s="185"/>
      <c r="M209" s="185"/>
      <c r="N209" s="186"/>
      <c r="O209" s="190"/>
      <c r="P209" s="185"/>
      <c r="Q209" s="185"/>
      <c r="R209" s="185"/>
      <c r="S209" s="185"/>
      <c r="T209" s="185"/>
      <c r="U209" s="185"/>
      <c r="V209" s="185"/>
      <c r="W209" s="185"/>
      <c r="X209" s="185"/>
      <c r="Y209" s="191"/>
      <c r="Z209" s="185"/>
      <c r="AA209" s="185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5"/>
      <c r="AS209" s="185"/>
      <c r="AT209" s="185"/>
      <c r="AU209" s="187" t="s">
        <v>167</v>
      </c>
      <c r="AV209" s="187" t="s">
        <v>97</v>
      </c>
      <c r="AW209" s="185" t="s">
        <v>174</v>
      </c>
      <c r="AX209" s="185" t="s">
        <v>4</v>
      </c>
      <c r="AY209" s="185" t="s">
        <v>86</v>
      </c>
      <c r="AZ209" s="187" t="s">
        <v>159</v>
      </c>
      <c r="BA209" s="185"/>
      <c r="BB209" s="185"/>
      <c r="BC209" s="185"/>
      <c r="BD209" s="185"/>
      <c r="BE209" s="185"/>
      <c r="BF209" s="185"/>
      <c r="BG209" s="185"/>
      <c r="BH209" s="185"/>
      <c r="BI209" s="185"/>
      <c r="BJ209" s="185"/>
      <c r="BK209" s="185"/>
      <c r="BL209" s="185"/>
      <c r="BM209" s="185"/>
      <c r="BN209" s="185"/>
    </row>
    <row r="210" spans="1:66" ht="33" customHeight="1">
      <c r="A210" s="18"/>
      <c r="B210" s="19"/>
      <c r="C210" s="169" t="s">
        <v>315</v>
      </c>
      <c r="D210" s="169" t="s">
        <v>175</v>
      </c>
      <c r="E210" s="170" t="s">
        <v>316</v>
      </c>
      <c r="F210" s="171" t="s">
        <v>317</v>
      </c>
      <c r="G210" s="171"/>
      <c r="H210" s="172" t="s">
        <v>164</v>
      </c>
      <c r="I210" s="173">
        <v>0.92900000000000005</v>
      </c>
      <c r="J210" s="174"/>
      <c r="K210" s="175"/>
      <c r="L210" s="176">
        <f>ROUND(Q210*I210,2)</f>
        <v>0</v>
      </c>
      <c r="M210" s="175"/>
      <c r="N210" s="177"/>
      <c r="O210" s="178" t="s">
        <v>1</v>
      </c>
      <c r="P210" s="154" t="s">
        <v>42</v>
      </c>
      <c r="Q210" s="155">
        <f>J210+K210</f>
        <v>0</v>
      </c>
      <c r="R210" s="156">
        <f>ROUND(J210*I210,2)</f>
        <v>0</v>
      </c>
      <c r="S210" s="156">
        <f>ROUND(K210*I210,2)</f>
        <v>0</v>
      </c>
      <c r="T210" s="18"/>
      <c r="U210" s="157">
        <f>T210*I210</f>
        <v>0</v>
      </c>
      <c r="V210" s="157">
        <v>0.44</v>
      </c>
      <c r="W210" s="157">
        <f>V210*I210</f>
        <v>0.40876000000000001</v>
      </c>
      <c r="X210" s="157">
        <v>0</v>
      </c>
      <c r="Y210" s="158">
        <f>X210*I210</f>
        <v>0</v>
      </c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59" t="s">
        <v>243</v>
      </c>
      <c r="AT210" s="18"/>
      <c r="AU210" s="159" t="s">
        <v>175</v>
      </c>
      <c r="AV210" s="159" t="s">
        <v>97</v>
      </c>
      <c r="AW210" s="18"/>
      <c r="AX210" s="18"/>
      <c r="AY210" s="18"/>
      <c r="AZ210" s="3" t="s">
        <v>159</v>
      </c>
      <c r="BA210" s="18"/>
      <c r="BB210" s="18"/>
      <c r="BC210" s="18"/>
      <c r="BD210" s="18"/>
      <c r="BE210" s="18"/>
      <c r="BF210" s="160">
        <f>IF(P210="základná",L210,0)</f>
        <v>0</v>
      </c>
      <c r="BG210" s="160">
        <f>IF(P210="znížená",L210,0)</f>
        <v>0</v>
      </c>
      <c r="BH210" s="160">
        <f>IF(P210="zákl. prenesená",L210,0)</f>
        <v>0</v>
      </c>
      <c r="BI210" s="160">
        <f>IF(P210="zníž. prenesená",L210,0)</f>
        <v>0</v>
      </c>
      <c r="BJ210" s="160">
        <f>IF(P210="nulová",L210,0)</f>
        <v>0</v>
      </c>
      <c r="BK210" s="3" t="s">
        <v>97</v>
      </c>
      <c r="BL210" s="160">
        <f>ROUND(Q210*I210,2)</f>
        <v>0</v>
      </c>
      <c r="BM210" s="3" t="s">
        <v>232</v>
      </c>
      <c r="BN210" s="159" t="s">
        <v>693</v>
      </c>
    </row>
    <row r="211" spans="1:66" ht="15.75" customHeight="1">
      <c r="A211" s="161"/>
      <c r="B211" s="162"/>
      <c r="C211" s="161"/>
      <c r="D211" s="163" t="s">
        <v>167</v>
      </c>
      <c r="E211" s="164" t="s">
        <v>1</v>
      </c>
      <c r="F211" s="165" t="s">
        <v>319</v>
      </c>
      <c r="G211" s="165"/>
      <c r="H211" s="161"/>
      <c r="I211" s="166">
        <v>0.86</v>
      </c>
      <c r="J211" s="161"/>
      <c r="K211" s="161"/>
      <c r="L211" s="161"/>
      <c r="M211" s="161"/>
      <c r="N211" s="162"/>
      <c r="O211" s="167"/>
      <c r="P211" s="161"/>
      <c r="Q211" s="161"/>
      <c r="R211" s="161"/>
      <c r="S211" s="161"/>
      <c r="T211" s="161"/>
      <c r="U211" s="161"/>
      <c r="V211" s="161"/>
      <c r="W211" s="161"/>
      <c r="X211" s="161"/>
      <c r="Y211" s="168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4" t="s">
        <v>167</v>
      </c>
      <c r="AV211" s="164" t="s">
        <v>97</v>
      </c>
      <c r="AW211" s="161" t="s">
        <v>97</v>
      </c>
      <c r="AX211" s="161" t="s">
        <v>4</v>
      </c>
      <c r="AY211" s="161" t="s">
        <v>86</v>
      </c>
      <c r="AZ211" s="164" t="s">
        <v>159</v>
      </c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1"/>
      <c r="BN211" s="161"/>
    </row>
    <row r="212" spans="1:66" ht="15.75" customHeight="1">
      <c r="A212" s="161"/>
      <c r="B212" s="162"/>
      <c r="C212" s="161"/>
      <c r="D212" s="163" t="s">
        <v>167</v>
      </c>
      <c r="E212" s="161"/>
      <c r="F212" s="165" t="s">
        <v>320</v>
      </c>
      <c r="G212" s="165"/>
      <c r="H212" s="161"/>
      <c r="I212" s="166">
        <v>0.92900000000000005</v>
      </c>
      <c r="J212" s="161"/>
      <c r="K212" s="161"/>
      <c r="L212" s="161"/>
      <c r="M212" s="161"/>
      <c r="N212" s="162"/>
      <c r="O212" s="167"/>
      <c r="P212" s="161"/>
      <c r="Q212" s="161"/>
      <c r="R212" s="161"/>
      <c r="S212" s="161"/>
      <c r="T212" s="161"/>
      <c r="U212" s="161"/>
      <c r="V212" s="161"/>
      <c r="W212" s="161"/>
      <c r="X212" s="161"/>
      <c r="Y212" s="168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4" t="s">
        <v>167</v>
      </c>
      <c r="AV212" s="164" t="s">
        <v>97</v>
      </c>
      <c r="AW212" s="161" t="s">
        <v>97</v>
      </c>
      <c r="AX212" s="161" t="s">
        <v>3</v>
      </c>
      <c r="AY212" s="161" t="s">
        <v>86</v>
      </c>
      <c r="AZ212" s="164" t="s">
        <v>159</v>
      </c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1"/>
      <c r="BN212" s="161"/>
    </row>
    <row r="213" spans="1:66" ht="24" customHeight="1">
      <c r="A213" s="18"/>
      <c r="B213" s="19"/>
      <c r="C213" s="145" t="s">
        <v>321</v>
      </c>
      <c r="D213" s="145" t="s">
        <v>161</v>
      </c>
      <c r="E213" s="146" t="s">
        <v>322</v>
      </c>
      <c r="F213" s="147" t="s">
        <v>323</v>
      </c>
      <c r="G213" s="147"/>
      <c r="H213" s="148" t="s">
        <v>252</v>
      </c>
      <c r="I213" s="150"/>
      <c r="J213" s="150"/>
      <c r="K213" s="150"/>
      <c r="L213" s="151">
        <f>ROUND(Q213*I213,2)</f>
        <v>0</v>
      </c>
      <c r="M213" s="152"/>
      <c r="N213" s="19"/>
      <c r="O213" s="153" t="s">
        <v>1</v>
      </c>
      <c r="P213" s="154" t="s">
        <v>42</v>
      </c>
      <c r="Q213" s="155">
        <f>J213+K213</f>
        <v>0</v>
      </c>
      <c r="R213" s="156">
        <f>ROUND(J213*I213,2)</f>
        <v>0</v>
      </c>
      <c r="S213" s="156">
        <f>ROUND(K213*I213,2)</f>
        <v>0</v>
      </c>
      <c r="T213" s="18"/>
      <c r="U213" s="157">
        <f>T213*I213</f>
        <v>0</v>
      </c>
      <c r="V213" s="157">
        <v>0</v>
      </c>
      <c r="W213" s="157">
        <f>V213*I213</f>
        <v>0</v>
      </c>
      <c r="X213" s="157">
        <v>0</v>
      </c>
      <c r="Y213" s="158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9" t="s">
        <v>232</v>
      </c>
      <c r="AT213" s="18"/>
      <c r="AU213" s="159" t="s">
        <v>161</v>
      </c>
      <c r="AV213" s="159" t="s">
        <v>97</v>
      </c>
      <c r="AW213" s="18"/>
      <c r="AX213" s="18"/>
      <c r="AY213" s="18"/>
      <c r="AZ213" s="3" t="s">
        <v>159</v>
      </c>
      <c r="BA213" s="18"/>
      <c r="BB213" s="18"/>
      <c r="BC213" s="18"/>
      <c r="BD213" s="18"/>
      <c r="BE213" s="18"/>
      <c r="BF213" s="160">
        <f>IF(P213="základná",L213,0)</f>
        <v>0</v>
      </c>
      <c r="BG213" s="160">
        <f>IF(P213="znížená",L213,0)</f>
        <v>0</v>
      </c>
      <c r="BH213" s="160">
        <f>IF(P213="zákl. prenesená",L213,0)</f>
        <v>0</v>
      </c>
      <c r="BI213" s="160">
        <f>IF(P213="zníž. prenesená",L213,0)</f>
        <v>0</v>
      </c>
      <c r="BJ213" s="160">
        <f>IF(P213="nulová",L213,0)</f>
        <v>0</v>
      </c>
      <c r="BK213" s="3" t="s">
        <v>97</v>
      </c>
      <c r="BL213" s="160">
        <f>ROUND(Q213*I213,2)</f>
        <v>0</v>
      </c>
      <c r="BM213" s="3" t="s">
        <v>232</v>
      </c>
      <c r="BN213" s="159" t="s">
        <v>694</v>
      </c>
    </row>
    <row r="214" spans="1:66" ht="22.5" customHeight="1">
      <c r="A214" s="132"/>
      <c r="B214" s="133"/>
      <c r="C214" s="132"/>
      <c r="D214" s="134" t="s">
        <v>77</v>
      </c>
      <c r="E214" s="143" t="s">
        <v>325</v>
      </c>
      <c r="F214" s="143" t="s">
        <v>326</v>
      </c>
      <c r="G214" s="143"/>
      <c r="H214" s="132"/>
      <c r="I214" s="132"/>
      <c r="J214" s="132"/>
      <c r="K214" s="132"/>
      <c r="L214" s="144">
        <f>BL214</f>
        <v>0</v>
      </c>
      <c r="M214" s="132"/>
      <c r="N214" s="133"/>
      <c r="O214" s="137"/>
      <c r="P214" s="132"/>
      <c r="Q214" s="132"/>
      <c r="R214" s="138">
        <f t="shared" ref="R214:S214" si="44">SUM(R215:R222)</f>
        <v>0</v>
      </c>
      <c r="S214" s="138">
        <f t="shared" si="44"/>
        <v>0</v>
      </c>
      <c r="T214" s="132"/>
      <c r="U214" s="139">
        <f>SUM(U215:U222)</f>
        <v>0</v>
      </c>
      <c r="V214" s="132"/>
      <c r="W214" s="139">
        <f>SUM(W215:W222)</f>
        <v>0.48531999999999997</v>
      </c>
      <c r="X214" s="132"/>
      <c r="Y214" s="140">
        <f>SUM(Y215:Y222)</f>
        <v>0</v>
      </c>
      <c r="Z214" s="132"/>
      <c r="AA214" s="132"/>
      <c r="AB214" s="132"/>
      <c r="AC214" s="132"/>
      <c r="AD214" s="132"/>
      <c r="AE214" s="132"/>
      <c r="AF214" s="132"/>
      <c r="AG214" s="132"/>
      <c r="AH214" s="132"/>
      <c r="AI214" s="132"/>
      <c r="AJ214" s="132"/>
      <c r="AK214" s="132"/>
      <c r="AL214" s="132"/>
      <c r="AM214" s="132"/>
      <c r="AN214" s="132"/>
      <c r="AO214" s="132"/>
      <c r="AP214" s="132"/>
      <c r="AQ214" s="132"/>
      <c r="AR214" s="132"/>
      <c r="AS214" s="134" t="s">
        <v>97</v>
      </c>
      <c r="AT214" s="132"/>
      <c r="AU214" s="141" t="s">
        <v>77</v>
      </c>
      <c r="AV214" s="141" t="s">
        <v>86</v>
      </c>
      <c r="AW214" s="132"/>
      <c r="AX214" s="132"/>
      <c r="AY214" s="132"/>
      <c r="AZ214" s="134" t="s">
        <v>159</v>
      </c>
      <c r="BA214" s="132"/>
      <c r="BB214" s="132"/>
      <c r="BC214" s="132"/>
      <c r="BD214" s="132"/>
      <c r="BE214" s="132"/>
      <c r="BF214" s="132"/>
      <c r="BG214" s="132"/>
      <c r="BH214" s="132"/>
      <c r="BI214" s="132"/>
      <c r="BJ214" s="132"/>
      <c r="BK214" s="132"/>
      <c r="BL214" s="142">
        <f>SUM(BL215:BL222)</f>
        <v>0</v>
      </c>
      <c r="BM214" s="132"/>
      <c r="BN214" s="132"/>
    </row>
    <row r="215" spans="1:66" ht="16.5" customHeight="1">
      <c r="A215" s="18"/>
      <c r="B215" s="19"/>
      <c r="C215" s="145" t="s">
        <v>327</v>
      </c>
      <c r="D215" s="145" t="s">
        <v>161</v>
      </c>
      <c r="E215" s="146" t="s">
        <v>328</v>
      </c>
      <c r="F215" s="147" t="s">
        <v>329</v>
      </c>
      <c r="G215" s="147"/>
      <c r="H215" s="148" t="s">
        <v>186</v>
      </c>
      <c r="I215" s="149">
        <v>58</v>
      </c>
      <c r="J215" s="150"/>
      <c r="K215" s="150"/>
      <c r="L215" s="151">
        <f>ROUND(Q215*I215,2)</f>
        <v>0</v>
      </c>
      <c r="M215" s="152"/>
      <c r="N215" s="19"/>
      <c r="O215" s="153" t="s">
        <v>1</v>
      </c>
      <c r="P215" s="154" t="s">
        <v>42</v>
      </c>
      <c r="Q215" s="155">
        <f>J215+K215</f>
        <v>0</v>
      </c>
      <c r="R215" s="156">
        <f>ROUND(J215*I215,2)</f>
        <v>0</v>
      </c>
      <c r="S215" s="156">
        <f>ROUND(K215*I215,2)</f>
        <v>0</v>
      </c>
      <c r="T215" s="18"/>
      <c r="U215" s="157">
        <f>T215*I215</f>
        <v>0</v>
      </c>
      <c r="V215" s="157">
        <v>0</v>
      </c>
      <c r="W215" s="157">
        <f>V215*I215</f>
        <v>0</v>
      </c>
      <c r="X215" s="157">
        <v>0</v>
      </c>
      <c r="Y215" s="158">
        <f>X215*I215</f>
        <v>0</v>
      </c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59" t="s">
        <v>232</v>
      </c>
      <c r="AT215" s="18"/>
      <c r="AU215" s="159" t="s">
        <v>161</v>
      </c>
      <c r="AV215" s="159" t="s">
        <v>97</v>
      </c>
      <c r="AW215" s="18"/>
      <c r="AX215" s="18"/>
      <c r="AY215" s="18"/>
      <c r="AZ215" s="3" t="s">
        <v>159</v>
      </c>
      <c r="BA215" s="18"/>
      <c r="BB215" s="18"/>
      <c r="BC215" s="18"/>
      <c r="BD215" s="18"/>
      <c r="BE215" s="18"/>
      <c r="BF215" s="160">
        <f>IF(P215="základná",L215,0)</f>
        <v>0</v>
      </c>
      <c r="BG215" s="160">
        <f>IF(P215="znížená",L215,0)</f>
        <v>0</v>
      </c>
      <c r="BH215" s="160">
        <f>IF(P215="zákl. prenesená",L215,0)</f>
        <v>0</v>
      </c>
      <c r="BI215" s="160">
        <f>IF(P215="zníž. prenesená",L215,0)</f>
        <v>0</v>
      </c>
      <c r="BJ215" s="160">
        <f>IF(P215="nulová",L215,0)</f>
        <v>0</v>
      </c>
      <c r="BK215" s="3" t="s">
        <v>97</v>
      </c>
      <c r="BL215" s="160">
        <f>ROUND(Q215*I215,2)</f>
        <v>0</v>
      </c>
      <c r="BM215" s="3" t="s">
        <v>232</v>
      </c>
      <c r="BN215" s="159" t="s">
        <v>695</v>
      </c>
    </row>
    <row r="216" spans="1:66" ht="15.75" customHeight="1">
      <c r="A216" s="161"/>
      <c r="B216" s="162"/>
      <c r="C216" s="161"/>
      <c r="D216" s="163" t="s">
        <v>167</v>
      </c>
      <c r="E216" s="164" t="s">
        <v>1</v>
      </c>
      <c r="F216" s="165" t="s">
        <v>331</v>
      </c>
      <c r="G216" s="165"/>
      <c r="H216" s="161"/>
      <c r="I216" s="166">
        <v>58</v>
      </c>
      <c r="J216" s="161"/>
      <c r="K216" s="161"/>
      <c r="L216" s="161"/>
      <c r="M216" s="161"/>
      <c r="N216" s="162"/>
      <c r="O216" s="167"/>
      <c r="P216" s="161"/>
      <c r="Q216" s="161"/>
      <c r="R216" s="161"/>
      <c r="S216" s="161"/>
      <c r="T216" s="161"/>
      <c r="U216" s="161"/>
      <c r="V216" s="161"/>
      <c r="W216" s="161"/>
      <c r="X216" s="161"/>
      <c r="Y216" s="168"/>
      <c r="Z216" s="161"/>
      <c r="AA216" s="161"/>
      <c r="AB216" s="161"/>
      <c r="AC216" s="161"/>
      <c r="AD216" s="161"/>
      <c r="AE216" s="161"/>
      <c r="AF216" s="161"/>
      <c r="AG216" s="161"/>
      <c r="AH216" s="161"/>
      <c r="AI216" s="161"/>
      <c r="AJ216" s="161"/>
      <c r="AK216" s="161"/>
      <c r="AL216" s="161"/>
      <c r="AM216" s="161"/>
      <c r="AN216" s="161"/>
      <c r="AO216" s="161"/>
      <c r="AP216" s="161"/>
      <c r="AQ216" s="161"/>
      <c r="AR216" s="161"/>
      <c r="AS216" s="161"/>
      <c r="AT216" s="161"/>
      <c r="AU216" s="164" t="s">
        <v>167</v>
      </c>
      <c r="AV216" s="164" t="s">
        <v>97</v>
      </c>
      <c r="AW216" s="161" t="s">
        <v>97</v>
      </c>
      <c r="AX216" s="161" t="s">
        <v>4</v>
      </c>
      <c r="AY216" s="161" t="s">
        <v>86</v>
      </c>
      <c r="AZ216" s="164" t="s">
        <v>159</v>
      </c>
      <c r="BA216" s="161"/>
      <c r="BB216" s="161"/>
      <c r="BC216" s="161"/>
      <c r="BD216" s="161"/>
      <c r="BE216" s="161"/>
      <c r="BF216" s="161"/>
      <c r="BG216" s="161"/>
      <c r="BH216" s="161"/>
      <c r="BI216" s="161"/>
      <c r="BJ216" s="161"/>
      <c r="BK216" s="161"/>
      <c r="BL216" s="161"/>
      <c r="BM216" s="161"/>
      <c r="BN216" s="161"/>
    </row>
    <row r="217" spans="1:66" ht="33" customHeight="1">
      <c r="A217" s="18"/>
      <c r="B217" s="19"/>
      <c r="C217" s="169" t="s">
        <v>332</v>
      </c>
      <c r="D217" s="169" t="s">
        <v>175</v>
      </c>
      <c r="E217" s="170" t="s">
        <v>267</v>
      </c>
      <c r="F217" s="171" t="s">
        <v>268</v>
      </c>
      <c r="G217" s="171"/>
      <c r="H217" s="172" t="s">
        <v>164</v>
      </c>
      <c r="I217" s="173">
        <v>1.103</v>
      </c>
      <c r="J217" s="174"/>
      <c r="K217" s="175"/>
      <c r="L217" s="176">
        <f>ROUND(Q217*I217,2)</f>
        <v>0</v>
      </c>
      <c r="M217" s="175"/>
      <c r="N217" s="177"/>
      <c r="O217" s="178" t="s">
        <v>1</v>
      </c>
      <c r="P217" s="154" t="s">
        <v>42</v>
      </c>
      <c r="Q217" s="155">
        <f>J217+K217</f>
        <v>0</v>
      </c>
      <c r="R217" s="156">
        <f>ROUND(J217*I217,2)</f>
        <v>0</v>
      </c>
      <c r="S217" s="156">
        <f>ROUND(K217*I217,2)</f>
        <v>0</v>
      </c>
      <c r="T217" s="18"/>
      <c r="U217" s="157">
        <f>T217*I217</f>
        <v>0</v>
      </c>
      <c r="V217" s="157">
        <v>0.44</v>
      </c>
      <c r="W217" s="157">
        <f>V217*I217</f>
        <v>0.48531999999999997</v>
      </c>
      <c r="X217" s="157">
        <v>0</v>
      </c>
      <c r="Y217" s="158">
        <f>X217*I217</f>
        <v>0</v>
      </c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59" t="s">
        <v>243</v>
      </c>
      <c r="AT217" s="18"/>
      <c r="AU217" s="159" t="s">
        <v>175</v>
      </c>
      <c r="AV217" s="159" t="s">
        <v>97</v>
      </c>
      <c r="AW217" s="18"/>
      <c r="AX217" s="18"/>
      <c r="AY217" s="18"/>
      <c r="AZ217" s="3" t="s">
        <v>159</v>
      </c>
      <c r="BA217" s="18"/>
      <c r="BB217" s="18"/>
      <c r="BC217" s="18"/>
      <c r="BD217" s="18"/>
      <c r="BE217" s="18"/>
      <c r="BF217" s="160">
        <f>IF(P217="základná",L217,0)</f>
        <v>0</v>
      </c>
      <c r="BG217" s="160">
        <f>IF(P217="znížená",L217,0)</f>
        <v>0</v>
      </c>
      <c r="BH217" s="160">
        <f>IF(P217="zákl. prenesená",L217,0)</f>
        <v>0</v>
      </c>
      <c r="BI217" s="160">
        <f>IF(P217="zníž. prenesená",L217,0)</f>
        <v>0</v>
      </c>
      <c r="BJ217" s="160">
        <f>IF(P217="nulová",L217,0)</f>
        <v>0</v>
      </c>
      <c r="BK217" s="3" t="s">
        <v>97</v>
      </c>
      <c r="BL217" s="160">
        <f>ROUND(Q217*I217,2)</f>
        <v>0</v>
      </c>
      <c r="BM217" s="3" t="s">
        <v>232</v>
      </c>
      <c r="BN217" s="159" t="s">
        <v>696</v>
      </c>
    </row>
    <row r="218" spans="1:66" ht="15.75" customHeight="1">
      <c r="A218" s="161"/>
      <c r="B218" s="162"/>
      <c r="C218" s="161"/>
      <c r="D218" s="163" t="s">
        <v>167</v>
      </c>
      <c r="E218" s="164" t="s">
        <v>1</v>
      </c>
      <c r="F218" s="165" t="s">
        <v>334</v>
      </c>
      <c r="G218" s="165"/>
      <c r="H218" s="161"/>
      <c r="I218" s="166">
        <v>0.61899999999999999</v>
      </c>
      <c r="J218" s="161"/>
      <c r="K218" s="161"/>
      <c r="L218" s="161"/>
      <c r="M218" s="161"/>
      <c r="N218" s="162"/>
      <c r="O218" s="167"/>
      <c r="P218" s="161"/>
      <c r="Q218" s="161"/>
      <c r="R218" s="161"/>
      <c r="S218" s="161"/>
      <c r="T218" s="161"/>
      <c r="U218" s="161"/>
      <c r="V218" s="161"/>
      <c r="W218" s="161"/>
      <c r="X218" s="161"/>
      <c r="Y218" s="168"/>
      <c r="Z218" s="161"/>
      <c r="AA218" s="161"/>
      <c r="AB218" s="161"/>
      <c r="AC218" s="161"/>
      <c r="AD218" s="161"/>
      <c r="AE218" s="161"/>
      <c r="AF218" s="161"/>
      <c r="AG218" s="161"/>
      <c r="AH218" s="161"/>
      <c r="AI218" s="161"/>
      <c r="AJ218" s="161"/>
      <c r="AK218" s="161"/>
      <c r="AL218" s="161"/>
      <c r="AM218" s="161"/>
      <c r="AN218" s="161"/>
      <c r="AO218" s="161"/>
      <c r="AP218" s="161"/>
      <c r="AQ218" s="161"/>
      <c r="AR218" s="161"/>
      <c r="AS218" s="161"/>
      <c r="AT218" s="161"/>
      <c r="AU218" s="164" t="s">
        <v>167</v>
      </c>
      <c r="AV218" s="164" t="s">
        <v>97</v>
      </c>
      <c r="AW218" s="161" t="s">
        <v>97</v>
      </c>
      <c r="AX218" s="161" t="s">
        <v>4</v>
      </c>
      <c r="AY218" s="161" t="s">
        <v>78</v>
      </c>
      <c r="AZ218" s="164" t="s">
        <v>159</v>
      </c>
      <c r="BA218" s="161"/>
      <c r="BB218" s="161"/>
      <c r="BC218" s="161"/>
      <c r="BD218" s="161"/>
      <c r="BE218" s="161"/>
      <c r="BF218" s="161"/>
      <c r="BG218" s="161"/>
      <c r="BH218" s="161"/>
      <c r="BI218" s="161"/>
      <c r="BJ218" s="161"/>
      <c r="BK218" s="161"/>
      <c r="BL218" s="161"/>
      <c r="BM218" s="161"/>
      <c r="BN218" s="161"/>
    </row>
    <row r="219" spans="1:66" ht="15.75" customHeight="1">
      <c r="A219" s="161"/>
      <c r="B219" s="162"/>
      <c r="C219" s="161"/>
      <c r="D219" s="163" t="s">
        <v>167</v>
      </c>
      <c r="E219" s="164" t="s">
        <v>1</v>
      </c>
      <c r="F219" s="165" t="s">
        <v>335</v>
      </c>
      <c r="G219" s="165"/>
      <c r="H219" s="161"/>
      <c r="I219" s="166">
        <v>0.38400000000000001</v>
      </c>
      <c r="J219" s="161"/>
      <c r="K219" s="161"/>
      <c r="L219" s="161"/>
      <c r="M219" s="161"/>
      <c r="N219" s="162"/>
      <c r="O219" s="167"/>
      <c r="P219" s="161"/>
      <c r="Q219" s="161"/>
      <c r="R219" s="161"/>
      <c r="S219" s="161"/>
      <c r="T219" s="161"/>
      <c r="U219" s="161"/>
      <c r="V219" s="161"/>
      <c r="W219" s="161"/>
      <c r="X219" s="161"/>
      <c r="Y219" s="168"/>
      <c r="Z219" s="161"/>
      <c r="AA219" s="161"/>
      <c r="AB219" s="161"/>
      <c r="AC219" s="161"/>
      <c r="AD219" s="161"/>
      <c r="AE219" s="161"/>
      <c r="AF219" s="161"/>
      <c r="AG219" s="161"/>
      <c r="AH219" s="161"/>
      <c r="AI219" s="161"/>
      <c r="AJ219" s="161"/>
      <c r="AK219" s="161"/>
      <c r="AL219" s="161"/>
      <c r="AM219" s="161"/>
      <c r="AN219" s="161"/>
      <c r="AO219" s="161"/>
      <c r="AP219" s="161"/>
      <c r="AQ219" s="161"/>
      <c r="AR219" s="161"/>
      <c r="AS219" s="161"/>
      <c r="AT219" s="161"/>
      <c r="AU219" s="164" t="s">
        <v>167</v>
      </c>
      <c r="AV219" s="164" t="s">
        <v>97</v>
      </c>
      <c r="AW219" s="161" t="s">
        <v>97</v>
      </c>
      <c r="AX219" s="161" t="s">
        <v>4</v>
      </c>
      <c r="AY219" s="161" t="s">
        <v>78</v>
      </c>
      <c r="AZ219" s="164" t="s">
        <v>159</v>
      </c>
      <c r="BA219" s="161"/>
      <c r="BB219" s="161"/>
      <c r="BC219" s="161"/>
      <c r="BD219" s="161"/>
      <c r="BE219" s="161"/>
      <c r="BF219" s="161"/>
      <c r="BG219" s="161"/>
      <c r="BH219" s="161"/>
      <c r="BI219" s="161"/>
      <c r="BJ219" s="161"/>
      <c r="BK219" s="161"/>
      <c r="BL219" s="161"/>
      <c r="BM219" s="161"/>
      <c r="BN219" s="161"/>
    </row>
    <row r="220" spans="1:66" ht="15.75" customHeight="1">
      <c r="A220" s="185"/>
      <c r="B220" s="186"/>
      <c r="C220" s="185"/>
      <c r="D220" s="163" t="s">
        <v>167</v>
      </c>
      <c r="E220" s="187" t="s">
        <v>1</v>
      </c>
      <c r="F220" s="188" t="s">
        <v>239</v>
      </c>
      <c r="G220" s="188"/>
      <c r="H220" s="185"/>
      <c r="I220" s="189">
        <v>1.0029999999999999</v>
      </c>
      <c r="J220" s="185"/>
      <c r="K220" s="185"/>
      <c r="L220" s="185"/>
      <c r="M220" s="185"/>
      <c r="N220" s="186"/>
      <c r="O220" s="190"/>
      <c r="P220" s="185"/>
      <c r="Q220" s="185"/>
      <c r="R220" s="185"/>
      <c r="S220" s="185"/>
      <c r="T220" s="185"/>
      <c r="U220" s="185"/>
      <c r="V220" s="185"/>
      <c r="W220" s="185"/>
      <c r="X220" s="185"/>
      <c r="Y220" s="191"/>
      <c r="Z220" s="185"/>
      <c r="AA220" s="185"/>
      <c r="AB220" s="185"/>
      <c r="AC220" s="185"/>
      <c r="AD220" s="185"/>
      <c r="AE220" s="185"/>
      <c r="AF220" s="185"/>
      <c r="AG220" s="185"/>
      <c r="AH220" s="185"/>
      <c r="AI220" s="185"/>
      <c r="AJ220" s="185"/>
      <c r="AK220" s="185"/>
      <c r="AL220" s="185"/>
      <c r="AM220" s="185"/>
      <c r="AN220" s="185"/>
      <c r="AO220" s="185"/>
      <c r="AP220" s="185"/>
      <c r="AQ220" s="185"/>
      <c r="AR220" s="185"/>
      <c r="AS220" s="185"/>
      <c r="AT220" s="185"/>
      <c r="AU220" s="187" t="s">
        <v>167</v>
      </c>
      <c r="AV220" s="187" t="s">
        <v>97</v>
      </c>
      <c r="AW220" s="185" t="s">
        <v>174</v>
      </c>
      <c r="AX220" s="185" t="s">
        <v>4</v>
      </c>
      <c r="AY220" s="185" t="s">
        <v>86</v>
      </c>
      <c r="AZ220" s="187" t="s">
        <v>159</v>
      </c>
      <c r="BA220" s="185"/>
      <c r="BB220" s="185"/>
      <c r="BC220" s="185"/>
      <c r="BD220" s="185"/>
      <c r="BE220" s="185"/>
      <c r="BF220" s="185"/>
      <c r="BG220" s="185"/>
      <c r="BH220" s="185"/>
      <c r="BI220" s="185"/>
      <c r="BJ220" s="185"/>
      <c r="BK220" s="185"/>
      <c r="BL220" s="185"/>
      <c r="BM220" s="185"/>
      <c r="BN220" s="185"/>
    </row>
    <row r="221" spans="1:66" ht="15.75" customHeight="1">
      <c r="A221" s="161"/>
      <c r="B221" s="162"/>
      <c r="C221" s="161"/>
      <c r="D221" s="163" t="s">
        <v>167</v>
      </c>
      <c r="E221" s="161"/>
      <c r="F221" s="165" t="s">
        <v>336</v>
      </c>
      <c r="G221" s="165"/>
      <c r="H221" s="161"/>
      <c r="I221" s="166">
        <v>1.103</v>
      </c>
      <c r="J221" s="161"/>
      <c r="K221" s="161"/>
      <c r="L221" s="161"/>
      <c r="M221" s="161"/>
      <c r="N221" s="162"/>
      <c r="O221" s="167"/>
      <c r="P221" s="161"/>
      <c r="Q221" s="161"/>
      <c r="R221" s="161"/>
      <c r="S221" s="161"/>
      <c r="T221" s="161"/>
      <c r="U221" s="161"/>
      <c r="V221" s="161"/>
      <c r="W221" s="161"/>
      <c r="X221" s="161"/>
      <c r="Y221" s="168"/>
      <c r="Z221" s="161"/>
      <c r="AA221" s="161"/>
      <c r="AB221" s="161"/>
      <c r="AC221" s="161"/>
      <c r="AD221" s="161"/>
      <c r="AE221" s="161"/>
      <c r="AF221" s="161"/>
      <c r="AG221" s="161"/>
      <c r="AH221" s="161"/>
      <c r="AI221" s="161"/>
      <c r="AJ221" s="161"/>
      <c r="AK221" s="161"/>
      <c r="AL221" s="161"/>
      <c r="AM221" s="161"/>
      <c r="AN221" s="161"/>
      <c r="AO221" s="161"/>
      <c r="AP221" s="161"/>
      <c r="AQ221" s="161"/>
      <c r="AR221" s="161"/>
      <c r="AS221" s="161"/>
      <c r="AT221" s="161"/>
      <c r="AU221" s="164" t="s">
        <v>167</v>
      </c>
      <c r="AV221" s="164" t="s">
        <v>97</v>
      </c>
      <c r="AW221" s="161" t="s">
        <v>97</v>
      </c>
      <c r="AX221" s="161" t="s">
        <v>3</v>
      </c>
      <c r="AY221" s="161" t="s">
        <v>86</v>
      </c>
      <c r="AZ221" s="164" t="s">
        <v>159</v>
      </c>
      <c r="BA221" s="161"/>
      <c r="BB221" s="161"/>
      <c r="BC221" s="161"/>
      <c r="BD221" s="161"/>
      <c r="BE221" s="161"/>
      <c r="BF221" s="161"/>
      <c r="BG221" s="161"/>
      <c r="BH221" s="161"/>
      <c r="BI221" s="161"/>
      <c r="BJ221" s="161"/>
      <c r="BK221" s="161"/>
      <c r="BL221" s="161"/>
      <c r="BM221" s="161"/>
      <c r="BN221" s="161"/>
    </row>
    <row r="222" spans="1:66" ht="21.75" customHeight="1">
      <c r="A222" s="18"/>
      <c r="B222" s="19"/>
      <c r="C222" s="145" t="s">
        <v>337</v>
      </c>
      <c r="D222" s="145" t="s">
        <v>161</v>
      </c>
      <c r="E222" s="146" t="s">
        <v>338</v>
      </c>
      <c r="F222" s="147" t="s">
        <v>339</v>
      </c>
      <c r="G222" s="147"/>
      <c r="H222" s="148" t="s">
        <v>252</v>
      </c>
      <c r="I222" s="150"/>
      <c r="J222" s="150"/>
      <c r="K222" s="150"/>
      <c r="L222" s="151">
        <f>ROUND(Q222*I222,2)</f>
        <v>0</v>
      </c>
      <c r="M222" s="152"/>
      <c r="N222" s="19"/>
      <c r="O222" s="153" t="s">
        <v>1</v>
      </c>
      <c r="P222" s="154" t="s">
        <v>42</v>
      </c>
      <c r="Q222" s="155">
        <f>J222+K222</f>
        <v>0</v>
      </c>
      <c r="R222" s="156">
        <f>ROUND(J222*I222,2)</f>
        <v>0</v>
      </c>
      <c r="S222" s="156">
        <f>ROUND(K222*I222,2)</f>
        <v>0</v>
      </c>
      <c r="T222" s="18"/>
      <c r="U222" s="157">
        <f>T222*I222</f>
        <v>0</v>
      </c>
      <c r="V222" s="157">
        <v>0</v>
      </c>
      <c r="W222" s="157">
        <f>V222*I222</f>
        <v>0</v>
      </c>
      <c r="X222" s="157">
        <v>0</v>
      </c>
      <c r="Y222" s="158">
        <f>X222*I222</f>
        <v>0</v>
      </c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59" t="s">
        <v>232</v>
      </c>
      <c r="AT222" s="18"/>
      <c r="AU222" s="159" t="s">
        <v>161</v>
      </c>
      <c r="AV222" s="159" t="s">
        <v>97</v>
      </c>
      <c r="AW222" s="18"/>
      <c r="AX222" s="18"/>
      <c r="AY222" s="18"/>
      <c r="AZ222" s="3" t="s">
        <v>159</v>
      </c>
      <c r="BA222" s="18"/>
      <c r="BB222" s="18"/>
      <c r="BC222" s="18"/>
      <c r="BD222" s="18"/>
      <c r="BE222" s="18"/>
      <c r="BF222" s="160">
        <f>IF(P222="základná",L222,0)</f>
        <v>0</v>
      </c>
      <c r="BG222" s="160">
        <f>IF(P222="znížená",L222,0)</f>
        <v>0</v>
      </c>
      <c r="BH222" s="160">
        <f>IF(P222="zákl. prenesená",L222,0)</f>
        <v>0</v>
      </c>
      <c r="BI222" s="160">
        <f>IF(P222="zníž. prenesená",L222,0)</f>
        <v>0</v>
      </c>
      <c r="BJ222" s="160">
        <f>IF(P222="nulová",L222,0)</f>
        <v>0</v>
      </c>
      <c r="BK222" s="3" t="s">
        <v>97</v>
      </c>
      <c r="BL222" s="160">
        <f>ROUND(Q222*I222,2)</f>
        <v>0</v>
      </c>
      <c r="BM222" s="3" t="s">
        <v>232</v>
      </c>
      <c r="BN222" s="159" t="s">
        <v>697</v>
      </c>
    </row>
    <row r="223" spans="1:66" ht="22.5" customHeight="1">
      <c r="A223" s="132"/>
      <c r="B223" s="133"/>
      <c r="C223" s="132"/>
      <c r="D223" s="134" t="s">
        <v>77</v>
      </c>
      <c r="E223" s="143" t="s">
        <v>341</v>
      </c>
      <c r="F223" s="143" t="s">
        <v>342</v>
      </c>
      <c r="G223" s="143"/>
      <c r="H223" s="132"/>
      <c r="I223" s="132"/>
      <c r="J223" s="132"/>
      <c r="K223" s="132"/>
      <c r="L223" s="144">
        <f>BL223</f>
        <v>0</v>
      </c>
      <c r="M223" s="132"/>
      <c r="N223" s="133"/>
      <c r="O223" s="137"/>
      <c r="P223" s="132"/>
      <c r="Q223" s="132"/>
      <c r="R223" s="138">
        <f t="shared" ref="R223:S223" si="45">SUM(R224:R240)</f>
        <v>0</v>
      </c>
      <c r="S223" s="138">
        <f t="shared" si="45"/>
        <v>0</v>
      </c>
      <c r="T223" s="132"/>
      <c r="U223" s="139">
        <f>SUM(U224:U240)</f>
        <v>0</v>
      </c>
      <c r="V223" s="132"/>
      <c r="W223" s="139">
        <f>SUM(W224:W240)</f>
        <v>0.56531600000000004</v>
      </c>
      <c r="X223" s="132"/>
      <c r="Y223" s="140">
        <f>SUM(Y224:Y240)</f>
        <v>0</v>
      </c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  <c r="AL223" s="132"/>
      <c r="AM223" s="132"/>
      <c r="AN223" s="132"/>
      <c r="AO223" s="132"/>
      <c r="AP223" s="132"/>
      <c r="AQ223" s="132"/>
      <c r="AR223" s="132"/>
      <c r="AS223" s="134" t="s">
        <v>97</v>
      </c>
      <c r="AT223" s="132"/>
      <c r="AU223" s="141" t="s">
        <v>77</v>
      </c>
      <c r="AV223" s="141" t="s">
        <v>86</v>
      </c>
      <c r="AW223" s="132"/>
      <c r="AX223" s="132"/>
      <c r="AY223" s="132"/>
      <c r="AZ223" s="134" t="s">
        <v>159</v>
      </c>
      <c r="BA223" s="132"/>
      <c r="BB223" s="132"/>
      <c r="BC223" s="132"/>
      <c r="BD223" s="132"/>
      <c r="BE223" s="132"/>
      <c r="BF223" s="132"/>
      <c r="BG223" s="132"/>
      <c r="BH223" s="132"/>
      <c r="BI223" s="132"/>
      <c r="BJ223" s="132"/>
      <c r="BK223" s="132"/>
      <c r="BL223" s="142">
        <f>SUM(BL224:BL240)</f>
        <v>0</v>
      </c>
      <c r="BM223" s="132"/>
      <c r="BN223" s="132"/>
    </row>
    <row r="224" spans="1:66" ht="24" customHeight="1">
      <c r="A224" s="18"/>
      <c r="B224" s="19"/>
      <c r="C224" s="145" t="s">
        <v>243</v>
      </c>
      <c r="D224" s="145" t="s">
        <v>161</v>
      </c>
      <c r="E224" s="146" t="s">
        <v>343</v>
      </c>
      <c r="F224" s="147" t="s">
        <v>344</v>
      </c>
      <c r="G224" s="147"/>
      <c r="H224" s="148" t="s">
        <v>263</v>
      </c>
      <c r="I224" s="149">
        <v>13.6</v>
      </c>
      <c r="J224" s="150"/>
      <c r="K224" s="150"/>
      <c r="L224" s="151">
        <f>ROUND(Q224*I224,2)</f>
        <v>0</v>
      </c>
      <c r="M224" s="152"/>
      <c r="N224" s="19"/>
      <c r="O224" s="153" t="s">
        <v>1</v>
      </c>
      <c r="P224" s="154" t="s">
        <v>42</v>
      </c>
      <c r="Q224" s="155">
        <f>J224+K224</f>
        <v>0</v>
      </c>
      <c r="R224" s="156">
        <f>ROUND(J224*I224,2)</f>
        <v>0</v>
      </c>
      <c r="S224" s="156">
        <f>ROUND(K224*I224,2)</f>
        <v>0</v>
      </c>
      <c r="T224" s="18"/>
      <c r="U224" s="157">
        <f>T224*I224</f>
        <v>0</v>
      </c>
      <c r="V224" s="157">
        <v>3.2000000000000003E-4</v>
      </c>
      <c r="W224" s="157">
        <f>V224*I224</f>
        <v>4.352E-3</v>
      </c>
      <c r="X224" s="157">
        <v>0</v>
      </c>
      <c r="Y224" s="158">
        <f>X224*I224</f>
        <v>0</v>
      </c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59" t="s">
        <v>232</v>
      </c>
      <c r="AT224" s="18"/>
      <c r="AU224" s="159" t="s">
        <v>161</v>
      </c>
      <c r="AV224" s="159" t="s">
        <v>97</v>
      </c>
      <c r="AW224" s="18"/>
      <c r="AX224" s="18"/>
      <c r="AY224" s="18"/>
      <c r="AZ224" s="3" t="s">
        <v>159</v>
      </c>
      <c r="BA224" s="18"/>
      <c r="BB224" s="18"/>
      <c r="BC224" s="18"/>
      <c r="BD224" s="18"/>
      <c r="BE224" s="18"/>
      <c r="BF224" s="160">
        <f>IF(P224="základná",L224,0)</f>
        <v>0</v>
      </c>
      <c r="BG224" s="160">
        <f>IF(P224="znížená",L224,0)</f>
        <v>0</v>
      </c>
      <c r="BH224" s="160">
        <f>IF(P224="zákl. prenesená",L224,0)</f>
        <v>0</v>
      </c>
      <c r="BI224" s="160">
        <f>IF(P224="zníž. prenesená",L224,0)</f>
        <v>0</v>
      </c>
      <c r="BJ224" s="160">
        <f>IF(P224="nulová",L224,0)</f>
        <v>0</v>
      </c>
      <c r="BK224" s="3" t="s">
        <v>97</v>
      </c>
      <c r="BL224" s="160">
        <f>ROUND(Q224*I224,2)</f>
        <v>0</v>
      </c>
      <c r="BM224" s="3" t="s">
        <v>232</v>
      </c>
      <c r="BN224" s="159" t="s">
        <v>698</v>
      </c>
    </row>
    <row r="225" spans="1:66" ht="15.75" customHeight="1">
      <c r="A225" s="161"/>
      <c r="B225" s="162"/>
      <c r="C225" s="161"/>
      <c r="D225" s="163" t="s">
        <v>167</v>
      </c>
      <c r="E225" s="164" t="s">
        <v>1</v>
      </c>
      <c r="F225" s="165" t="s">
        <v>346</v>
      </c>
      <c r="G225" s="165"/>
      <c r="H225" s="161"/>
      <c r="I225" s="166">
        <v>13.6</v>
      </c>
      <c r="J225" s="161"/>
      <c r="K225" s="161"/>
      <c r="L225" s="161"/>
      <c r="M225" s="161"/>
      <c r="N225" s="162"/>
      <c r="O225" s="167"/>
      <c r="P225" s="161"/>
      <c r="Q225" s="161"/>
      <c r="R225" s="161"/>
      <c r="S225" s="161"/>
      <c r="T225" s="161"/>
      <c r="U225" s="161"/>
      <c r="V225" s="161"/>
      <c r="W225" s="161"/>
      <c r="X225" s="161"/>
      <c r="Y225" s="168"/>
      <c r="Z225" s="161"/>
      <c r="AA225" s="161"/>
      <c r="AB225" s="161"/>
      <c r="AC225" s="161"/>
      <c r="AD225" s="161"/>
      <c r="AE225" s="161"/>
      <c r="AF225" s="161"/>
      <c r="AG225" s="161"/>
      <c r="AH225" s="161"/>
      <c r="AI225" s="161"/>
      <c r="AJ225" s="161"/>
      <c r="AK225" s="161"/>
      <c r="AL225" s="161"/>
      <c r="AM225" s="161"/>
      <c r="AN225" s="161"/>
      <c r="AO225" s="161"/>
      <c r="AP225" s="161"/>
      <c r="AQ225" s="161"/>
      <c r="AR225" s="161"/>
      <c r="AS225" s="161"/>
      <c r="AT225" s="161"/>
      <c r="AU225" s="164" t="s">
        <v>167</v>
      </c>
      <c r="AV225" s="164" t="s">
        <v>97</v>
      </c>
      <c r="AW225" s="161" t="s">
        <v>97</v>
      </c>
      <c r="AX225" s="161" t="s">
        <v>4</v>
      </c>
      <c r="AY225" s="161" t="s">
        <v>86</v>
      </c>
      <c r="AZ225" s="164" t="s">
        <v>159</v>
      </c>
      <c r="BA225" s="161"/>
      <c r="BB225" s="161"/>
      <c r="BC225" s="161"/>
      <c r="BD225" s="161"/>
      <c r="BE225" s="161"/>
      <c r="BF225" s="161"/>
      <c r="BG225" s="161"/>
      <c r="BH225" s="161"/>
      <c r="BI225" s="161"/>
      <c r="BJ225" s="161"/>
      <c r="BK225" s="161"/>
      <c r="BL225" s="161"/>
      <c r="BM225" s="161"/>
      <c r="BN225" s="161"/>
    </row>
    <row r="226" spans="1:66" ht="24" customHeight="1">
      <c r="A226" s="18"/>
      <c r="B226" s="19"/>
      <c r="C226" s="145" t="s">
        <v>347</v>
      </c>
      <c r="D226" s="145" t="s">
        <v>161</v>
      </c>
      <c r="E226" s="146" t="s">
        <v>348</v>
      </c>
      <c r="F226" s="147" t="s">
        <v>349</v>
      </c>
      <c r="G226" s="147"/>
      <c r="H226" s="148" t="s">
        <v>186</v>
      </c>
      <c r="I226" s="149">
        <v>43.52</v>
      </c>
      <c r="J226" s="150"/>
      <c r="K226" s="150"/>
      <c r="L226" s="151">
        <f>ROUND(Q226*I226,2)</f>
        <v>0</v>
      </c>
      <c r="M226" s="152"/>
      <c r="N226" s="19"/>
      <c r="O226" s="153" t="s">
        <v>1</v>
      </c>
      <c r="P226" s="154" t="s">
        <v>42</v>
      </c>
      <c r="Q226" s="155">
        <f>J226+K226</f>
        <v>0</v>
      </c>
      <c r="R226" s="156">
        <f>ROUND(J226*I226,2)</f>
        <v>0</v>
      </c>
      <c r="S226" s="156">
        <f>ROUND(K226*I226,2)</f>
        <v>0</v>
      </c>
      <c r="T226" s="18"/>
      <c r="U226" s="157">
        <f>T226*I226</f>
        <v>0</v>
      </c>
      <c r="V226" s="157">
        <v>1.03E-2</v>
      </c>
      <c r="W226" s="157">
        <f>V226*I226</f>
        <v>0.44825600000000004</v>
      </c>
      <c r="X226" s="157">
        <v>0</v>
      </c>
      <c r="Y226" s="158">
        <f>X226*I226</f>
        <v>0</v>
      </c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59" t="s">
        <v>232</v>
      </c>
      <c r="AT226" s="18"/>
      <c r="AU226" s="159" t="s">
        <v>161</v>
      </c>
      <c r="AV226" s="159" t="s">
        <v>97</v>
      </c>
      <c r="AW226" s="18"/>
      <c r="AX226" s="18"/>
      <c r="AY226" s="18"/>
      <c r="AZ226" s="3" t="s">
        <v>159</v>
      </c>
      <c r="BA226" s="18"/>
      <c r="BB226" s="18"/>
      <c r="BC226" s="18"/>
      <c r="BD226" s="18"/>
      <c r="BE226" s="18"/>
      <c r="BF226" s="160">
        <f>IF(P226="základná",L226,0)</f>
        <v>0</v>
      </c>
      <c r="BG226" s="160">
        <f>IF(P226="znížená",L226,0)</f>
        <v>0</v>
      </c>
      <c r="BH226" s="160">
        <f>IF(P226="zákl. prenesená",L226,0)</f>
        <v>0</v>
      </c>
      <c r="BI226" s="160">
        <f>IF(P226="zníž. prenesená",L226,0)</f>
        <v>0</v>
      </c>
      <c r="BJ226" s="160">
        <f>IF(P226="nulová",L226,0)</f>
        <v>0</v>
      </c>
      <c r="BK226" s="3" t="s">
        <v>97</v>
      </c>
      <c r="BL226" s="160">
        <f>ROUND(Q226*I226,2)</f>
        <v>0</v>
      </c>
      <c r="BM226" s="3" t="s">
        <v>232</v>
      </c>
      <c r="BN226" s="159" t="s">
        <v>699</v>
      </c>
    </row>
    <row r="227" spans="1:66" ht="15.75" customHeight="1">
      <c r="A227" s="161"/>
      <c r="B227" s="162"/>
      <c r="C227" s="161"/>
      <c r="D227" s="163" t="s">
        <v>167</v>
      </c>
      <c r="E227" s="164" t="s">
        <v>1</v>
      </c>
      <c r="F227" s="165" t="s">
        <v>280</v>
      </c>
      <c r="G227" s="165"/>
      <c r="H227" s="161"/>
      <c r="I227" s="166">
        <v>43.52</v>
      </c>
      <c r="J227" s="161"/>
      <c r="K227" s="161"/>
      <c r="L227" s="161"/>
      <c r="M227" s="161"/>
      <c r="N227" s="162"/>
      <c r="O227" s="167"/>
      <c r="P227" s="161"/>
      <c r="Q227" s="161"/>
      <c r="R227" s="161"/>
      <c r="S227" s="161"/>
      <c r="T227" s="161"/>
      <c r="U227" s="161"/>
      <c r="V227" s="161"/>
      <c r="W227" s="161"/>
      <c r="X227" s="161"/>
      <c r="Y227" s="168"/>
      <c r="Z227" s="161"/>
      <c r="AA227" s="161"/>
      <c r="AB227" s="161"/>
      <c r="AC227" s="161"/>
      <c r="AD227" s="161"/>
      <c r="AE227" s="161"/>
      <c r="AF227" s="161"/>
      <c r="AG227" s="161"/>
      <c r="AH227" s="161"/>
      <c r="AI227" s="161"/>
      <c r="AJ227" s="161"/>
      <c r="AK227" s="161"/>
      <c r="AL227" s="161"/>
      <c r="AM227" s="161"/>
      <c r="AN227" s="161"/>
      <c r="AO227" s="161"/>
      <c r="AP227" s="161"/>
      <c r="AQ227" s="161"/>
      <c r="AR227" s="161"/>
      <c r="AS227" s="161"/>
      <c r="AT227" s="161"/>
      <c r="AU227" s="164" t="s">
        <v>167</v>
      </c>
      <c r="AV227" s="164" t="s">
        <v>97</v>
      </c>
      <c r="AW227" s="161" t="s">
        <v>97</v>
      </c>
      <c r="AX227" s="161" t="s">
        <v>4</v>
      </c>
      <c r="AY227" s="161" t="s">
        <v>86</v>
      </c>
      <c r="AZ227" s="164" t="s">
        <v>159</v>
      </c>
      <c r="BA227" s="161"/>
      <c r="BB227" s="161"/>
      <c r="BC227" s="161"/>
      <c r="BD227" s="161"/>
      <c r="BE227" s="161"/>
      <c r="BF227" s="161"/>
      <c r="BG227" s="161"/>
      <c r="BH227" s="161"/>
      <c r="BI227" s="161"/>
      <c r="BJ227" s="161"/>
      <c r="BK227" s="161"/>
      <c r="BL227" s="161"/>
      <c r="BM227" s="161"/>
      <c r="BN227" s="161"/>
    </row>
    <row r="228" spans="1:66" ht="24" customHeight="1">
      <c r="A228" s="18"/>
      <c r="B228" s="19"/>
      <c r="C228" s="145" t="s">
        <v>351</v>
      </c>
      <c r="D228" s="145" t="s">
        <v>161</v>
      </c>
      <c r="E228" s="146" t="s">
        <v>352</v>
      </c>
      <c r="F228" s="147" t="s">
        <v>353</v>
      </c>
      <c r="G228" s="147"/>
      <c r="H228" s="148" t="s">
        <v>263</v>
      </c>
      <c r="I228" s="149">
        <v>6.8</v>
      </c>
      <c r="J228" s="150"/>
      <c r="K228" s="150"/>
      <c r="L228" s="151">
        <f t="shared" ref="L228:L229" si="46">ROUND(Q228*I228,2)</f>
        <v>0</v>
      </c>
      <c r="M228" s="152"/>
      <c r="N228" s="19"/>
      <c r="O228" s="153" t="s">
        <v>1</v>
      </c>
      <c r="P228" s="154" t="s">
        <v>42</v>
      </c>
      <c r="Q228" s="155">
        <f t="shared" ref="Q228:Q229" si="47">J228+K228</f>
        <v>0</v>
      </c>
      <c r="R228" s="156">
        <f t="shared" ref="R228:R229" si="48">ROUND(J228*I228,2)</f>
        <v>0</v>
      </c>
      <c r="S228" s="156">
        <f t="shared" ref="S228:S229" si="49">ROUND(K228*I228,2)</f>
        <v>0</v>
      </c>
      <c r="T228" s="18"/>
      <c r="U228" s="157">
        <f t="shared" ref="U228:U229" si="50">T228*I228</f>
        <v>0</v>
      </c>
      <c r="V228" s="157">
        <v>4.0200000000000001E-3</v>
      </c>
      <c r="W228" s="157">
        <f t="shared" ref="W228:W229" si="51">V228*I228</f>
        <v>2.7335999999999999E-2</v>
      </c>
      <c r="X228" s="157">
        <v>0</v>
      </c>
      <c r="Y228" s="158">
        <f t="shared" ref="Y228:Y229" si="52">X228*I228</f>
        <v>0</v>
      </c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59" t="s">
        <v>232</v>
      </c>
      <c r="AT228" s="18"/>
      <c r="AU228" s="159" t="s">
        <v>161</v>
      </c>
      <c r="AV228" s="159" t="s">
        <v>97</v>
      </c>
      <c r="AW228" s="18"/>
      <c r="AX228" s="18"/>
      <c r="AY228" s="18"/>
      <c r="AZ228" s="3" t="s">
        <v>159</v>
      </c>
      <c r="BA228" s="18"/>
      <c r="BB228" s="18"/>
      <c r="BC228" s="18"/>
      <c r="BD228" s="18"/>
      <c r="BE228" s="18"/>
      <c r="BF228" s="160">
        <f t="shared" ref="BF228:BF229" si="53">IF(P228="základná",L228,0)</f>
        <v>0</v>
      </c>
      <c r="BG228" s="160">
        <f t="shared" ref="BG228:BG229" si="54">IF(P228="znížená",L228,0)</f>
        <v>0</v>
      </c>
      <c r="BH228" s="160">
        <f t="shared" ref="BH228:BH229" si="55">IF(P228="zákl. prenesená",L228,0)</f>
        <v>0</v>
      </c>
      <c r="BI228" s="160">
        <f t="shared" ref="BI228:BI229" si="56">IF(P228="zníž. prenesená",L228,0)</f>
        <v>0</v>
      </c>
      <c r="BJ228" s="160">
        <f t="shared" ref="BJ228:BJ229" si="57">IF(P228="nulová",L228,0)</f>
        <v>0</v>
      </c>
      <c r="BK228" s="3" t="s">
        <v>97</v>
      </c>
      <c r="BL228" s="160">
        <f t="shared" ref="BL228:BL229" si="58">ROUND(Q228*I228,2)</f>
        <v>0</v>
      </c>
      <c r="BM228" s="3" t="s">
        <v>232</v>
      </c>
      <c r="BN228" s="159" t="s">
        <v>700</v>
      </c>
    </row>
    <row r="229" spans="1:66" ht="24" customHeight="1">
      <c r="A229" s="18"/>
      <c r="B229" s="19"/>
      <c r="C229" s="145" t="s">
        <v>355</v>
      </c>
      <c r="D229" s="145" t="s">
        <v>161</v>
      </c>
      <c r="E229" s="146" t="s">
        <v>356</v>
      </c>
      <c r="F229" s="147" t="s">
        <v>357</v>
      </c>
      <c r="G229" s="147"/>
      <c r="H229" s="148" t="s">
        <v>263</v>
      </c>
      <c r="I229" s="149">
        <v>12.8</v>
      </c>
      <c r="J229" s="150"/>
      <c r="K229" s="150"/>
      <c r="L229" s="151">
        <f t="shared" si="46"/>
        <v>0</v>
      </c>
      <c r="M229" s="152"/>
      <c r="N229" s="19"/>
      <c r="O229" s="153" t="s">
        <v>1</v>
      </c>
      <c r="P229" s="154" t="s">
        <v>42</v>
      </c>
      <c r="Q229" s="155">
        <f t="shared" si="47"/>
        <v>0</v>
      </c>
      <c r="R229" s="156">
        <f t="shared" si="48"/>
        <v>0</v>
      </c>
      <c r="S229" s="156">
        <f t="shared" si="49"/>
        <v>0</v>
      </c>
      <c r="T229" s="18"/>
      <c r="U229" s="157">
        <f t="shared" si="50"/>
        <v>0</v>
      </c>
      <c r="V229" s="157">
        <v>1.42E-3</v>
      </c>
      <c r="W229" s="157">
        <f t="shared" si="51"/>
        <v>1.8176000000000001E-2</v>
      </c>
      <c r="X229" s="157">
        <v>0</v>
      </c>
      <c r="Y229" s="158">
        <f t="shared" si="52"/>
        <v>0</v>
      </c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59" t="s">
        <v>232</v>
      </c>
      <c r="AT229" s="18"/>
      <c r="AU229" s="159" t="s">
        <v>161</v>
      </c>
      <c r="AV229" s="159" t="s">
        <v>97</v>
      </c>
      <c r="AW229" s="18"/>
      <c r="AX229" s="18"/>
      <c r="AY229" s="18"/>
      <c r="AZ229" s="3" t="s">
        <v>159</v>
      </c>
      <c r="BA229" s="18"/>
      <c r="BB229" s="18"/>
      <c r="BC229" s="18"/>
      <c r="BD229" s="18"/>
      <c r="BE229" s="18"/>
      <c r="BF229" s="160">
        <f t="shared" si="53"/>
        <v>0</v>
      </c>
      <c r="BG229" s="160">
        <f t="shared" si="54"/>
        <v>0</v>
      </c>
      <c r="BH229" s="160">
        <f t="shared" si="55"/>
        <v>0</v>
      </c>
      <c r="BI229" s="160">
        <f t="shared" si="56"/>
        <v>0</v>
      </c>
      <c r="BJ229" s="160">
        <f t="shared" si="57"/>
        <v>0</v>
      </c>
      <c r="BK229" s="3" t="s">
        <v>97</v>
      </c>
      <c r="BL229" s="160">
        <f t="shared" si="58"/>
        <v>0</v>
      </c>
      <c r="BM229" s="3" t="s">
        <v>232</v>
      </c>
      <c r="BN229" s="159" t="s">
        <v>701</v>
      </c>
    </row>
    <row r="230" spans="1:66" ht="15.75" customHeight="1">
      <c r="A230" s="161"/>
      <c r="B230" s="162"/>
      <c r="C230" s="161"/>
      <c r="D230" s="163" t="s">
        <v>167</v>
      </c>
      <c r="E230" s="164" t="s">
        <v>1</v>
      </c>
      <c r="F230" s="165" t="s">
        <v>359</v>
      </c>
      <c r="G230" s="165"/>
      <c r="H230" s="161"/>
      <c r="I230" s="166">
        <v>12.8</v>
      </c>
      <c r="J230" s="161"/>
      <c r="K230" s="161"/>
      <c r="L230" s="161"/>
      <c r="M230" s="161"/>
      <c r="N230" s="162"/>
      <c r="O230" s="167"/>
      <c r="P230" s="161"/>
      <c r="Q230" s="161"/>
      <c r="R230" s="161"/>
      <c r="S230" s="161"/>
      <c r="T230" s="161"/>
      <c r="U230" s="161"/>
      <c r="V230" s="161"/>
      <c r="W230" s="161"/>
      <c r="X230" s="161"/>
      <c r="Y230" s="168"/>
      <c r="Z230" s="161"/>
      <c r="AA230" s="161"/>
      <c r="AB230" s="161"/>
      <c r="AC230" s="161"/>
      <c r="AD230" s="161"/>
      <c r="AE230" s="161"/>
      <c r="AF230" s="161"/>
      <c r="AG230" s="161"/>
      <c r="AH230" s="161"/>
      <c r="AI230" s="161"/>
      <c r="AJ230" s="161"/>
      <c r="AK230" s="161"/>
      <c r="AL230" s="161"/>
      <c r="AM230" s="161"/>
      <c r="AN230" s="161"/>
      <c r="AO230" s="161"/>
      <c r="AP230" s="161"/>
      <c r="AQ230" s="161"/>
      <c r="AR230" s="161"/>
      <c r="AS230" s="161"/>
      <c r="AT230" s="161"/>
      <c r="AU230" s="164" t="s">
        <v>167</v>
      </c>
      <c r="AV230" s="164" t="s">
        <v>97</v>
      </c>
      <c r="AW230" s="161" t="s">
        <v>97</v>
      </c>
      <c r="AX230" s="161" t="s">
        <v>4</v>
      </c>
      <c r="AY230" s="161" t="s">
        <v>86</v>
      </c>
      <c r="AZ230" s="164" t="s">
        <v>159</v>
      </c>
      <c r="BA230" s="161"/>
      <c r="BB230" s="161"/>
      <c r="BC230" s="161"/>
      <c r="BD230" s="161"/>
      <c r="BE230" s="161"/>
      <c r="BF230" s="161"/>
      <c r="BG230" s="161"/>
      <c r="BH230" s="161"/>
      <c r="BI230" s="161"/>
      <c r="BJ230" s="161"/>
      <c r="BK230" s="161"/>
      <c r="BL230" s="161"/>
      <c r="BM230" s="161"/>
      <c r="BN230" s="161"/>
    </row>
    <row r="231" spans="1:66" ht="21.75" customHeight="1">
      <c r="A231" s="18"/>
      <c r="B231" s="19"/>
      <c r="C231" s="145" t="s">
        <v>360</v>
      </c>
      <c r="D231" s="145" t="s">
        <v>161</v>
      </c>
      <c r="E231" s="146" t="s">
        <v>361</v>
      </c>
      <c r="F231" s="147" t="s">
        <v>362</v>
      </c>
      <c r="G231" s="147"/>
      <c r="H231" s="148" t="s">
        <v>263</v>
      </c>
      <c r="I231" s="149">
        <v>13.6</v>
      </c>
      <c r="J231" s="150"/>
      <c r="K231" s="150"/>
      <c r="L231" s="151">
        <f>ROUND(Q231*I231,2)</f>
        <v>0</v>
      </c>
      <c r="M231" s="152"/>
      <c r="N231" s="19"/>
      <c r="O231" s="153" t="s">
        <v>1</v>
      </c>
      <c r="P231" s="154" t="s">
        <v>42</v>
      </c>
      <c r="Q231" s="155">
        <f>J231+K231</f>
        <v>0</v>
      </c>
      <c r="R231" s="156">
        <f>ROUND(J231*I231,2)</f>
        <v>0</v>
      </c>
      <c r="S231" s="156">
        <f>ROUND(K231*I231,2)</f>
        <v>0</v>
      </c>
      <c r="T231" s="18"/>
      <c r="U231" s="157">
        <f>T231*I231</f>
        <v>0</v>
      </c>
      <c r="V231" s="157">
        <v>2.9E-4</v>
      </c>
      <c r="W231" s="157">
        <f>V231*I231</f>
        <v>3.9439999999999996E-3</v>
      </c>
      <c r="X231" s="157">
        <v>0</v>
      </c>
      <c r="Y231" s="158">
        <f>X231*I231</f>
        <v>0</v>
      </c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59" t="s">
        <v>232</v>
      </c>
      <c r="AT231" s="18"/>
      <c r="AU231" s="159" t="s">
        <v>161</v>
      </c>
      <c r="AV231" s="159" t="s">
        <v>97</v>
      </c>
      <c r="AW231" s="18"/>
      <c r="AX231" s="18"/>
      <c r="AY231" s="18"/>
      <c r="AZ231" s="3" t="s">
        <v>159</v>
      </c>
      <c r="BA231" s="18"/>
      <c r="BB231" s="18"/>
      <c r="BC231" s="18"/>
      <c r="BD231" s="18"/>
      <c r="BE231" s="18"/>
      <c r="BF231" s="160">
        <f>IF(P231="základná",L231,0)</f>
        <v>0</v>
      </c>
      <c r="BG231" s="160">
        <f>IF(P231="znížená",L231,0)</f>
        <v>0</v>
      </c>
      <c r="BH231" s="160">
        <f>IF(P231="zákl. prenesená",L231,0)</f>
        <v>0</v>
      </c>
      <c r="BI231" s="160">
        <f>IF(P231="zníž. prenesená",L231,0)</f>
        <v>0</v>
      </c>
      <c r="BJ231" s="160">
        <f>IF(P231="nulová",L231,0)</f>
        <v>0</v>
      </c>
      <c r="BK231" s="3" t="s">
        <v>97</v>
      </c>
      <c r="BL231" s="160">
        <f>ROUND(Q231*I231,2)</f>
        <v>0</v>
      </c>
      <c r="BM231" s="3" t="s">
        <v>232</v>
      </c>
      <c r="BN231" s="159" t="s">
        <v>702</v>
      </c>
    </row>
    <row r="232" spans="1:66" ht="15.75" customHeight="1">
      <c r="A232" s="161"/>
      <c r="B232" s="162"/>
      <c r="C232" s="161"/>
      <c r="D232" s="163" t="s">
        <v>167</v>
      </c>
      <c r="E232" s="164" t="s">
        <v>1</v>
      </c>
      <c r="F232" s="165" t="s">
        <v>364</v>
      </c>
      <c r="G232" s="165"/>
      <c r="H232" s="161"/>
      <c r="I232" s="166">
        <v>13.6</v>
      </c>
      <c r="J232" s="161"/>
      <c r="K232" s="161"/>
      <c r="L232" s="161"/>
      <c r="M232" s="161"/>
      <c r="N232" s="162"/>
      <c r="O232" s="167"/>
      <c r="P232" s="161"/>
      <c r="Q232" s="161"/>
      <c r="R232" s="161"/>
      <c r="S232" s="161"/>
      <c r="T232" s="161"/>
      <c r="U232" s="161"/>
      <c r="V232" s="161"/>
      <c r="W232" s="161"/>
      <c r="X232" s="161"/>
      <c r="Y232" s="168"/>
      <c r="Z232" s="161"/>
      <c r="AA232" s="161"/>
      <c r="AB232" s="161"/>
      <c r="AC232" s="161"/>
      <c r="AD232" s="161"/>
      <c r="AE232" s="161"/>
      <c r="AF232" s="161"/>
      <c r="AG232" s="161"/>
      <c r="AH232" s="161"/>
      <c r="AI232" s="161"/>
      <c r="AJ232" s="161"/>
      <c r="AK232" s="161"/>
      <c r="AL232" s="161"/>
      <c r="AM232" s="161"/>
      <c r="AN232" s="161"/>
      <c r="AO232" s="161"/>
      <c r="AP232" s="161"/>
      <c r="AQ232" s="161"/>
      <c r="AR232" s="161"/>
      <c r="AS232" s="161"/>
      <c r="AT232" s="161"/>
      <c r="AU232" s="164" t="s">
        <v>167</v>
      </c>
      <c r="AV232" s="164" t="s">
        <v>97</v>
      </c>
      <c r="AW232" s="161" t="s">
        <v>97</v>
      </c>
      <c r="AX232" s="161" t="s">
        <v>4</v>
      </c>
      <c r="AY232" s="161" t="s">
        <v>86</v>
      </c>
      <c r="AZ232" s="164" t="s">
        <v>159</v>
      </c>
      <c r="BA232" s="161"/>
      <c r="BB232" s="161"/>
      <c r="BC232" s="161"/>
      <c r="BD232" s="161"/>
      <c r="BE232" s="161"/>
      <c r="BF232" s="161"/>
      <c r="BG232" s="161"/>
      <c r="BH232" s="161"/>
      <c r="BI232" s="161"/>
      <c r="BJ232" s="161"/>
      <c r="BK232" s="161"/>
      <c r="BL232" s="161"/>
      <c r="BM232" s="161"/>
      <c r="BN232" s="161"/>
    </row>
    <row r="233" spans="1:66" ht="24" customHeight="1">
      <c r="A233" s="18"/>
      <c r="B233" s="19"/>
      <c r="C233" s="145" t="s">
        <v>365</v>
      </c>
      <c r="D233" s="145" t="s">
        <v>161</v>
      </c>
      <c r="E233" s="146" t="s">
        <v>366</v>
      </c>
      <c r="F233" s="147" t="s">
        <v>367</v>
      </c>
      <c r="G233" s="147"/>
      <c r="H233" s="148" t="s">
        <v>263</v>
      </c>
      <c r="I233" s="149">
        <v>13.6</v>
      </c>
      <c r="J233" s="150"/>
      <c r="K233" s="150"/>
      <c r="L233" s="151">
        <f>ROUND(Q233*I233,2)</f>
        <v>0</v>
      </c>
      <c r="M233" s="152"/>
      <c r="N233" s="19"/>
      <c r="O233" s="153" t="s">
        <v>1</v>
      </c>
      <c r="P233" s="154" t="s">
        <v>42</v>
      </c>
      <c r="Q233" s="155">
        <f>J233+K233</f>
        <v>0</v>
      </c>
      <c r="R233" s="156">
        <f>ROUND(J233*I233,2)</f>
        <v>0</v>
      </c>
      <c r="S233" s="156">
        <f>ROUND(K233*I233,2)</f>
        <v>0</v>
      </c>
      <c r="T233" s="18"/>
      <c r="U233" s="157">
        <f>T233*I233</f>
        <v>0</v>
      </c>
      <c r="V233" s="157">
        <v>2.15E-3</v>
      </c>
      <c r="W233" s="157">
        <f>V233*I233</f>
        <v>2.9239999999999999E-2</v>
      </c>
      <c r="X233" s="157">
        <v>0</v>
      </c>
      <c r="Y233" s="158">
        <f>X233*I233</f>
        <v>0</v>
      </c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59" t="s">
        <v>232</v>
      </c>
      <c r="AT233" s="18"/>
      <c r="AU233" s="159" t="s">
        <v>161</v>
      </c>
      <c r="AV233" s="159" t="s">
        <v>97</v>
      </c>
      <c r="AW233" s="18"/>
      <c r="AX233" s="18"/>
      <c r="AY233" s="18"/>
      <c r="AZ233" s="3" t="s">
        <v>159</v>
      </c>
      <c r="BA233" s="18"/>
      <c r="BB233" s="18"/>
      <c r="BC233" s="18"/>
      <c r="BD233" s="18"/>
      <c r="BE233" s="18"/>
      <c r="BF233" s="160">
        <f>IF(P233="základná",L233,0)</f>
        <v>0</v>
      </c>
      <c r="BG233" s="160">
        <f>IF(P233="znížená",L233,0)</f>
        <v>0</v>
      </c>
      <c r="BH233" s="160">
        <f>IF(P233="zákl. prenesená",L233,0)</f>
        <v>0</v>
      </c>
      <c r="BI233" s="160">
        <f>IF(P233="zníž. prenesená",L233,0)</f>
        <v>0</v>
      </c>
      <c r="BJ233" s="160">
        <f>IF(P233="nulová",L233,0)</f>
        <v>0</v>
      </c>
      <c r="BK233" s="3" t="s">
        <v>97</v>
      </c>
      <c r="BL233" s="160">
        <f>ROUND(Q233*I233,2)</f>
        <v>0</v>
      </c>
      <c r="BM233" s="3" t="s">
        <v>232</v>
      </c>
      <c r="BN233" s="159" t="s">
        <v>703</v>
      </c>
    </row>
    <row r="234" spans="1:66" ht="15.75" customHeight="1">
      <c r="A234" s="161"/>
      <c r="B234" s="162"/>
      <c r="C234" s="161"/>
      <c r="D234" s="163" t="s">
        <v>167</v>
      </c>
      <c r="E234" s="164" t="s">
        <v>1</v>
      </c>
      <c r="F234" s="165" t="s">
        <v>364</v>
      </c>
      <c r="G234" s="165"/>
      <c r="H234" s="161"/>
      <c r="I234" s="166">
        <v>13.6</v>
      </c>
      <c r="J234" s="161"/>
      <c r="K234" s="161"/>
      <c r="L234" s="161"/>
      <c r="M234" s="161"/>
      <c r="N234" s="162"/>
      <c r="O234" s="167"/>
      <c r="P234" s="161"/>
      <c r="Q234" s="161"/>
      <c r="R234" s="161"/>
      <c r="S234" s="161"/>
      <c r="T234" s="161"/>
      <c r="U234" s="161"/>
      <c r="V234" s="161"/>
      <c r="W234" s="161"/>
      <c r="X234" s="161"/>
      <c r="Y234" s="168"/>
      <c r="Z234" s="161"/>
      <c r="AA234" s="161"/>
      <c r="AB234" s="161"/>
      <c r="AC234" s="161"/>
      <c r="AD234" s="161"/>
      <c r="AE234" s="161"/>
      <c r="AF234" s="161"/>
      <c r="AG234" s="161"/>
      <c r="AH234" s="161"/>
      <c r="AI234" s="161"/>
      <c r="AJ234" s="161"/>
      <c r="AK234" s="161"/>
      <c r="AL234" s="161"/>
      <c r="AM234" s="161"/>
      <c r="AN234" s="161"/>
      <c r="AO234" s="161"/>
      <c r="AP234" s="161"/>
      <c r="AQ234" s="161"/>
      <c r="AR234" s="161"/>
      <c r="AS234" s="161"/>
      <c r="AT234" s="161"/>
      <c r="AU234" s="164" t="s">
        <v>167</v>
      </c>
      <c r="AV234" s="164" t="s">
        <v>97</v>
      </c>
      <c r="AW234" s="161" t="s">
        <v>97</v>
      </c>
      <c r="AX234" s="161" t="s">
        <v>4</v>
      </c>
      <c r="AY234" s="161" t="s">
        <v>86</v>
      </c>
      <c r="AZ234" s="164" t="s">
        <v>159</v>
      </c>
      <c r="BA234" s="161"/>
      <c r="BB234" s="161"/>
      <c r="BC234" s="161"/>
      <c r="BD234" s="161"/>
      <c r="BE234" s="161"/>
      <c r="BF234" s="161"/>
      <c r="BG234" s="161"/>
      <c r="BH234" s="161"/>
      <c r="BI234" s="161"/>
      <c r="BJ234" s="161"/>
      <c r="BK234" s="161"/>
      <c r="BL234" s="161"/>
      <c r="BM234" s="161"/>
      <c r="BN234" s="161"/>
    </row>
    <row r="235" spans="1:66" ht="24" customHeight="1">
      <c r="A235" s="18"/>
      <c r="B235" s="19"/>
      <c r="C235" s="145" t="s">
        <v>369</v>
      </c>
      <c r="D235" s="145" t="s">
        <v>161</v>
      </c>
      <c r="E235" s="146" t="s">
        <v>370</v>
      </c>
      <c r="F235" s="147" t="s">
        <v>371</v>
      </c>
      <c r="G235" s="147"/>
      <c r="H235" s="148" t="s">
        <v>178</v>
      </c>
      <c r="I235" s="149">
        <v>2</v>
      </c>
      <c r="J235" s="150"/>
      <c r="K235" s="150"/>
      <c r="L235" s="151">
        <f t="shared" ref="L235:L236" si="59">ROUND(Q235*I235,2)</f>
        <v>0</v>
      </c>
      <c r="M235" s="152"/>
      <c r="N235" s="19"/>
      <c r="O235" s="153" t="s">
        <v>1</v>
      </c>
      <c r="P235" s="154" t="s">
        <v>42</v>
      </c>
      <c r="Q235" s="155">
        <f t="shared" ref="Q235:Q236" si="60">J235+K235</f>
        <v>0</v>
      </c>
      <c r="R235" s="156">
        <f t="shared" ref="R235:R236" si="61">ROUND(J235*I235,2)</f>
        <v>0</v>
      </c>
      <c r="S235" s="156">
        <f t="shared" ref="S235:S236" si="62">ROUND(K235*I235,2)</f>
        <v>0</v>
      </c>
      <c r="T235" s="18"/>
      <c r="U235" s="157">
        <f t="shared" ref="U235:U236" si="63">T235*I235</f>
        <v>0</v>
      </c>
      <c r="V235" s="157">
        <v>1.8799999999999999E-3</v>
      </c>
      <c r="W235" s="157">
        <f t="shared" ref="W235:W236" si="64">V235*I235</f>
        <v>3.7599999999999999E-3</v>
      </c>
      <c r="X235" s="157">
        <v>0</v>
      </c>
      <c r="Y235" s="158">
        <f t="shared" ref="Y235:Y236" si="65">X235*I235</f>
        <v>0</v>
      </c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59" t="s">
        <v>232</v>
      </c>
      <c r="AT235" s="18"/>
      <c r="AU235" s="159" t="s">
        <v>161</v>
      </c>
      <c r="AV235" s="159" t="s">
        <v>97</v>
      </c>
      <c r="AW235" s="18"/>
      <c r="AX235" s="18"/>
      <c r="AY235" s="18"/>
      <c r="AZ235" s="3" t="s">
        <v>159</v>
      </c>
      <c r="BA235" s="18"/>
      <c r="BB235" s="18"/>
      <c r="BC235" s="18"/>
      <c r="BD235" s="18"/>
      <c r="BE235" s="18"/>
      <c r="BF235" s="160">
        <f t="shared" ref="BF235:BF236" si="66">IF(P235="základná",L235,0)</f>
        <v>0</v>
      </c>
      <c r="BG235" s="160">
        <f t="shared" ref="BG235:BG236" si="67">IF(P235="znížená",L235,0)</f>
        <v>0</v>
      </c>
      <c r="BH235" s="160">
        <f t="shared" ref="BH235:BH236" si="68">IF(P235="zákl. prenesená",L235,0)</f>
        <v>0</v>
      </c>
      <c r="BI235" s="160">
        <f t="shared" ref="BI235:BI236" si="69">IF(P235="zníž. prenesená",L235,0)</f>
        <v>0</v>
      </c>
      <c r="BJ235" s="160">
        <f t="shared" ref="BJ235:BJ236" si="70">IF(P235="nulová",L235,0)</f>
        <v>0</v>
      </c>
      <c r="BK235" s="3" t="s">
        <v>97</v>
      </c>
      <c r="BL235" s="160">
        <f t="shared" ref="BL235:BL236" si="71">ROUND(Q235*I235,2)</f>
        <v>0</v>
      </c>
      <c r="BM235" s="3" t="s">
        <v>232</v>
      </c>
      <c r="BN235" s="159" t="s">
        <v>704</v>
      </c>
    </row>
    <row r="236" spans="1:66" ht="33" customHeight="1">
      <c r="A236" s="18"/>
      <c r="B236" s="19"/>
      <c r="C236" s="145" t="s">
        <v>373</v>
      </c>
      <c r="D236" s="145" t="s">
        <v>161</v>
      </c>
      <c r="E236" s="146" t="s">
        <v>374</v>
      </c>
      <c r="F236" s="147" t="s">
        <v>375</v>
      </c>
      <c r="G236" s="147"/>
      <c r="H236" s="148" t="s">
        <v>178</v>
      </c>
      <c r="I236" s="149">
        <v>6</v>
      </c>
      <c r="J236" s="150"/>
      <c r="K236" s="150"/>
      <c r="L236" s="151">
        <f t="shared" si="59"/>
        <v>0</v>
      </c>
      <c r="M236" s="152"/>
      <c r="N236" s="19"/>
      <c r="O236" s="153" t="s">
        <v>1</v>
      </c>
      <c r="P236" s="154" t="s">
        <v>42</v>
      </c>
      <c r="Q236" s="155">
        <f t="shared" si="60"/>
        <v>0</v>
      </c>
      <c r="R236" s="156">
        <f t="shared" si="61"/>
        <v>0</v>
      </c>
      <c r="S236" s="156">
        <f t="shared" si="62"/>
        <v>0</v>
      </c>
      <c r="T236" s="18"/>
      <c r="U236" s="157">
        <f t="shared" si="63"/>
        <v>0</v>
      </c>
      <c r="V236" s="157">
        <v>1E-4</v>
      </c>
      <c r="W236" s="157">
        <f t="shared" si="64"/>
        <v>6.0000000000000006E-4</v>
      </c>
      <c r="X236" s="157">
        <v>0</v>
      </c>
      <c r="Y236" s="158">
        <f t="shared" si="65"/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9" t="s">
        <v>232</v>
      </c>
      <c r="AT236" s="18"/>
      <c r="AU236" s="159" t="s">
        <v>161</v>
      </c>
      <c r="AV236" s="159" t="s">
        <v>97</v>
      </c>
      <c r="AW236" s="18"/>
      <c r="AX236" s="18"/>
      <c r="AY236" s="18"/>
      <c r="AZ236" s="3" t="s">
        <v>159</v>
      </c>
      <c r="BA236" s="18"/>
      <c r="BB236" s="18"/>
      <c r="BC236" s="18"/>
      <c r="BD236" s="18"/>
      <c r="BE236" s="18"/>
      <c r="BF236" s="160">
        <f t="shared" si="66"/>
        <v>0</v>
      </c>
      <c r="BG236" s="160">
        <f t="shared" si="67"/>
        <v>0</v>
      </c>
      <c r="BH236" s="160">
        <f t="shared" si="68"/>
        <v>0</v>
      </c>
      <c r="BI236" s="160">
        <f t="shared" si="69"/>
        <v>0</v>
      </c>
      <c r="BJ236" s="160">
        <f t="shared" si="70"/>
        <v>0</v>
      </c>
      <c r="BK236" s="3" t="s">
        <v>97</v>
      </c>
      <c r="BL236" s="160">
        <f t="shared" si="71"/>
        <v>0</v>
      </c>
      <c r="BM236" s="3" t="s">
        <v>232</v>
      </c>
      <c r="BN236" s="159" t="s">
        <v>705</v>
      </c>
    </row>
    <row r="237" spans="1:66" ht="15.75" customHeight="1">
      <c r="A237" s="161"/>
      <c r="B237" s="162"/>
      <c r="C237" s="161"/>
      <c r="D237" s="163" t="s">
        <v>167</v>
      </c>
      <c r="E237" s="164" t="s">
        <v>1</v>
      </c>
      <c r="F237" s="165" t="s">
        <v>377</v>
      </c>
      <c r="G237" s="165"/>
      <c r="H237" s="161"/>
      <c r="I237" s="166">
        <v>6</v>
      </c>
      <c r="J237" s="161"/>
      <c r="K237" s="161"/>
      <c r="L237" s="161"/>
      <c r="M237" s="161"/>
      <c r="N237" s="162"/>
      <c r="O237" s="167"/>
      <c r="P237" s="161"/>
      <c r="Q237" s="161"/>
      <c r="R237" s="161"/>
      <c r="S237" s="161"/>
      <c r="T237" s="161"/>
      <c r="U237" s="161"/>
      <c r="V237" s="161"/>
      <c r="W237" s="161"/>
      <c r="X237" s="161"/>
      <c r="Y237" s="168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  <c r="AL237" s="161"/>
      <c r="AM237" s="161"/>
      <c r="AN237" s="161"/>
      <c r="AO237" s="161"/>
      <c r="AP237" s="161"/>
      <c r="AQ237" s="161"/>
      <c r="AR237" s="161"/>
      <c r="AS237" s="161"/>
      <c r="AT237" s="161"/>
      <c r="AU237" s="164" t="s">
        <v>167</v>
      </c>
      <c r="AV237" s="164" t="s">
        <v>97</v>
      </c>
      <c r="AW237" s="161" t="s">
        <v>97</v>
      </c>
      <c r="AX237" s="161" t="s">
        <v>4</v>
      </c>
      <c r="AY237" s="161" t="s">
        <v>86</v>
      </c>
      <c r="AZ237" s="164" t="s">
        <v>159</v>
      </c>
      <c r="BA237" s="161"/>
      <c r="BB237" s="161"/>
      <c r="BC237" s="161"/>
      <c r="BD237" s="161"/>
      <c r="BE237" s="161"/>
      <c r="BF237" s="161"/>
      <c r="BG237" s="161"/>
      <c r="BH237" s="161"/>
      <c r="BI237" s="161"/>
      <c r="BJ237" s="161"/>
      <c r="BK237" s="161"/>
      <c r="BL237" s="161"/>
      <c r="BM237" s="161"/>
      <c r="BN237" s="161"/>
    </row>
    <row r="238" spans="1:66" ht="21.75" customHeight="1">
      <c r="A238" s="18"/>
      <c r="B238" s="19"/>
      <c r="C238" s="169" t="s">
        <v>378</v>
      </c>
      <c r="D238" s="169" t="s">
        <v>175</v>
      </c>
      <c r="E238" s="170" t="s">
        <v>379</v>
      </c>
      <c r="F238" s="171" t="s">
        <v>380</v>
      </c>
      <c r="G238" s="171"/>
      <c r="H238" s="172" t="s">
        <v>178</v>
      </c>
      <c r="I238" s="173">
        <v>6</v>
      </c>
      <c r="J238" s="174"/>
      <c r="K238" s="175"/>
      <c r="L238" s="176">
        <f t="shared" ref="L238:L240" si="72">ROUND(Q238*I238,2)</f>
        <v>0</v>
      </c>
      <c r="M238" s="175"/>
      <c r="N238" s="177"/>
      <c r="O238" s="178" t="s">
        <v>1</v>
      </c>
      <c r="P238" s="154" t="s">
        <v>42</v>
      </c>
      <c r="Q238" s="155">
        <f t="shared" ref="Q238:Q240" si="73">J238+K238</f>
        <v>0</v>
      </c>
      <c r="R238" s="156">
        <f t="shared" ref="R238:R240" si="74">ROUND(J238*I238,2)</f>
        <v>0</v>
      </c>
      <c r="S238" s="156">
        <f t="shared" ref="S238:S240" si="75">ROUND(K238*I238,2)</f>
        <v>0</v>
      </c>
      <c r="T238" s="18"/>
      <c r="U238" s="157">
        <f t="shared" ref="U238:U240" si="76">T238*I238</f>
        <v>0</v>
      </c>
      <c r="V238" s="157">
        <v>2.5000000000000001E-4</v>
      </c>
      <c r="W238" s="157">
        <f t="shared" ref="W238:W240" si="77">V238*I238</f>
        <v>1.5E-3</v>
      </c>
      <c r="X238" s="157">
        <v>0</v>
      </c>
      <c r="Y238" s="158">
        <f t="shared" ref="Y238:Y240" si="78"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9" t="s">
        <v>243</v>
      </c>
      <c r="AT238" s="18"/>
      <c r="AU238" s="159" t="s">
        <v>175</v>
      </c>
      <c r="AV238" s="159" t="s">
        <v>97</v>
      </c>
      <c r="AW238" s="18"/>
      <c r="AX238" s="18"/>
      <c r="AY238" s="18"/>
      <c r="AZ238" s="3" t="s">
        <v>159</v>
      </c>
      <c r="BA238" s="18"/>
      <c r="BB238" s="18"/>
      <c r="BC238" s="18"/>
      <c r="BD238" s="18"/>
      <c r="BE238" s="18"/>
      <c r="BF238" s="160">
        <f t="shared" ref="BF238:BF240" si="79">IF(P238="základná",L238,0)</f>
        <v>0</v>
      </c>
      <c r="BG238" s="160">
        <f t="shared" ref="BG238:BG240" si="80">IF(P238="znížená",L238,0)</f>
        <v>0</v>
      </c>
      <c r="BH238" s="160">
        <f t="shared" ref="BH238:BH240" si="81">IF(P238="zákl. prenesená",L238,0)</f>
        <v>0</v>
      </c>
      <c r="BI238" s="160">
        <f t="shared" ref="BI238:BI240" si="82">IF(P238="zníž. prenesená",L238,0)</f>
        <v>0</v>
      </c>
      <c r="BJ238" s="160">
        <f t="shared" ref="BJ238:BJ240" si="83">IF(P238="nulová",L238,0)</f>
        <v>0</v>
      </c>
      <c r="BK238" s="3" t="s">
        <v>97</v>
      </c>
      <c r="BL238" s="160">
        <f t="shared" ref="BL238:BL240" si="84">ROUND(Q238*I238,2)</f>
        <v>0</v>
      </c>
      <c r="BM238" s="3" t="s">
        <v>232</v>
      </c>
      <c r="BN238" s="159" t="s">
        <v>706</v>
      </c>
    </row>
    <row r="239" spans="1:66" ht="24" customHeight="1">
      <c r="A239" s="18"/>
      <c r="B239" s="19"/>
      <c r="C239" s="145" t="s">
        <v>382</v>
      </c>
      <c r="D239" s="145" t="s">
        <v>161</v>
      </c>
      <c r="E239" s="146" t="s">
        <v>383</v>
      </c>
      <c r="F239" s="147" t="s">
        <v>384</v>
      </c>
      <c r="G239" s="147"/>
      <c r="H239" s="148" t="s">
        <v>263</v>
      </c>
      <c r="I239" s="149">
        <v>13.6</v>
      </c>
      <c r="J239" s="150"/>
      <c r="K239" s="150"/>
      <c r="L239" s="151">
        <f t="shared" si="72"/>
        <v>0</v>
      </c>
      <c r="M239" s="152"/>
      <c r="N239" s="19"/>
      <c r="O239" s="153" t="s">
        <v>1</v>
      </c>
      <c r="P239" s="154" t="s">
        <v>42</v>
      </c>
      <c r="Q239" s="155">
        <f t="shared" si="73"/>
        <v>0</v>
      </c>
      <c r="R239" s="156">
        <f t="shared" si="74"/>
        <v>0</v>
      </c>
      <c r="S239" s="156">
        <f t="shared" si="75"/>
        <v>0</v>
      </c>
      <c r="T239" s="18"/>
      <c r="U239" s="157">
        <f t="shared" si="76"/>
        <v>0</v>
      </c>
      <c r="V239" s="157">
        <v>2.0699999999999998E-3</v>
      </c>
      <c r="W239" s="157">
        <f t="shared" si="77"/>
        <v>2.8151999999999996E-2</v>
      </c>
      <c r="X239" s="157">
        <v>0</v>
      </c>
      <c r="Y239" s="158">
        <f t="shared" si="78"/>
        <v>0</v>
      </c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59" t="s">
        <v>232</v>
      </c>
      <c r="AT239" s="18"/>
      <c r="AU239" s="159" t="s">
        <v>161</v>
      </c>
      <c r="AV239" s="159" t="s">
        <v>97</v>
      </c>
      <c r="AW239" s="18"/>
      <c r="AX239" s="18"/>
      <c r="AY239" s="18"/>
      <c r="AZ239" s="3" t="s">
        <v>159</v>
      </c>
      <c r="BA239" s="18"/>
      <c r="BB239" s="18"/>
      <c r="BC239" s="18"/>
      <c r="BD239" s="18"/>
      <c r="BE239" s="18"/>
      <c r="BF239" s="160">
        <f t="shared" si="79"/>
        <v>0</v>
      </c>
      <c r="BG239" s="160">
        <f t="shared" si="80"/>
        <v>0</v>
      </c>
      <c r="BH239" s="160">
        <f t="shared" si="81"/>
        <v>0</v>
      </c>
      <c r="BI239" s="160">
        <f t="shared" si="82"/>
        <v>0</v>
      </c>
      <c r="BJ239" s="160">
        <f t="shared" si="83"/>
        <v>0</v>
      </c>
      <c r="BK239" s="3" t="s">
        <v>97</v>
      </c>
      <c r="BL239" s="160">
        <f t="shared" si="84"/>
        <v>0</v>
      </c>
      <c r="BM239" s="3" t="s">
        <v>232</v>
      </c>
      <c r="BN239" s="159" t="s">
        <v>707</v>
      </c>
    </row>
    <row r="240" spans="1:66" ht="24" customHeight="1">
      <c r="A240" s="18"/>
      <c r="B240" s="19"/>
      <c r="C240" s="145" t="s">
        <v>386</v>
      </c>
      <c r="D240" s="145" t="s">
        <v>161</v>
      </c>
      <c r="E240" s="146" t="s">
        <v>387</v>
      </c>
      <c r="F240" s="147" t="s">
        <v>388</v>
      </c>
      <c r="G240" s="147"/>
      <c r="H240" s="148" t="s">
        <v>252</v>
      </c>
      <c r="I240" s="150"/>
      <c r="J240" s="150"/>
      <c r="K240" s="150"/>
      <c r="L240" s="151">
        <f t="shared" si="72"/>
        <v>0</v>
      </c>
      <c r="M240" s="152"/>
      <c r="N240" s="19"/>
      <c r="O240" s="153" t="s">
        <v>1</v>
      </c>
      <c r="P240" s="154" t="s">
        <v>42</v>
      </c>
      <c r="Q240" s="155">
        <f t="shared" si="73"/>
        <v>0</v>
      </c>
      <c r="R240" s="156">
        <f t="shared" si="74"/>
        <v>0</v>
      </c>
      <c r="S240" s="156">
        <f t="shared" si="75"/>
        <v>0</v>
      </c>
      <c r="T240" s="18"/>
      <c r="U240" s="157">
        <f t="shared" si="76"/>
        <v>0</v>
      </c>
      <c r="V240" s="157">
        <v>0</v>
      </c>
      <c r="W240" s="157">
        <f t="shared" si="77"/>
        <v>0</v>
      </c>
      <c r="X240" s="157">
        <v>0</v>
      </c>
      <c r="Y240" s="158">
        <f t="shared" si="78"/>
        <v>0</v>
      </c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59" t="s">
        <v>232</v>
      </c>
      <c r="AT240" s="18"/>
      <c r="AU240" s="159" t="s">
        <v>161</v>
      </c>
      <c r="AV240" s="159" t="s">
        <v>97</v>
      </c>
      <c r="AW240" s="18"/>
      <c r="AX240" s="18"/>
      <c r="AY240" s="18"/>
      <c r="AZ240" s="3" t="s">
        <v>159</v>
      </c>
      <c r="BA240" s="18"/>
      <c r="BB240" s="18"/>
      <c r="BC240" s="18"/>
      <c r="BD240" s="18"/>
      <c r="BE240" s="18"/>
      <c r="BF240" s="160">
        <f t="shared" si="79"/>
        <v>0</v>
      </c>
      <c r="BG240" s="160">
        <f t="shared" si="80"/>
        <v>0</v>
      </c>
      <c r="BH240" s="160">
        <f t="shared" si="81"/>
        <v>0</v>
      </c>
      <c r="BI240" s="160">
        <f t="shared" si="82"/>
        <v>0</v>
      </c>
      <c r="BJ240" s="160">
        <f t="shared" si="83"/>
        <v>0</v>
      </c>
      <c r="BK240" s="3" t="s">
        <v>97</v>
      </c>
      <c r="BL240" s="160">
        <f t="shared" si="84"/>
        <v>0</v>
      </c>
      <c r="BM240" s="3" t="s">
        <v>232</v>
      </c>
      <c r="BN240" s="159" t="s">
        <v>708</v>
      </c>
    </row>
    <row r="241" spans="1:66" ht="22.5" customHeight="1">
      <c r="A241" s="132"/>
      <c r="B241" s="133"/>
      <c r="C241" s="132"/>
      <c r="D241" s="134" t="s">
        <v>77</v>
      </c>
      <c r="E241" s="143" t="s">
        <v>390</v>
      </c>
      <c r="F241" s="143" t="s">
        <v>391</v>
      </c>
      <c r="G241" s="143"/>
      <c r="H241" s="132"/>
      <c r="I241" s="132"/>
      <c r="J241" s="132"/>
      <c r="K241" s="132"/>
      <c r="L241" s="144">
        <f>BL241</f>
        <v>0</v>
      </c>
      <c r="M241" s="132"/>
      <c r="N241" s="133"/>
      <c r="O241" s="137"/>
      <c r="P241" s="132"/>
      <c r="Q241" s="132"/>
      <c r="R241" s="138">
        <f t="shared" ref="R241:S241" si="85">SUM(R242:R244)</f>
        <v>0</v>
      </c>
      <c r="S241" s="138">
        <f t="shared" si="85"/>
        <v>0</v>
      </c>
      <c r="T241" s="132"/>
      <c r="U241" s="139">
        <f>SUM(U242:U244)</f>
        <v>0</v>
      </c>
      <c r="V241" s="132"/>
      <c r="W241" s="139">
        <f>SUM(W242:W244)</f>
        <v>8.9651200000000014E-2</v>
      </c>
      <c r="X241" s="132"/>
      <c r="Y241" s="140">
        <f>SUM(Y242:Y244)</f>
        <v>0</v>
      </c>
      <c r="Z241" s="132"/>
      <c r="AA241" s="132"/>
      <c r="AB241" s="132"/>
      <c r="AC241" s="132"/>
      <c r="AD241" s="132"/>
      <c r="AE241" s="132"/>
      <c r="AF241" s="132"/>
      <c r="AG241" s="132"/>
      <c r="AH241" s="132"/>
      <c r="AI241" s="132"/>
      <c r="AJ241" s="132"/>
      <c r="AK241" s="132"/>
      <c r="AL241" s="132"/>
      <c r="AM241" s="132"/>
      <c r="AN241" s="132"/>
      <c r="AO241" s="132"/>
      <c r="AP241" s="132"/>
      <c r="AQ241" s="132"/>
      <c r="AR241" s="132"/>
      <c r="AS241" s="134" t="s">
        <v>97</v>
      </c>
      <c r="AT241" s="132"/>
      <c r="AU241" s="141" t="s">
        <v>77</v>
      </c>
      <c r="AV241" s="141" t="s">
        <v>86</v>
      </c>
      <c r="AW241" s="132"/>
      <c r="AX241" s="132"/>
      <c r="AY241" s="132"/>
      <c r="AZ241" s="134" t="s">
        <v>159</v>
      </c>
      <c r="BA241" s="132"/>
      <c r="BB241" s="132"/>
      <c r="BC241" s="132"/>
      <c r="BD241" s="132"/>
      <c r="BE241" s="132"/>
      <c r="BF241" s="132"/>
      <c r="BG241" s="132"/>
      <c r="BH241" s="132"/>
      <c r="BI241" s="132"/>
      <c r="BJ241" s="132"/>
      <c r="BK241" s="132"/>
      <c r="BL241" s="142">
        <f>SUM(BL242:BL244)</f>
        <v>0</v>
      </c>
      <c r="BM241" s="132"/>
      <c r="BN241" s="132"/>
    </row>
    <row r="242" spans="1:66" ht="24" customHeight="1">
      <c r="A242" s="18"/>
      <c r="B242" s="19"/>
      <c r="C242" s="145" t="s">
        <v>392</v>
      </c>
      <c r="D242" s="145" t="s">
        <v>161</v>
      </c>
      <c r="E242" s="146" t="s">
        <v>393</v>
      </c>
      <c r="F242" s="147" t="s">
        <v>394</v>
      </c>
      <c r="G242" s="147"/>
      <c r="H242" s="148" t="s">
        <v>186</v>
      </c>
      <c r="I242" s="149">
        <v>43.52</v>
      </c>
      <c r="J242" s="150"/>
      <c r="K242" s="150"/>
      <c r="L242" s="151">
        <f>ROUND(Q242*I242,2)</f>
        <v>0</v>
      </c>
      <c r="M242" s="152"/>
      <c r="N242" s="19"/>
      <c r="O242" s="153" t="s">
        <v>1</v>
      </c>
      <c r="P242" s="154" t="s">
        <v>42</v>
      </c>
      <c r="Q242" s="155">
        <f>J242+K242</f>
        <v>0</v>
      </c>
      <c r="R242" s="156">
        <f>ROUND(J242*I242,2)</f>
        <v>0</v>
      </c>
      <c r="S242" s="156">
        <f>ROUND(K242*I242,2)</f>
        <v>0</v>
      </c>
      <c r="T242" s="18"/>
      <c r="U242" s="157">
        <f>T242*I242</f>
        <v>0</v>
      </c>
      <c r="V242" s="157">
        <v>2.0600000000000002E-3</v>
      </c>
      <c r="W242" s="157">
        <f>V242*I242</f>
        <v>8.9651200000000014E-2</v>
      </c>
      <c r="X242" s="157">
        <v>0</v>
      </c>
      <c r="Y242" s="158">
        <f>X242*I242</f>
        <v>0</v>
      </c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59" t="s">
        <v>232</v>
      </c>
      <c r="AT242" s="18"/>
      <c r="AU242" s="159" t="s">
        <v>161</v>
      </c>
      <c r="AV242" s="159" t="s">
        <v>97</v>
      </c>
      <c r="AW242" s="18"/>
      <c r="AX242" s="18"/>
      <c r="AY242" s="18"/>
      <c r="AZ242" s="3" t="s">
        <v>159</v>
      </c>
      <c r="BA242" s="18"/>
      <c r="BB242" s="18"/>
      <c r="BC242" s="18"/>
      <c r="BD242" s="18"/>
      <c r="BE242" s="18"/>
      <c r="BF242" s="160">
        <f>IF(P242="základná",L242,0)</f>
        <v>0</v>
      </c>
      <c r="BG242" s="160">
        <f>IF(P242="znížená",L242,0)</f>
        <v>0</v>
      </c>
      <c r="BH242" s="160">
        <f>IF(P242="zákl. prenesená",L242,0)</f>
        <v>0</v>
      </c>
      <c r="BI242" s="160">
        <f>IF(P242="zníž. prenesená",L242,0)</f>
        <v>0</v>
      </c>
      <c r="BJ242" s="160">
        <f>IF(P242="nulová",L242,0)</f>
        <v>0</v>
      </c>
      <c r="BK242" s="3" t="s">
        <v>97</v>
      </c>
      <c r="BL242" s="160">
        <f>ROUND(Q242*I242,2)</f>
        <v>0</v>
      </c>
      <c r="BM242" s="3" t="s">
        <v>232</v>
      </c>
      <c r="BN242" s="159" t="s">
        <v>709</v>
      </c>
    </row>
    <row r="243" spans="1:66" ht="15.75" customHeight="1">
      <c r="A243" s="161"/>
      <c r="B243" s="162"/>
      <c r="C243" s="161"/>
      <c r="D243" s="163" t="s">
        <v>167</v>
      </c>
      <c r="E243" s="164" t="s">
        <v>1</v>
      </c>
      <c r="F243" s="165" t="s">
        <v>308</v>
      </c>
      <c r="G243" s="165"/>
      <c r="H243" s="161"/>
      <c r="I243" s="166">
        <v>43.52</v>
      </c>
      <c r="J243" s="161"/>
      <c r="K243" s="161"/>
      <c r="L243" s="161"/>
      <c r="M243" s="161"/>
      <c r="N243" s="162"/>
      <c r="O243" s="167"/>
      <c r="P243" s="161"/>
      <c r="Q243" s="161"/>
      <c r="R243" s="161"/>
      <c r="S243" s="161"/>
      <c r="T243" s="161"/>
      <c r="U243" s="161"/>
      <c r="V243" s="161"/>
      <c r="W243" s="161"/>
      <c r="X243" s="161"/>
      <c r="Y243" s="168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4" t="s">
        <v>167</v>
      </c>
      <c r="AV243" s="164" t="s">
        <v>97</v>
      </c>
      <c r="AW243" s="161" t="s">
        <v>97</v>
      </c>
      <c r="AX243" s="161" t="s">
        <v>4</v>
      </c>
      <c r="AY243" s="161" t="s">
        <v>86</v>
      </c>
      <c r="AZ243" s="164" t="s">
        <v>159</v>
      </c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1"/>
      <c r="BN243" s="161"/>
    </row>
    <row r="244" spans="1:66" ht="21.75" customHeight="1">
      <c r="A244" s="18"/>
      <c r="B244" s="19"/>
      <c r="C244" s="145" t="s">
        <v>396</v>
      </c>
      <c r="D244" s="145" t="s">
        <v>161</v>
      </c>
      <c r="E244" s="146" t="s">
        <v>397</v>
      </c>
      <c r="F244" s="147" t="s">
        <v>398</v>
      </c>
      <c r="G244" s="147"/>
      <c r="H244" s="148" t="s">
        <v>252</v>
      </c>
      <c r="I244" s="150"/>
      <c r="J244" s="150"/>
      <c r="K244" s="150"/>
      <c r="L244" s="151">
        <f>ROUND(Q244*I244,2)</f>
        <v>0</v>
      </c>
      <c r="M244" s="152"/>
      <c r="N244" s="19"/>
      <c r="O244" s="153" t="s">
        <v>1</v>
      </c>
      <c r="P244" s="154" t="s">
        <v>42</v>
      </c>
      <c r="Q244" s="155">
        <f>J244+K244</f>
        <v>0</v>
      </c>
      <c r="R244" s="156">
        <f>ROUND(J244*I244,2)</f>
        <v>0</v>
      </c>
      <c r="S244" s="156">
        <f>ROUND(K244*I244,2)</f>
        <v>0</v>
      </c>
      <c r="T244" s="18"/>
      <c r="U244" s="157">
        <f>T244*I244</f>
        <v>0</v>
      </c>
      <c r="V244" s="157">
        <v>0</v>
      </c>
      <c r="W244" s="157">
        <f>V244*I244</f>
        <v>0</v>
      </c>
      <c r="X244" s="157">
        <v>0</v>
      </c>
      <c r="Y244" s="158">
        <f>X244*I244</f>
        <v>0</v>
      </c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59" t="s">
        <v>232</v>
      </c>
      <c r="AT244" s="18"/>
      <c r="AU244" s="159" t="s">
        <v>161</v>
      </c>
      <c r="AV244" s="159" t="s">
        <v>97</v>
      </c>
      <c r="AW244" s="18"/>
      <c r="AX244" s="18"/>
      <c r="AY244" s="18"/>
      <c r="AZ244" s="3" t="s">
        <v>159</v>
      </c>
      <c r="BA244" s="18"/>
      <c r="BB244" s="18"/>
      <c r="BC244" s="18"/>
      <c r="BD244" s="18"/>
      <c r="BE244" s="18"/>
      <c r="BF244" s="160">
        <f>IF(P244="základná",L244,0)</f>
        <v>0</v>
      </c>
      <c r="BG244" s="160">
        <f>IF(P244="znížená",L244,0)</f>
        <v>0</v>
      </c>
      <c r="BH244" s="160">
        <f>IF(P244="zákl. prenesená",L244,0)</f>
        <v>0</v>
      </c>
      <c r="BI244" s="160">
        <f>IF(P244="zníž. prenesená",L244,0)</f>
        <v>0</v>
      </c>
      <c r="BJ244" s="160">
        <f>IF(P244="nulová",L244,0)</f>
        <v>0</v>
      </c>
      <c r="BK244" s="3" t="s">
        <v>97</v>
      </c>
      <c r="BL244" s="160">
        <f>ROUND(Q244*I244,2)</f>
        <v>0</v>
      </c>
      <c r="BM244" s="3" t="s">
        <v>232</v>
      </c>
      <c r="BN244" s="159" t="s">
        <v>710</v>
      </c>
    </row>
    <row r="245" spans="1:66" ht="22.5" customHeight="1">
      <c r="A245" s="132"/>
      <c r="B245" s="133"/>
      <c r="C245" s="132"/>
      <c r="D245" s="134" t="s">
        <v>77</v>
      </c>
      <c r="E245" s="143" t="s">
        <v>400</v>
      </c>
      <c r="F245" s="143" t="s">
        <v>401</v>
      </c>
      <c r="G245" s="143"/>
      <c r="H245" s="132"/>
      <c r="I245" s="132"/>
      <c r="J245" s="132"/>
      <c r="K245" s="132"/>
      <c r="L245" s="144">
        <f>BL245</f>
        <v>0</v>
      </c>
      <c r="M245" s="132"/>
      <c r="N245" s="133"/>
      <c r="O245" s="137"/>
      <c r="P245" s="132"/>
      <c r="Q245" s="132"/>
      <c r="R245" s="138">
        <f t="shared" ref="R245:S245" si="86">SUM(R246:R262)</f>
        <v>0</v>
      </c>
      <c r="S245" s="138">
        <f t="shared" si="86"/>
        <v>0</v>
      </c>
      <c r="T245" s="132"/>
      <c r="U245" s="139">
        <f>SUM(U246:U262)</f>
        <v>0</v>
      </c>
      <c r="V245" s="132"/>
      <c r="W245" s="139">
        <f>SUM(W246:W262)</f>
        <v>0.18743500000000002</v>
      </c>
      <c r="X245" s="132"/>
      <c r="Y245" s="140">
        <f>SUM(Y246:Y262)</f>
        <v>0</v>
      </c>
      <c r="Z245" s="132"/>
      <c r="AA245" s="132"/>
      <c r="AB245" s="132"/>
      <c r="AC245" s="132"/>
      <c r="AD245" s="132"/>
      <c r="AE245" s="132"/>
      <c r="AF245" s="132"/>
      <c r="AG245" s="132"/>
      <c r="AH245" s="132"/>
      <c r="AI245" s="132"/>
      <c r="AJ245" s="132"/>
      <c r="AK245" s="132"/>
      <c r="AL245" s="132"/>
      <c r="AM245" s="132"/>
      <c r="AN245" s="132"/>
      <c r="AO245" s="132"/>
      <c r="AP245" s="132"/>
      <c r="AQ245" s="132"/>
      <c r="AR245" s="132"/>
      <c r="AS245" s="134" t="s">
        <v>97</v>
      </c>
      <c r="AT245" s="132"/>
      <c r="AU245" s="141" t="s">
        <v>77</v>
      </c>
      <c r="AV245" s="141" t="s">
        <v>86</v>
      </c>
      <c r="AW245" s="132"/>
      <c r="AX245" s="132"/>
      <c r="AY245" s="132"/>
      <c r="AZ245" s="134" t="s">
        <v>159</v>
      </c>
      <c r="BA245" s="132"/>
      <c r="BB245" s="132"/>
      <c r="BC245" s="132"/>
      <c r="BD245" s="132"/>
      <c r="BE245" s="132"/>
      <c r="BF245" s="132"/>
      <c r="BG245" s="132"/>
      <c r="BH245" s="132"/>
      <c r="BI245" s="132"/>
      <c r="BJ245" s="132"/>
      <c r="BK245" s="132"/>
      <c r="BL245" s="142">
        <f>SUM(BL246:BL262)</f>
        <v>0</v>
      </c>
      <c r="BM245" s="132"/>
      <c r="BN245" s="132"/>
    </row>
    <row r="246" spans="1:66" ht="37.5" customHeight="1">
      <c r="A246" s="18"/>
      <c r="B246" s="19"/>
      <c r="C246" s="145" t="s">
        <v>402</v>
      </c>
      <c r="D246" s="145" t="s">
        <v>161</v>
      </c>
      <c r="E246" s="146" t="s">
        <v>403</v>
      </c>
      <c r="F246" s="147" t="s">
        <v>404</v>
      </c>
      <c r="G246" s="147"/>
      <c r="H246" s="148" t="s">
        <v>186</v>
      </c>
      <c r="I246" s="149">
        <v>50.5</v>
      </c>
      <c r="J246" s="150"/>
      <c r="K246" s="150"/>
      <c r="L246" s="151">
        <f>ROUND(Q246*I246,2)</f>
        <v>0</v>
      </c>
      <c r="M246" s="152"/>
      <c r="N246" s="19"/>
      <c r="O246" s="153" t="s">
        <v>1</v>
      </c>
      <c r="P246" s="154" t="s">
        <v>42</v>
      </c>
      <c r="Q246" s="155">
        <f>J246+K246</f>
        <v>0</v>
      </c>
      <c r="R246" s="156">
        <f>ROUND(J246*I246,2)</f>
        <v>0</v>
      </c>
      <c r="S246" s="156">
        <f>ROUND(K246*I246,2)</f>
        <v>0</v>
      </c>
      <c r="T246" s="18"/>
      <c r="U246" s="157">
        <f>T246*I246</f>
        <v>0</v>
      </c>
      <c r="V246" s="157">
        <v>3.0000000000000001E-5</v>
      </c>
      <c r="W246" s="157">
        <f>V246*I246</f>
        <v>1.5150000000000001E-3</v>
      </c>
      <c r="X246" s="157">
        <v>0</v>
      </c>
      <c r="Y246" s="158">
        <f>X246*I246</f>
        <v>0</v>
      </c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59" t="s">
        <v>232</v>
      </c>
      <c r="AT246" s="18"/>
      <c r="AU246" s="159" t="s">
        <v>161</v>
      </c>
      <c r="AV246" s="159" t="s">
        <v>97</v>
      </c>
      <c r="AW246" s="18"/>
      <c r="AX246" s="18"/>
      <c r="AY246" s="18"/>
      <c r="AZ246" s="3" t="s">
        <v>159</v>
      </c>
      <c r="BA246" s="18"/>
      <c r="BB246" s="18"/>
      <c r="BC246" s="18"/>
      <c r="BD246" s="18"/>
      <c r="BE246" s="18"/>
      <c r="BF246" s="160">
        <f>IF(P246="základná",L246,0)</f>
        <v>0</v>
      </c>
      <c r="BG246" s="160">
        <f>IF(P246="znížená",L246,0)</f>
        <v>0</v>
      </c>
      <c r="BH246" s="160">
        <f>IF(P246="zákl. prenesená",L246,0)</f>
        <v>0</v>
      </c>
      <c r="BI246" s="160">
        <f>IF(P246="zníž. prenesená",L246,0)</f>
        <v>0</v>
      </c>
      <c r="BJ246" s="160">
        <f>IF(P246="nulová",L246,0)</f>
        <v>0</v>
      </c>
      <c r="BK246" s="3" t="s">
        <v>97</v>
      </c>
      <c r="BL246" s="160">
        <f>ROUND(Q246*I246,2)</f>
        <v>0</v>
      </c>
      <c r="BM246" s="3" t="s">
        <v>232</v>
      </c>
      <c r="BN246" s="159" t="s">
        <v>711</v>
      </c>
    </row>
    <row r="247" spans="1:66" ht="15.75" customHeight="1">
      <c r="A247" s="161"/>
      <c r="B247" s="162"/>
      <c r="C247" s="161"/>
      <c r="D247" s="163" t="s">
        <v>167</v>
      </c>
      <c r="E247" s="164" t="s">
        <v>1</v>
      </c>
      <c r="F247" s="165" t="s">
        <v>406</v>
      </c>
      <c r="G247" s="165"/>
      <c r="H247" s="161"/>
      <c r="I247" s="166">
        <v>59.6</v>
      </c>
      <c r="J247" s="161"/>
      <c r="K247" s="161"/>
      <c r="L247" s="161"/>
      <c r="M247" s="161"/>
      <c r="N247" s="162"/>
      <c r="O247" s="167"/>
      <c r="P247" s="161"/>
      <c r="Q247" s="161"/>
      <c r="R247" s="161"/>
      <c r="S247" s="161"/>
      <c r="T247" s="161"/>
      <c r="U247" s="161"/>
      <c r="V247" s="161"/>
      <c r="W247" s="161"/>
      <c r="X247" s="161"/>
      <c r="Y247" s="168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4" t="s">
        <v>167</v>
      </c>
      <c r="AV247" s="164" t="s">
        <v>97</v>
      </c>
      <c r="AW247" s="161" t="s">
        <v>97</v>
      </c>
      <c r="AX247" s="161" t="s">
        <v>4</v>
      </c>
      <c r="AY247" s="161" t="s">
        <v>78</v>
      </c>
      <c r="AZ247" s="164" t="s">
        <v>159</v>
      </c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1"/>
      <c r="BN247" s="161"/>
    </row>
    <row r="248" spans="1:66" ht="15.75" customHeight="1">
      <c r="A248" s="179"/>
      <c r="B248" s="180"/>
      <c r="C248" s="179"/>
      <c r="D248" s="163" t="s">
        <v>167</v>
      </c>
      <c r="E248" s="181" t="s">
        <v>1</v>
      </c>
      <c r="F248" s="182" t="s">
        <v>235</v>
      </c>
      <c r="G248" s="182"/>
      <c r="H248" s="179"/>
      <c r="I248" s="181" t="s">
        <v>1</v>
      </c>
      <c r="J248" s="179"/>
      <c r="K248" s="179"/>
      <c r="L248" s="179"/>
      <c r="M248" s="179"/>
      <c r="N248" s="180"/>
      <c r="O248" s="183"/>
      <c r="P248" s="179"/>
      <c r="Q248" s="179"/>
      <c r="R248" s="179"/>
      <c r="S248" s="179"/>
      <c r="T248" s="179"/>
      <c r="U248" s="179"/>
      <c r="V248" s="179"/>
      <c r="W248" s="179"/>
      <c r="X248" s="179"/>
      <c r="Y248" s="184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79"/>
      <c r="AT248" s="179"/>
      <c r="AU248" s="181" t="s">
        <v>167</v>
      </c>
      <c r="AV248" s="181" t="s">
        <v>97</v>
      </c>
      <c r="AW248" s="179" t="s">
        <v>86</v>
      </c>
      <c r="AX248" s="179" t="s">
        <v>4</v>
      </c>
      <c r="AY248" s="179" t="s">
        <v>78</v>
      </c>
      <c r="AZ248" s="181" t="s">
        <v>159</v>
      </c>
      <c r="BA248" s="179"/>
      <c r="BB248" s="179"/>
      <c r="BC248" s="179"/>
      <c r="BD248" s="179"/>
      <c r="BE248" s="179"/>
      <c r="BF248" s="179"/>
      <c r="BG248" s="179"/>
      <c r="BH248" s="179"/>
      <c r="BI248" s="179"/>
      <c r="BJ248" s="179"/>
      <c r="BK248" s="179"/>
      <c r="BL248" s="179"/>
      <c r="BM248" s="179"/>
      <c r="BN248" s="179"/>
    </row>
    <row r="249" spans="1:66" ht="15.75" customHeight="1">
      <c r="A249" s="161"/>
      <c r="B249" s="162"/>
      <c r="C249" s="161"/>
      <c r="D249" s="163" t="s">
        <v>167</v>
      </c>
      <c r="E249" s="164" t="s">
        <v>1</v>
      </c>
      <c r="F249" s="165" t="s">
        <v>407</v>
      </c>
      <c r="G249" s="165"/>
      <c r="H249" s="161"/>
      <c r="I249" s="166">
        <v>-7.5</v>
      </c>
      <c r="J249" s="161"/>
      <c r="K249" s="161"/>
      <c r="L249" s="161"/>
      <c r="M249" s="161"/>
      <c r="N249" s="162"/>
      <c r="O249" s="167"/>
      <c r="P249" s="161"/>
      <c r="Q249" s="161"/>
      <c r="R249" s="161"/>
      <c r="S249" s="161"/>
      <c r="T249" s="161"/>
      <c r="U249" s="161"/>
      <c r="V249" s="161"/>
      <c r="W249" s="161"/>
      <c r="X249" s="161"/>
      <c r="Y249" s="168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  <c r="AO249" s="161"/>
      <c r="AP249" s="161"/>
      <c r="AQ249" s="161"/>
      <c r="AR249" s="161"/>
      <c r="AS249" s="161"/>
      <c r="AT249" s="161"/>
      <c r="AU249" s="164" t="s">
        <v>167</v>
      </c>
      <c r="AV249" s="164" t="s">
        <v>97</v>
      </c>
      <c r="AW249" s="161" t="s">
        <v>97</v>
      </c>
      <c r="AX249" s="161" t="s">
        <v>4</v>
      </c>
      <c r="AY249" s="161" t="s">
        <v>78</v>
      </c>
      <c r="AZ249" s="164" t="s">
        <v>159</v>
      </c>
      <c r="BA249" s="161"/>
      <c r="BB249" s="161"/>
      <c r="BC249" s="161"/>
      <c r="BD249" s="161"/>
      <c r="BE249" s="161"/>
      <c r="BF249" s="161"/>
      <c r="BG249" s="161"/>
      <c r="BH249" s="161"/>
      <c r="BI249" s="161"/>
      <c r="BJ249" s="161"/>
      <c r="BK249" s="161"/>
      <c r="BL249" s="161"/>
      <c r="BM249" s="161"/>
      <c r="BN249" s="161"/>
    </row>
    <row r="250" spans="1:66" ht="15.75" customHeight="1">
      <c r="A250" s="161"/>
      <c r="B250" s="162"/>
      <c r="C250" s="161"/>
      <c r="D250" s="163" t="s">
        <v>167</v>
      </c>
      <c r="E250" s="164" t="s">
        <v>1</v>
      </c>
      <c r="F250" s="165" t="s">
        <v>248</v>
      </c>
      <c r="G250" s="165"/>
      <c r="H250" s="161"/>
      <c r="I250" s="166">
        <v>-1.6</v>
      </c>
      <c r="J250" s="161"/>
      <c r="K250" s="161"/>
      <c r="L250" s="161"/>
      <c r="M250" s="161"/>
      <c r="N250" s="162"/>
      <c r="O250" s="167"/>
      <c r="P250" s="161"/>
      <c r="Q250" s="161"/>
      <c r="R250" s="161"/>
      <c r="S250" s="161"/>
      <c r="T250" s="161"/>
      <c r="U250" s="161"/>
      <c r="V250" s="161"/>
      <c r="W250" s="161"/>
      <c r="X250" s="161"/>
      <c r="Y250" s="168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1"/>
      <c r="AT250" s="161"/>
      <c r="AU250" s="164" t="s">
        <v>167</v>
      </c>
      <c r="AV250" s="164" t="s">
        <v>97</v>
      </c>
      <c r="AW250" s="161" t="s">
        <v>97</v>
      </c>
      <c r="AX250" s="161" t="s">
        <v>4</v>
      </c>
      <c r="AY250" s="161" t="s">
        <v>78</v>
      </c>
      <c r="AZ250" s="164" t="s">
        <v>159</v>
      </c>
      <c r="BA250" s="161"/>
      <c r="BB250" s="161"/>
      <c r="BC250" s="161"/>
      <c r="BD250" s="161"/>
      <c r="BE250" s="161"/>
      <c r="BF250" s="161"/>
      <c r="BG250" s="161"/>
      <c r="BH250" s="161"/>
      <c r="BI250" s="161"/>
      <c r="BJ250" s="161"/>
      <c r="BK250" s="161"/>
      <c r="BL250" s="161"/>
      <c r="BM250" s="161"/>
      <c r="BN250" s="161"/>
    </row>
    <row r="251" spans="1:66" ht="15.75" customHeight="1">
      <c r="A251" s="185"/>
      <c r="B251" s="186"/>
      <c r="C251" s="185"/>
      <c r="D251" s="163" t="s">
        <v>167</v>
      </c>
      <c r="E251" s="187" t="s">
        <v>1</v>
      </c>
      <c r="F251" s="188" t="s">
        <v>239</v>
      </c>
      <c r="G251" s="188"/>
      <c r="H251" s="185"/>
      <c r="I251" s="189">
        <v>50.5</v>
      </c>
      <c r="J251" s="185"/>
      <c r="K251" s="185"/>
      <c r="L251" s="185"/>
      <c r="M251" s="185"/>
      <c r="N251" s="186"/>
      <c r="O251" s="190"/>
      <c r="P251" s="185"/>
      <c r="Q251" s="185"/>
      <c r="R251" s="185"/>
      <c r="S251" s="185"/>
      <c r="T251" s="185"/>
      <c r="U251" s="185"/>
      <c r="V251" s="185"/>
      <c r="W251" s="185"/>
      <c r="X251" s="185"/>
      <c r="Y251" s="191"/>
      <c r="Z251" s="185"/>
      <c r="AA251" s="185"/>
      <c r="AB251" s="185"/>
      <c r="AC251" s="185"/>
      <c r="AD251" s="185"/>
      <c r="AE251" s="185"/>
      <c r="AF251" s="185"/>
      <c r="AG251" s="185"/>
      <c r="AH251" s="185"/>
      <c r="AI251" s="185"/>
      <c r="AJ251" s="185"/>
      <c r="AK251" s="185"/>
      <c r="AL251" s="185"/>
      <c r="AM251" s="185"/>
      <c r="AN251" s="185"/>
      <c r="AO251" s="185"/>
      <c r="AP251" s="185"/>
      <c r="AQ251" s="185"/>
      <c r="AR251" s="185"/>
      <c r="AS251" s="185"/>
      <c r="AT251" s="185"/>
      <c r="AU251" s="187" t="s">
        <v>167</v>
      </c>
      <c r="AV251" s="187" t="s">
        <v>97</v>
      </c>
      <c r="AW251" s="185" t="s">
        <v>174</v>
      </c>
      <c r="AX251" s="185" t="s">
        <v>4</v>
      </c>
      <c r="AY251" s="185" t="s">
        <v>86</v>
      </c>
      <c r="AZ251" s="187" t="s">
        <v>159</v>
      </c>
      <c r="BA251" s="185"/>
      <c r="BB251" s="185"/>
      <c r="BC251" s="185"/>
      <c r="BD251" s="185"/>
      <c r="BE251" s="185"/>
      <c r="BF251" s="185"/>
      <c r="BG251" s="185"/>
      <c r="BH251" s="185"/>
      <c r="BI251" s="185"/>
      <c r="BJ251" s="185"/>
      <c r="BK251" s="185"/>
      <c r="BL251" s="185"/>
      <c r="BM251" s="185"/>
      <c r="BN251" s="185"/>
    </row>
    <row r="252" spans="1:66" ht="16.5" customHeight="1">
      <c r="A252" s="18"/>
      <c r="B252" s="19"/>
      <c r="C252" s="169" t="s">
        <v>408</v>
      </c>
      <c r="D252" s="169" t="s">
        <v>175</v>
      </c>
      <c r="E252" s="170" t="s">
        <v>409</v>
      </c>
      <c r="F252" s="171" t="s">
        <v>410</v>
      </c>
      <c r="G252" s="171"/>
      <c r="H252" s="172" t="s">
        <v>186</v>
      </c>
      <c r="I252" s="173">
        <v>50.5</v>
      </c>
      <c r="J252" s="174"/>
      <c r="K252" s="175"/>
      <c r="L252" s="176">
        <f t="shared" ref="L252:L253" si="87">ROUND(Q252*I252,2)</f>
        <v>0</v>
      </c>
      <c r="M252" s="175"/>
      <c r="N252" s="177"/>
      <c r="O252" s="178" t="s">
        <v>1</v>
      </c>
      <c r="P252" s="154" t="s">
        <v>42</v>
      </c>
      <c r="Q252" s="155">
        <f t="shared" ref="Q252:Q253" si="88">J252+K252</f>
        <v>0</v>
      </c>
      <c r="R252" s="156">
        <f t="shared" ref="R252:R253" si="89">ROUND(J252*I252,2)</f>
        <v>0</v>
      </c>
      <c r="S252" s="156">
        <f t="shared" ref="S252:S253" si="90">ROUND(K252*I252,2)</f>
        <v>0</v>
      </c>
      <c r="T252" s="18"/>
      <c r="U252" s="157">
        <f t="shared" ref="U252:U253" si="91">T252*I252</f>
        <v>0</v>
      </c>
      <c r="V252" s="157">
        <v>0</v>
      </c>
      <c r="W252" s="157">
        <f t="shared" ref="W252:W253" si="92">V252*I252</f>
        <v>0</v>
      </c>
      <c r="X252" s="157">
        <v>0</v>
      </c>
      <c r="Y252" s="158">
        <f t="shared" ref="Y252:Y253" si="93">X252*I252</f>
        <v>0</v>
      </c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59" t="s">
        <v>243</v>
      </c>
      <c r="AT252" s="18"/>
      <c r="AU252" s="159" t="s">
        <v>175</v>
      </c>
      <c r="AV252" s="159" t="s">
        <v>97</v>
      </c>
      <c r="AW252" s="18"/>
      <c r="AX252" s="18"/>
      <c r="AY252" s="18"/>
      <c r="AZ252" s="3" t="s">
        <v>159</v>
      </c>
      <c r="BA252" s="18"/>
      <c r="BB252" s="18"/>
      <c r="BC252" s="18"/>
      <c r="BD252" s="18"/>
      <c r="BE252" s="18"/>
      <c r="BF252" s="160">
        <f t="shared" ref="BF252:BF253" si="94">IF(P252="základná",L252,0)</f>
        <v>0</v>
      </c>
      <c r="BG252" s="160">
        <f t="shared" ref="BG252:BG253" si="95">IF(P252="znížená",L252,0)</f>
        <v>0</v>
      </c>
      <c r="BH252" s="160">
        <f t="shared" ref="BH252:BH253" si="96">IF(P252="zákl. prenesená",L252,0)</f>
        <v>0</v>
      </c>
      <c r="BI252" s="160">
        <f t="shared" ref="BI252:BI253" si="97">IF(P252="zníž. prenesená",L252,0)</f>
        <v>0</v>
      </c>
      <c r="BJ252" s="160">
        <f t="shared" ref="BJ252:BJ253" si="98">IF(P252="nulová",L252,0)</f>
        <v>0</v>
      </c>
      <c r="BK252" s="3" t="s">
        <v>97</v>
      </c>
      <c r="BL252" s="160">
        <f t="shared" ref="BL252:BL253" si="99">ROUND(Q252*I252,2)</f>
        <v>0</v>
      </c>
      <c r="BM252" s="3" t="s">
        <v>232</v>
      </c>
      <c r="BN252" s="159" t="s">
        <v>712</v>
      </c>
    </row>
    <row r="253" spans="1:66" ht="21.75" customHeight="1">
      <c r="A253" s="18"/>
      <c r="B253" s="19"/>
      <c r="C253" s="145" t="s">
        <v>412</v>
      </c>
      <c r="D253" s="145" t="s">
        <v>161</v>
      </c>
      <c r="E253" s="146" t="s">
        <v>413</v>
      </c>
      <c r="F253" s="147" t="s">
        <v>414</v>
      </c>
      <c r="G253" s="147"/>
      <c r="H253" s="148" t="s">
        <v>263</v>
      </c>
      <c r="I253" s="149">
        <v>112</v>
      </c>
      <c r="J253" s="150"/>
      <c r="K253" s="150"/>
      <c r="L253" s="151">
        <f t="shared" si="87"/>
        <v>0</v>
      </c>
      <c r="M253" s="152"/>
      <c r="N253" s="19"/>
      <c r="O253" s="153" t="s">
        <v>1</v>
      </c>
      <c r="P253" s="154" t="s">
        <v>42</v>
      </c>
      <c r="Q253" s="155">
        <f t="shared" si="88"/>
        <v>0</v>
      </c>
      <c r="R253" s="156">
        <f t="shared" si="89"/>
        <v>0</v>
      </c>
      <c r="S253" s="156">
        <f t="shared" si="90"/>
        <v>0</v>
      </c>
      <c r="T253" s="18"/>
      <c r="U253" s="157">
        <f t="shared" si="91"/>
        <v>0</v>
      </c>
      <c r="V253" s="157">
        <v>6.0000000000000002E-5</v>
      </c>
      <c r="W253" s="157">
        <f t="shared" si="92"/>
        <v>6.7200000000000003E-3</v>
      </c>
      <c r="X253" s="157">
        <v>0</v>
      </c>
      <c r="Y253" s="158">
        <f t="shared" si="93"/>
        <v>0</v>
      </c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59" t="s">
        <v>232</v>
      </c>
      <c r="AT253" s="18"/>
      <c r="AU253" s="159" t="s">
        <v>161</v>
      </c>
      <c r="AV253" s="159" t="s">
        <v>97</v>
      </c>
      <c r="AW253" s="18"/>
      <c r="AX253" s="18"/>
      <c r="AY253" s="18"/>
      <c r="AZ253" s="3" t="s">
        <v>159</v>
      </c>
      <c r="BA253" s="18"/>
      <c r="BB253" s="18"/>
      <c r="BC253" s="18"/>
      <c r="BD253" s="18"/>
      <c r="BE253" s="18"/>
      <c r="BF253" s="160">
        <f t="shared" si="94"/>
        <v>0</v>
      </c>
      <c r="BG253" s="160">
        <f t="shared" si="95"/>
        <v>0</v>
      </c>
      <c r="BH253" s="160">
        <f t="shared" si="96"/>
        <v>0</v>
      </c>
      <c r="BI253" s="160">
        <f t="shared" si="97"/>
        <v>0</v>
      </c>
      <c r="BJ253" s="160">
        <f t="shared" si="98"/>
        <v>0</v>
      </c>
      <c r="BK253" s="3" t="s">
        <v>97</v>
      </c>
      <c r="BL253" s="160">
        <f t="shared" si="99"/>
        <v>0</v>
      </c>
      <c r="BM253" s="3" t="s">
        <v>232</v>
      </c>
      <c r="BN253" s="159" t="s">
        <v>713</v>
      </c>
    </row>
    <row r="254" spans="1:66" ht="15.75" customHeight="1">
      <c r="A254" s="161"/>
      <c r="B254" s="162"/>
      <c r="C254" s="161"/>
      <c r="D254" s="163" t="s">
        <v>167</v>
      </c>
      <c r="E254" s="164" t="s">
        <v>1</v>
      </c>
      <c r="F254" s="165" t="s">
        <v>416</v>
      </c>
      <c r="G254" s="165"/>
      <c r="H254" s="161"/>
      <c r="I254" s="166">
        <v>112</v>
      </c>
      <c r="J254" s="161"/>
      <c r="K254" s="161"/>
      <c r="L254" s="161"/>
      <c r="M254" s="161"/>
      <c r="N254" s="162"/>
      <c r="O254" s="167"/>
      <c r="P254" s="161"/>
      <c r="Q254" s="161"/>
      <c r="R254" s="161"/>
      <c r="S254" s="161"/>
      <c r="T254" s="161"/>
      <c r="U254" s="161"/>
      <c r="V254" s="161"/>
      <c r="W254" s="161"/>
      <c r="X254" s="161"/>
      <c r="Y254" s="168"/>
      <c r="Z254" s="161"/>
      <c r="AA254" s="161"/>
      <c r="AB254" s="161"/>
      <c r="AC254" s="161"/>
      <c r="AD254" s="161"/>
      <c r="AE254" s="161"/>
      <c r="AF254" s="161"/>
      <c r="AG254" s="161"/>
      <c r="AH254" s="161"/>
      <c r="AI254" s="161"/>
      <c r="AJ254" s="161"/>
      <c r="AK254" s="161"/>
      <c r="AL254" s="161"/>
      <c r="AM254" s="161"/>
      <c r="AN254" s="161"/>
      <c r="AO254" s="161"/>
      <c r="AP254" s="161"/>
      <c r="AQ254" s="161"/>
      <c r="AR254" s="161"/>
      <c r="AS254" s="161"/>
      <c r="AT254" s="161"/>
      <c r="AU254" s="164" t="s">
        <v>167</v>
      </c>
      <c r="AV254" s="164" t="s">
        <v>97</v>
      </c>
      <c r="AW254" s="161" t="s">
        <v>97</v>
      </c>
      <c r="AX254" s="161" t="s">
        <v>4</v>
      </c>
      <c r="AY254" s="161" t="s">
        <v>86</v>
      </c>
      <c r="AZ254" s="164" t="s">
        <v>159</v>
      </c>
      <c r="BA254" s="161"/>
      <c r="BB254" s="161"/>
      <c r="BC254" s="161"/>
      <c r="BD254" s="161"/>
      <c r="BE254" s="161"/>
      <c r="BF254" s="161"/>
      <c r="BG254" s="161"/>
      <c r="BH254" s="161"/>
      <c r="BI254" s="161"/>
      <c r="BJ254" s="161"/>
      <c r="BK254" s="161"/>
      <c r="BL254" s="161"/>
      <c r="BM254" s="161"/>
      <c r="BN254" s="161"/>
    </row>
    <row r="255" spans="1:66" ht="37.5" customHeight="1">
      <c r="A255" s="18"/>
      <c r="B255" s="19"/>
      <c r="C255" s="169" t="s">
        <v>417</v>
      </c>
      <c r="D255" s="169" t="s">
        <v>175</v>
      </c>
      <c r="E255" s="170" t="s">
        <v>293</v>
      </c>
      <c r="F255" s="171" t="s">
        <v>294</v>
      </c>
      <c r="G255" s="171"/>
      <c r="H255" s="172" t="s">
        <v>164</v>
      </c>
      <c r="I255" s="173">
        <v>0.28000000000000003</v>
      </c>
      <c r="J255" s="174"/>
      <c r="K255" s="175"/>
      <c r="L255" s="176">
        <f>ROUND(Q255*I255,2)</f>
        <v>0</v>
      </c>
      <c r="M255" s="175"/>
      <c r="N255" s="177"/>
      <c r="O255" s="178" t="s">
        <v>1</v>
      </c>
      <c r="P255" s="154" t="s">
        <v>42</v>
      </c>
      <c r="Q255" s="155">
        <f>J255+K255</f>
        <v>0</v>
      </c>
      <c r="R255" s="156">
        <f>ROUND(J255*I255,2)</f>
        <v>0</v>
      </c>
      <c r="S255" s="156">
        <f>ROUND(K255*I255,2)</f>
        <v>0</v>
      </c>
      <c r="T255" s="18"/>
      <c r="U255" s="157">
        <f>T255*I255</f>
        <v>0</v>
      </c>
      <c r="V255" s="157">
        <v>0.5</v>
      </c>
      <c r="W255" s="157">
        <f>V255*I255</f>
        <v>0.14000000000000001</v>
      </c>
      <c r="X255" s="157">
        <v>0</v>
      </c>
      <c r="Y255" s="158">
        <f>X255*I255</f>
        <v>0</v>
      </c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59" t="s">
        <v>243</v>
      </c>
      <c r="AT255" s="18"/>
      <c r="AU255" s="159" t="s">
        <v>175</v>
      </c>
      <c r="AV255" s="159" t="s">
        <v>97</v>
      </c>
      <c r="AW255" s="18"/>
      <c r="AX255" s="18"/>
      <c r="AY255" s="18"/>
      <c r="AZ255" s="3" t="s">
        <v>159</v>
      </c>
      <c r="BA255" s="18"/>
      <c r="BB255" s="18"/>
      <c r="BC255" s="18"/>
      <c r="BD255" s="18"/>
      <c r="BE255" s="18"/>
      <c r="BF255" s="160">
        <f>IF(P255="základná",L255,0)</f>
        <v>0</v>
      </c>
      <c r="BG255" s="160">
        <f>IF(P255="znížená",L255,0)</f>
        <v>0</v>
      </c>
      <c r="BH255" s="160">
        <f>IF(P255="zákl. prenesená",L255,0)</f>
        <v>0</v>
      </c>
      <c r="BI255" s="160">
        <f>IF(P255="zníž. prenesená",L255,0)</f>
        <v>0</v>
      </c>
      <c r="BJ255" s="160">
        <f>IF(P255="nulová",L255,0)</f>
        <v>0</v>
      </c>
      <c r="BK255" s="3" t="s">
        <v>97</v>
      </c>
      <c r="BL255" s="160">
        <f>ROUND(Q255*I255,2)</f>
        <v>0</v>
      </c>
      <c r="BM255" s="3" t="s">
        <v>232</v>
      </c>
      <c r="BN255" s="159" t="s">
        <v>714</v>
      </c>
    </row>
    <row r="256" spans="1:66" ht="15.75" customHeight="1">
      <c r="A256" s="161"/>
      <c r="B256" s="162"/>
      <c r="C256" s="161"/>
      <c r="D256" s="163" t="s">
        <v>167</v>
      </c>
      <c r="E256" s="164" t="s">
        <v>1</v>
      </c>
      <c r="F256" s="165" t="s">
        <v>419</v>
      </c>
      <c r="G256" s="165"/>
      <c r="H256" s="161"/>
      <c r="I256" s="166">
        <v>0.26900000000000002</v>
      </c>
      <c r="J256" s="161"/>
      <c r="K256" s="161"/>
      <c r="L256" s="161"/>
      <c r="M256" s="161"/>
      <c r="N256" s="162"/>
      <c r="O256" s="167"/>
      <c r="P256" s="161"/>
      <c r="Q256" s="161"/>
      <c r="R256" s="161"/>
      <c r="S256" s="161"/>
      <c r="T256" s="161"/>
      <c r="U256" s="161"/>
      <c r="V256" s="161"/>
      <c r="W256" s="161"/>
      <c r="X256" s="161"/>
      <c r="Y256" s="168"/>
      <c r="Z256" s="161"/>
      <c r="AA256" s="161"/>
      <c r="AB256" s="161"/>
      <c r="AC256" s="161"/>
      <c r="AD256" s="161"/>
      <c r="AE256" s="161"/>
      <c r="AF256" s="161"/>
      <c r="AG256" s="161"/>
      <c r="AH256" s="161"/>
      <c r="AI256" s="161"/>
      <c r="AJ256" s="161"/>
      <c r="AK256" s="161"/>
      <c r="AL256" s="161"/>
      <c r="AM256" s="161"/>
      <c r="AN256" s="161"/>
      <c r="AO256" s="161"/>
      <c r="AP256" s="161"/>
      <c r="AQ256" s="161"/>
      <c r="AR256" s="161"/>
      <c r="AS256" s="161"/>
      <c r="AT256" s="161"/>
      <c r="AU256" s="164" t="s">
        <v>167</v>
      </c>
      <c r="AV256" s="164" t="s">
        <v>97</v>
      </c>
      <c r="AW256" s="161" t="s">
        <v>97</v>
      </c>
      <c r="AX256" s="161" t="s">
        <v>4</v>
      </c>
      <c r="AY256" s="161" t="s">
        <v>86</v>
      </c>
      <c r="AZ256" s="164" t="s">
        <v>159</v>
      </c>
      <c r="BA256" s="161"/>
      <c r="BB256" s="161"/>
      <c r="BC256" s="161"/>
      <c r="BD256" s="161"/>
      <c r="BE256" s="161"/>
      <c r="BF256" s="161"/>
      <c r="BG256" s="161"/>
      <c r="BH256" s="161"/>
      <c r="BI256" s="161"/>
      <c r="BJ256" s="161"/>
      <c r="BK256" s="161"/>
      <c r="BL256" s="161"/>
      <c r="BM256" s="161"/>
      <c r="BN256" s="161"/>
    </row>
    <row r="257" spans="1:66" ht="15.75" customHeight="1">
      <c r="A257" s="161"/>
      <c r="B257" s="162"/>
      <c r="C257" s="161"/>
      <c r="D257" s="163" t="s">
        <v>167</v>
      </c>
      <c r="E257" s="161"/>
      <c r="F257" s="165" t="s">
        <v>420</v>
      </c>
      <c r="G257" s="165"/>
      <c r="H257" s="161"/>
      <c r="I257" s="166">
        <v>0.28000000000000003</v>
      </c>
      <c r="J257" s="161"/>
      <c r="K257" s="161"/>
      <c r="L257" s="161"/>
      <c r="M257" s="161"/>
      <c r="N257" s="162"/>
      <c r="O257" s="167"/>
      <c r="P257" s="161"/>
      <c r="Q257" s="161"/>
      <c r="R257" s="161"/>
      <c r="S257" s="161"/>
      <c r="T257" s="161"/>
      <c r="U257" s="161"/>
      <c r="V257" s="161"/>
      <c r="W257" s="161"/>
      <c r="X257" s="161"/>
      <c r="Y257" s="168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  <c r="AJ257" s="161"/>
      <c r="AK257" s="161"/>
      <c r="AL257" s="161"/>
      <c r="AM257" s="161"/>
      <c r="AN257" s="161"/>
      <c r="AO257" s="161"/>
      <c r="AP257" s="161"/>
      <c r="AQ257" s="161"/>
      <c r="AR257" s="161"/>
      <c r="AS257" s="161"/>
      <c r="AT257" s="161"/>
      <c r="AU257" s="164" t="s">
        <v>167</v>
      </c>
      <c r="AV257" s="164" t="s">
        <v>97</v>
      </c>
      <c r="AW257" s="161" t="s">
        <v>97</v>
      </c>
      <c r="AX257" s="161" t="s">
        <v>3</v>
      </c>
      <c r="AY257" s="161" t="s">
        <v>86</v>
      </c>
      <c r="AZ257" s="164" t="s">
        <v>159</v>
      </c>
      <c r="BA257" s="161"/>
      <c r="BB257" s="161"/>
      <c r="BC257" s="161"/>
      <c r="BD257" s="161"/>
      <c r="BE257" s="161"/>
      <c r="BF257" s="161"/>
      <c r="BG257" s="161"/>
      <c r="BH257" s="161"/>
      <c r="BI257" s="161"/>
      <c r="BJ257" s="161"/>
      <c r="BK257" s="161"/>
      <c r="BL257" s="161"/>
      <c r="BM257" s="161"/>
      <c r="BN257" s="161"/>
    </row>
    <row r="258" spans="1:66" ht="33" customHeight="1">
      <c r="A258" s="18"/>
      <c r="B258" s="19"/>
      <c r="C258" s="145" t="s">
        <v>421</v>
      </c>
      <c r="D258" s="145" t="s">
        <v>161</v>
      </c>
      <c r="E258" s="146" t="s">
        <v>422</v>
      </c>
      <c r="F258" s="147" t="s">
        <v>423</v>
      </c>
      <c r="G258" s="147"/>
      <c r="H258" s="148" t="s">
        <v>178</v>
      </c>
      <c r="I258" s="149">
        <v>1</v>
      </c>
      <c r="J258" s="150"/>
      <c r="K258" s="150"/>
      <c r="L258" s="151">
        <f t="shared" ref="L258:L262" si="100">ROUND(Q258*I258,2)</f>
        <v>0</v>
      </c>
      <c r="M258" s="152"/>
      <c r="N258" s="19"/>
      <c r="O258" s="153" t="s">
        <v>1</v>
      </c>
      <c r="P258" s="154" t="s">
        <v>42</v>
      </c>
      <c r="Q258" s="155">
        <f t="shared" ref="Q258:Q262" si="101">J258+K258</f>
        <v>0</v>
      </c>
      <c r="R258" s="156">
        <f t="shared" ref="R258:R262" si="102">ROUND(J258*I258,2)</f>
        <v>0</v>
      </c>
      <c r="S258" s="156">
        <f t="shared" ref="S258:S262" si="103">ROUND(K258*I258,2)</f>
        <v>0</v>
      </c>
      <c r="T258" s="18"/>
      <c r="U258" s="157">
        <f t="shared" ref="U258:U262" si="104">T258*I258</f>
        <v>0</v>
      </c>
      <c r="V258" s="157">
        <v>1.1999999999999999E-3</v>
      </c>
      <c r="W258" s="157">
        <f t="shared" ref="W258:W262" si="105">V258*I258</f>
        <v>1.1999999999999999E-3</v>
      </c>
      <c r="X258" s="157">
        <v>0</v>
      </c>
      <c r="Y258" s="158">
        <f t="shared" ref="Y258:Y262" si="106">X258*I258</f>
        <v>0</v>
      </c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59" t="s">
        <v>232</v>
      </c>
      <c r="AT258" s="18"/>
      <c r="AU258" s="159" t="s">
        <v>161</v>
      </c>
      <c r="AV258" s="159" t="s">
        <v>97</v>
      </c>
      <c r="AW258" s="18"/>
      <c r="AX258" s="18"/>
      <c r="AY258" s="18"/>
      <c r="AZ258" s="3" t="s">
        <v>159</v>
      </c>
      <c r="BA258" s="18"/>
      <c r="BB258" s="18"/>
      <c r="BC258" s="18"/>
      <c r="BD258" s="18"/>
      <c r="BE258" s="18"/>
      <c r="BF258" s="160">
        <f t="shared" ref="BF258:BF262" si="107">IF(P258="základná",L258,0)</f>
        <v>0</v>
      </c>
      <c r="BG258" s="160">
        <f t="shared" ref="BG258:BG262" si="108">IF(P258="znížená",L258,0)</f>
        <v>0</v>
      </c>
      <c r="BH258" s="160">
        <f t="shared" ref="BH258:BH262" si="109">IF(P258="zákl. prenesená",L258,0)</f>
        <v>0</v>
      </c>
      <c r="BI258" s="160">
        <f t="shared" ref="BI258:BI262" si="110">IF(P258="zníž. prenesená",L258,0)</f>
        <v>0</v>
      </c>
      <c r="BJ258" s="160">
        <f t="shared" ref="BJ258:BJ262" si="111">IF(P258="nulová",L258,0)</f>
        <v>0</v>
      </c>
      <c r="BK258" s="3" t="s">
        <v>97</v>
      </c>
      <c r="BL258" s="160">
        <f t="shared" ref="BL258:BL262" si="112">ROUND(Q258*I258,2)</f>
        <v>0</v>
      </c>
      <c r="BM258" s="3" t="s">
        <v>232</v>
      </c>
      <c r="BN258" s="159" t="s">
        <v>715</v>
      </c>
    </row>
    <row r="259" spans="1:66" ht="24" customHeight="1">
      <c r="A259" s="18"/>
      <c r="B259" s="19"/>
      <c r="C259" s="169" t="s">
        <v>425</v>
      </c>
      <c r="D259" s="169" t="s">
        <v>175</v>
      </c>
      <c r="E259" s="170" t="s">
        <v>426</v>
      </c>
      <c r="F259" s="171" t="s">
        <v>427</v>
      </c>
      <c r="G259" s="171"/>
      <c r="H259" s="172" t="s">
        <v>178</v>
      </c>
      <c r="I259" s="173">
        <v>1</v>
      </c>
      <c r="J259" s="174"/>
      <c r="K259" s="175"/>
      <c r="L259" s="176">
        <f t="shared" si="100"/>
        <v>0</v>
      </c>
      <c r="M259" s="175"/>
      <c r="N259" s="177"/>
      <c r="O259" s="178" t="s">
        <v>1</v>
      </c>
      <c r="P259" s="154" t="s">
        <v>42</v>
      </c>
      <c r="Q259" s="155">
        <f t="shared" si="101"/>
        <v>0</v>
      </c>
      <c r="R259" s="156">
        <f t="shared" si="102"/>
        <v>0</v>
      </c>
      <c r="S259" s="156">
        <f t="shared" si="103"/>
        <v>0</v>
      </c>
      <c r="T259" s="18"/>
      <c r="U259" s="157">
        <f t="shared" si="104"/>
        <v>0</v>
      </c>
      <c r="V259" s="157">
        <v>3.7999999999999999E-2</v>
      </c>
      <c r="W259" s="157">
        <f t="shared" si="105"/>
        <v>3.7999999999999999E-2</v>
      </c>
      <c r="X259" s="157">
        <v>0</v>
      </c>
      <c r="Y259" s="158">
        <f t="shared" si="106"/>
        <v>0</v>
      </c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59" t="s">
        <v>243</v>
      </c>
      <c r="AT259" s="18"/>
      <c r="AU259" s="159" t="s">
        <v>175</v>
      </c>
      <c r="AV259" s="159" t="s">
        <v>97</v>
      </c>
      <c r="AW259" s="18"/>
      <c r="AX259" s="18"/>
      <c r="AY259" s="18"/>
      <c r="AZ259" s="3" t="s">
        <v>159</v>
      </c>
      <c r="BA259" s="18"/>
      <c r="BB259" s="18"/>
      <c r="BC259" s="18"/>
      <c r="BD259" s="18"/>
      <c r="BE259" s="18"/>
      <c r="BF259" s="160">
        <f t="shared" si="107"/>
        <v>0</v>
      </c>
      <c r="BG259" s="160">
        <f t="shared" si="108"/>
        <v>0</v>
      </c>
      <c r="BH259" s="160">
        <f t="shared" si="109"/>
        <v>0</v>
      </c>
      <c r="BI259" s="160">
        <f t="shared" si="110"/>
        <v>0</v>
      </c>
      <c r="BJ259" s="160">
        <f t="shared" si="111"/>
        <v>0</v>
      </c>
      <c r="BK259" s="3" t="s">
        <v>97</v>
      </c>
      <c r="BL259" s="160">
        <f t="shared" si="112"/>
        <v>0</v>
      </c>
      <c r="BM259" s="3" t="s">
        <v>232</v>
      </c>
      <c r="BN259" s="159" t="s">
        <v>716</v>
      </c>
    </row>
    <row r="260" spans="1:66" ht="24" customHeight="1">
      <c r="A260" s="18"/>
      <c r="B260" s="19"/>
      <c r="C260" s="145" t="s">
        <v>429</v>
      </c>
      <c r="D260" s="145" t="s">
        <v>161</v>
      </c>
      <c r="E260" s="146" t="s">
        <v>430</v>
      </c>
      <c r="F260" s="147" t="s">
        <v>431</v>
      </c>
      <c r="G260" s="147"/>
      <c r="H260" s="148" t="s">
        <v>178</v>
      </c>
      <c r="I260" s="149">
        <v>1</v>
      </c>
      <c r="J260" s="150"/>
      <c r="K260" s="150"/>
      <c r="L260" s="151">
        <f t="shared" si="100"/>
        <v>0</v>
      </c>
      <c r="M260" s="152"/>
      <c r="N260" s="19"/>
      <c r="O260" s="153" t="s">
        <v>1</v>
      </c>
      <c r="P260" s="154" t="s">
        <v>42</v>
      </c>
      <c r="Q260" s="155">
        <f t="shared" si="101"/>
        <v>0</v>
      </c>
      <c r="R260" s="156">
        <f t="shared" si="102"/>
        <v>0</v>
      </c>
      <c r="S260" s="156">
        <f t="shared" si="103"/>
        <v>0</v>
      </c>
      <c r="T260" s="18"/>
      <c r="U260" s="157">
        <f t="shared" si="104"/>
        <v>0</v>
      </c>
      <c r="V260" s="157">
        <v>0</v>
      </c>
      <c r="W260" s="157">
        <f t="shared" si="105"/>
        <v>0</v>
      </c>
      <c r="X260" s="157">
        <v>0</v>
      </c>
      <c r="Y260" s="158">
        <f t="shared" si="106"/>
        <v>0</v>
      </c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59" t="s">
        <v>232</v>
      </c>
      <c r="AT260" s="18"/>
      <c r="AU260" s="159" t="s">
        <v>161</v>
      </c>
      <c r="AV260" s="159" t="s">
        <v>97</v>
      </c>
      <c r="AW260" s="18"/>
      <c r="AX260" s="18"/>
      <c r="AY260" s="18"/>
      <c r="AZ260" s="3" t="s">
        <v>159</v>
      </c>
      <c r="BA260" s="18"/>
      <c r="BB260" s="18"/>
      <c r="BC260" s="18"/>
      <c r="BD260" s="18"/>
      <c r="BE260" s="18"/>
      <c r="BF260" s="160">
        <f t="shared" si="107"/>
        <v>0</v>
      </c>
      <c r="BG260" s="160">
        <f t="shared" si="108"/>
        <v>0</v>
      </c>
      <c r="BH260" s="160">
        <f t="shared" si="109"/>
        <v>0</v>
      </c>
      <c r="BI260" s="160">
        <f t="shared" si="110"/>
        <v>0</v>
      </c>
      <c r="BJ260" s="160">
        <f t="shared" si="111"/>
        <v>0</v>
      </c>
      <c r="BK260" s="3" t="s">
        <v>97</v>
      </c>
      <c r="BL260" s="160">
        <f t="shared" si="112"/>
        <v>0</v>
      </c>
      <c r="BM260" s="3" t="s">
        <v>232</v>
      </c>
      <c r="BN260" s="159" t="s">
        <v>717</v>
      </c>
    </row>
    <row r="261" spans="1:66" ht="24" customHeight="1">
      <c r="A261" s="18"/>
      <c r="B261" s="19"/>
      <c r="C261" s="169" t="s">
        <v>433</v>
      </c>
      <c r="D261" s="169" t="s">
        <v>175</v>
      </c>
      <c r="E261" s="170" t="s">
        <v>434</v>
      </c>
      <c r="F261" s="171" t="s">
        <v>435</v>
      </c>
      <c r="G261" s="171"/>
      <c r="H261" s="172" t="s">
        <v>178</v>
      </c>
      <c r="I261" s="173">
        <v>1</v>
      </c>
      <c r="J261" s="174"/>
      <c r="K261" s="175"/>
      <c r="L261" s="176">
        <f t="shared" si="100"/>
        <v>0</v>
      </c>
      <c r="M261" s="175"/>
      <c r="N261" s="177"/>
      <c r="O261" s="178" t="s">
        <v>1</v>
      </c>
      <c r="P261" s="154" t="s">
        <v>42</v>
      </c>
      <c r="Q261" s="155">
        <f t="shared" si="101"/>
        <v>0</v>
      </c>
      <c r="R261" s="156">
        <f t="shared" si="102"/>
        <v>0</v>
      </c>
      <c r="S261" s="156">
        <f t="shared" si="103"/>
        <v>0</v>
      </c>
      <c r="T261" s="18"/>
      <c r="U261" s="157">
        <f t="shared" si="104"/>
        <v>0</v>
      </c>
      <c r="V261" s="157">
        <v>0</v>
      </c>
      <c r="W261" s="157">
        <f t="shared" si="105"/>
        <v>0</v>
      </c>
      <c r="X261" s="157">
        <v>0</v>
      </c>
      <c r="Y261" s="158">
        <f t="shared" si="106"/>
        <v>0</v>
      </c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59" t="s">
        <v>243</v>
      </c>
      <c r="AT261" s="18"/>
      <c r="AU261" s="159" t="s">
        <v>175</v>
      </c>
      <c r="AV261" s="159" t="s">
        <v>97</v>
      </c>
      <c r="AW261" s="18"/>
      <c r="AX261" s="18"/>
      <c r="AY261" s="18"/>
      <c r="AZ261" s="3" t="s">
        <v>159</v>
      </c>
      <c r="BA261" s="18"/>
      <c r="BB261" s="18"/>
      <c r="BC261" s="18"/>
      <c r="BD261" s="18"/>
      <c r="BE261" s="18"/>
      <c r="BF261" s="160">
        <f t="shared" si="107"/>
        <v>0</v>
      </c>
      <c r="BG261" s="160">
        <f t="shared" si="108"/>
        <v>0</v>
      </c>
      <c r="BH261" s="160">
        <f t="shared" si="109"/>
        <v>0</v>
      </c>
      <c r="BI261" s="160">
        <f t="shared" si="110"/>
        <v>0</v>
      </c>
      <c r="BJ261" s="160">
        <f t="shared" si="111"/>
        <v>0</v>
      </c>
      <c r="BK261" s="3" t="s">
        <v>97</v>
      </c>
      <c r="BL261" s="160">
        <f t="shared" si="112"/>
        <v>0</v>
      </c>
      <c r="BM261" s="3" t="s">
        <v>232</v>
      </c>
      <c r="BN261" s="159" t="s">
        <v>718</v>
      </c>
    </row>
    <row r="262" spans="1:66" ht="24" customHeight="1">
      <c r="A262" s="18"/>
      <c r="B262" s="19"/>
      <c r="C262" s="145" t="s">
        <v>437</v>
      </c>
      <c r="D262" s="145" t="s">
        <v>161</v>
      </c>
      <c r="E262" s="146" t="s">
        <v>438</v>
      </c>
      <c r="F262" s="147" t="s">
        <v>439</v>
      </c>
      <c r="G262" s="147"/>
      <c r="H262" s="148" t="s">
        <v>252</v>
      </c>
      <c r="I262" s="150"/>
      <c r="J262" s="150"/>
      <c r="K262" s="150"/>
      <c r="L262" s="151">
        <f t="shared" si="100"/>
        <v>0</v>
      </c>
      <c r="M262" s="152"/>
      <c r="N262" s="19"/>
      <c r="O262" s="153" t="s">
        <v>1</v>
      </c>
      <c r="P262" s="154" t="s">
        <v>42</v>
      </c>
      <c r="Q262" s="155">
        <f t="shared" si="101"/>
        <v>0</v>
      </c>
      <c r="R262" s="156">
        <f t="shared" si="102"/>
        <v>0</v>
      </c>
      <c r="S262" s="156">
        <f t="shared" si="103"/>
        <v>0</v>
      </c>
      <c r="T262" s="18"/>
      <c r="U262" s="157">
        <f t="shared" si="104"/>
        <v>0</v>
      </c>
      <c r="V262" s="157">
        <v>0</v>
      </c>
      <c r="W262" s="157">
        <f t="shared" si="105"/>
        <v>0</v>
      </c>
      <c r="X262" s="157">
        <v>0</v>
      </c>
      <c r="Y262" s="158">
        <f t="shared" si="106"/>
        <v>0</v>
      </c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59" t="s">
        <v>232</v>
      </c>
      <c r="AT262" s="18"/>
      <c r="AU262" s="159" t="s">
        <v>161</v>
      </c>
      <c r="AV262" s="159" t="s">
        <v>97</v>
      </c>
      <c r="AW262" s="18"/>
      <c r="AX262" s="18"/>
      <c r="AY262" s="18"/>
      <c r="AZ262" s="3" t="s">
        <v>159</v>
      </c>
      <c r="BA262" s="18"/>
      <c r="BB262" s="18"/>
      <c r="BC262" s="18"/>
      <c r="BD262" s="18"/>
      <c r="BE262" s="18"/>
      <c r="BF262" s="160">
        <f t="shared" si="107"/>
        <v>0</v>
      </c>
      <c r="BG262" s="160">
        <f t="shared" si="108"/>
        <v>0</v>
      </c>
      <c r="BH262" s="160">
        <f t="shared" si="109"/>
        <v>0</v>
      </c>
      <c r="BI262" s="160">
        <f t="shared" si="110"/>
        <v>0</v>
      </c>
      <c r="BJ262" s="160">
        <f t="shared" si="111"/>
        <v>0</v>
      </c>
      <c r="BK262" s="3" t="s">
        <v>97</v>
      </c>
      <c r="BL262" s="160">
        <f t="shared" si="112"/>
        <v>0</v>
      </c>
      <c r="BM262" s="3" t="s">
        <v>232</v>
      </c>
      <c r="BN262" s="159" t="s">
        <v>719</v>
      </c>
    </row>
    <row r="263" spans="1:66" ht="22.5" customHeight="1">
      <c r="A263" s="132"/>
      <c r="B263" s="133"/>
      <c r="C263" s="132"/>
      <c r="D263" s="134" t="s">
        <v>77</v>
      </c>
      <c r="E263" s="143" t="s">
        <v>441</v>
      </c>
      <c r="F263" s="143" t="s">
        <v>442</v>
      </c>
      <c r="G263" s="143"/>
      <c r="H263" s="132"/>
      <c r="I263" s="132"/>
      <c r="J263" s="132"/>
      <c r="K263" s="132"/>
      <c r="L263" s="144">
        <f>BL263</f>
        <v>0</v>
      </c>
      <c r="M263" s="132"/>
      <c r="N263" s="133"/>
      <c r="O263" s="137"/>
      <c r="P263" s="132"/>
      <c r="Q263" s="132"/>
      <c r="R263" s="138">
        <f t="shared" ref="R263:S263" si="113">SUM(R264:R269)</f>
        <v>0</v>
      </c>
      <c r="S263" s="138">
        <f t="shared" si="113"/>
        <v>0</v>
      </c>
      <c r="T263" s="132"/>
      <c r="U263" s="139">
        <f>SUM(U264:U269)</f>
        <v>0</v>
      </c>
      <c r="V263" s="132"/>
      <c r="W263" s="139">
        <f>SUM(W264:W269)</f>
        <v>6.3617500000000002E-3</v>
      </c>
      <c r="X263" s="132"/>
      <c r="Y263" s="140">
        <f>SUM(Y264:Y269)</f>
        <v>0</v>
      </c>
      <c r="Z263" s="132"/>
      <c r="AA263" s="132"/>
      <c r="AB263" s="132"/>
      <c r="AC263" s="132"/>
      <c r="AD263" s="132"/>
      <c r="AE263" s="132"/>
      <c r="AF263" s="132"/>
      <c r="AG263" s="132"/>
      <c r="AH263" s="132"/>
      <c r="AI263" s="132"/>
      <c r="AJ263" s="132"/>
      <c r="AK263" s="132"/>
      <c r="AL263" s="132"/>
      <c r="AM263" s="132"/>
      <c r="AN263" s="132"/>
      <c r="AO263" s="132"/>
      <c r="AP263" s="132"/>
      <c r="AQ263" s="132"/>
      <c r="AR263" s="132"/>
      <c r="AS263" s="134" t="s">
        <v>97</v>
      </c>
      <c r="AT263" s="132"/>
      <c r="AU263" s="141" t="s">
        <v>77</v>
      </c>
      <c r="AV263" s="141" t="s">
        <v>86</v>
      </c>
      <c r="AW263" s="132"/>
      <c r="AX263" s="132"/>
      <c r="AY263" s="132"/>
      <c r="AZ263" s="134" t="s">
        <v>159</v>
      </c>
      <c r="BA263" s="132"/>
      <c r="BB263" s="132"/>
      <c r="BC263" s="132"/>
      <c r="BD263" s="132"/>
      <c r="BE263" s="132"/>
      <c r="BF263" s="132"/>
      <c r="BG263" s="132"/>
      <c r="BH263" s="132"/>
      <c r="BI263" s="132"/>
      <c r="BJ263" s="132"/>
      <c r="BK263" s="132"/>
      <c r="BL263" s="142">
        <f>SUM(BL264:BL269)</f>
        <v>0</v>
      </c>
      <c r="BM263" s="132"/>
      <c r="BN263" s="132"/>
    </row>
    <row r="264" spans="1:66" ht="24" customHeight="1">
      <c r="A264" s="18"/>
      <c r="B264" s="19"/>
      <c r="C264" s="145" t="s">
        <v>443</v>
      </c>
      <c r="D264" s="145" t="s">
        <v>161</v>
      </c>
      <c r="E264" s="146" t="s">
        <v>444</v>
      </c>
      <c r="F264" s="147" t="s">
        <v>445</v>
      </c>
      <c r="G264" s="147"/>
      <c r="H264" s="148" t="s">
        <v>446</v>
      </c>
      <c r="I264" s="149">
        <v>127.235</v>
      </c>
      <c r="J264" s="150"/>
      <c r="K264" s="150"/>
      <c r="L264" s="151">
        <f>ROUND(Q264*I264,2)</f>
        <v>0</v>
      </c>
      <c r="M264" s="152"/>
      <c r="N264" s="19"/>
      <c r="O264" s="153" t="s">
        <v>1</v>
      </c>
      <c r="P264" s="154" t="s">
        <v>42</v>
      </c>
      <c r="Q264" s="155">
        <f>J264+K264</f>
        <v>0</v>
      </c>
      <c r="R264" s="156">
        <f>ROUND(J264*I264,2)</f>
        <v>0</v>
      </c>
      <c r="S264" s="156">
        <f>ROUND(K264*I264,2)</f>
        <v>0</v>
      </c>
      <c r="T264" s="18"/>
      <c r="U264" s="157">
        <f>T264*I264</f>
        <v>0</v>
      </c>
      <c r="V264" s="157">
        <v>5.0000000000000002E-5</v>
      </c>
      <c r="W264" s="157">
        <f>V264*I264</f>
        <v>6.3617500000000002E-3</v>
      </c>
      <c r="X264" s="157">
        <v>0</v>
      </c>
      <c r="Y264" s="158">
        <f>X264*I264</f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9" t="s">
        <v>232</v>
      </c>
      <c r="AT264" s="18"/>
      <c r="AU264" s="159" t="s">
        <v>161</v>
      </c>
      <c r="AV264" s="159" t="s">
        <v>97</v>
      </c>
      <c r="AW264" s="18"/>
      <c r="AX264" s="18"/>
      <c r="AY264" s="18"/>
      <c r="AZ264" s="3" t="s">
        <v>159</v>
      </c>
      <c r="BA264" s="18"/>
      <c r="BB264" s="18"/>
      <c r="BC264" s="18"/>
      <c r="BD264" s="18"/>
      <c r="BE264" s="18"/>
      <c r="BF264" s="160">
        <f>IF(P264="základná",L264,0)</f>
        <v>0</v>
      </c>
      <c r="BG264" s="160">
        <f>IF(P264="znížená",L264,0)</f>
        <v>0</v>
      </c>
      <c r="BH264" s="160">
        <f>IF(P264="zákl. prenesená",L264,0)</f>
        <v>0</v>
      </c>
      <c r="BI264" s="160">
        <f>IF(P264="zníž. prenesená",L264,0)</f>
        <v>0</v>
      </c>
      <c r="BJ264" s="160">
        <f>IF(P264="nulová",L264,0)</f>
        <v>0</v>
      </c>
      <c r="BK264" s="3" t="s">
        <v>97</v>
      </c>
      <c r="BL264" s="160">
        <f>ROUND(Q264*I264,2)</f>
        <v>0</v>
      </c>
      <c r="BM264" s="3" t="s">
        <v>232</v>
      </c>
      <c r="BN264" s="159" t="s">
        <v>720</v>
      </c>
    </row>
    <row r="265" spans="1:66" ht="15.75" customHeight="1">
      <c r="A265" s="161"/>
      <c r="B265" s="162"/>
      <c r="C265" s="161"/>
      <c r="D265" s="163" t="s">
        <v>167</v>
      </c>
      <c r="E265" s="164" t="s">
        <v>1</v>
      </c>
      <c r="F265" s="165" t="s">
        <v>448</v>
      </c>
      <c r="G265" s="165"/>
      <c r="H265" s="161"/>
      <c r="I265" s="166">
        <v>127.235</v>
      </c>
      <c r="J265" s="161"/>
      <c r="K265" s="161"/>
      <c r="L265" s="161"/>
      <c r="M265" s="161"/>
      <c r="N265" s="162"/>
      <c r="O265" s="167"/>
      <c r="P265" s="161"/>
      <c r="Q265" s="161"/>
      <c r="R265" s="161"/>
      <c r="S265" s="161"/>
      <c r="T265" s="161"/>
      <c r="U265" s="161"/>
      <c r="V265" s="161"/>
      <c r="W265" s="161"/>
      <c r="X265" s="161"/>
      <c r="Y265" s="168"/>
      <c r="Z265" s="161"/>
      <c r="AA265" s="161"/>
      <c r="AB265" s="161"/>
      <c r="AC265" s="161"/>
      <c r="AD265" s="161"/>
      <c r="AE265" s="161"/>
      <c r="AF265" s="161"/>
      <c r="AG265" s="161"/>
      <c r="AH265" s="161"/>
      <c r="AI265" s="161"/>
      <c r="AJ265" s="161"/>
      <c r="AK265" s="161"/>
      <c r="AL265" s="161"/>
      <c r="AM265" s="161"/>
      <c r="AN265" s="161"/>
      <c r="AO265" s="161"/>
      <c r="AP265" s="161"/>
      <c r="AQ265" s="161"/>
      <c r="AR265" s="161"/>
      <c r="AS265" s="161"/>
      <c r="AT265" s="161"/>
      <c r="AU265" s="164" t="s">
        <v>167</v>
      </c>
      <c r="AV265" s="164" t="s">
        <v>97</v>
      </c>
      <c r="AW265" s="161" t="s">
        <v>97</v>
      </c>
      <c r="AX265" s="161" t="s">
        <v>4</v>
      </c>
      <c r="AY265" s="161" t="s">
        <v>86</v>
      </c>
      <c r="AZ265" s="164" t="s">
        <v>159</v>
      </c>
      <c r="BA265" s="161"/>
      <c r="BB265" s="161"/>
      <c r="BC265" s="161"/>
      <c r="BD265" s="161"/>
      <c r="BE265" s="161"/>
      <c r="BF265" s="161"/>
      <c r="BG265" s="161"/>
      <c r="BH265" s="161"/>
      <c r="BI265" s="161"/>
      <c r="BJ265" s="161"/>
      <c r="BK265" s="161"/>
      <c r="BL265" s="161"/>
      <c r="BM265" s="161"/>
      <c r="BN265" s="161"/>
    </row>
    <row r="266" spans="1:66" ht="33" customHeight="1">
      <c r="A266" s="18"/>
      <c r="B266" s="19"/>
      <c r="C266" s="145" t="s">
        <v>449</v>
      </c>
      <c r="D266" s="145" t="s">
        <v>161</v>
      </c>
      <c r="E266" s="146" t="s">
        <v>450</v>
      </c>
      <c r="F266" s="147" t="s">
        <v>451</v>
      </c>
      <c r="G266" s="147"/>
      <c r="H266" s="148" t="s">
        <v>446</v>
      </c>
      <c r="I266" s="149">
        <v>127.235</v>
      </c>
      <c r="J266" s="150"/>
      <c r="K266" s="150"/>
      <c r="L266" s="151">
        <f>ROUND(Q266*I266,2)</f>
        <v>0</v>
      </c>
      <c r="M266" s="152"/>
      <c r="N266" s="19"/>
      <c r="O266" s="153" t="s">
        <v>1</v>
      </c>
      <c r="P266" s="154" t="s">
        <v>42</v>
      </c>
      <c r="Q266" s="155">
        <f>J266+K266</f>
        <v>0</v>
      </c>
      <c r="R266" s="156">
        <f>ROUND(J266*I266,2)</f>
        <v>0</v>
      </c>
      <c r="S266" s="156">
        <f>ROUND(K266*I266,2)</f>
        <v>0</v>
      </c>
      <c r="T266" s="18"/>
      <c r="U266" s="157">
        <f>T266*I266</f>
        <v>0</v>
      </c>
      <c r="V266" s="157">
        <v>0</v>
      </c>
      <c r="W266" s="157">
        <f>V266*I266</f>
        <v>0</v>
      </c>
      <c r="X266" s="157">
        <v>0</v>
      </c>
      <c r="Y266" s="158">
        <f>X266*I266</f>
        <v>0</v>
      </c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59" t="s">
        <v>232</v>
      </c>
      <c r="AT266" s="18"/>
      <c r="AU266" s="159" t="s">
        <v>161</v>
      </c>
      <c r="AV266" s="159" t="s">
        <v>97</v>
      </c>
      <c r="AW266" s="18"/>
      <c r="AX266" s="18"/>
      <c r="AY266" s="18"/>
      <c r="AZ266" s="3" t="s">
        <v>159</v>
      </c>
      <c r="BA266" s="18"/>
      <c r="BB266" s="18"/>
      <c r="BC266" s="18"/>
      <c r="BD266" s="18"/>
      <c r="BE266" s="18"/>
      <c r="BF266" s="160">
        <f>IF(P266="základná",L266,0)</f>
        <v>0</v>
      </c>
      <c r="BG266" s="160">
        <f>IF(P266="znížená",L266,0)</f>
        <v>0</v>
      </c>
      <c r="BH266" s="160">
        <f>IF(P266="zákl. prenesená",L266,0)</f>
        <v>0</v>
      </c>
      <c r="BI266" s="160">
        <f>IF(P266="zníž. prenesená",L266,0)</f>
        <v>0</v>
      </c>
      <c r="BJ266" s="160">
        <f>IF(P266="nulová",L266,0)</f>
        <v>0</v>
      </c>
      <c r="BK266" s="3" t="s">
        <v>97</v>
      </c>
      <c r="BL266" s="160">
        <f>ROUND(Q266*I266,2)</f>
        <v>0</v>
      </c>
      <c r="BM266" s="3" t="s">
        <v>232</v>
      </c>
      <c r="BN266" s="159" t="s">
        <v>721</v>
      </c>
    </row>
    <row r="267" spans="1:66" ht="15.75" customHeight="1">
      <c r="A267" s="161"/>
      <c r="B267" s="162"/>
      <c r="C267" s="161"/>
      <c r="D267" s="163" t="s">
        <v>167</v>
      </c>
      <c r="E267" s="164" t="s">
        <v>1</v>
      </c>
      <c r="F267" s="165" t="s">
        <v>448</v>
      </c>
      <c r="G267" s="165"/>
      <c r="H267" s="161"/>
      <c r="I267" s="166">
        <v>127.235</v>
      </c>
      <c r="J267" s="161"/>
      <c r="K267" s="161"/>
      <c r="L267" s="161"/>
      <c r="M267" s="161"/>
      <c r="N267" s="162"/>
      <c r="O267" s="167"/>
      <c r="P267" s="161"/>
      <c r="Q267" s="161"/>
      <c r="R267" s="161"/>
      <c r="S267" s="161"/>
      <c r="T267" s="161"/>
      <c r="U267" s="161"/>
      <c r="V267" s="161"/>
      <c r="W267" s="161"/>
      <c r="X267" s="161"/>
      <c r="Y267" s="168"/>
      <c r="Z267" s="161"/>
      <c r="AA267" s="161"/>
      <c r="AB267" s="161"/>
      <c r="AC267" s="161"/>
      <c r="AD267" s="161"/>
      <c r="AE267" s="161"/>
      <c r="AF267" s="161"/>
      <c r="AG267" s="161"/>
      <c r="AH267" s="161"/>
      <c r="AI267" s="161"/>
      <c r="AJ267" s="161"/>
      <c r="AK267" s="161"/>
      <c r="AL267" s="161"/>
      <c r="AM267" s="161"/>
      <c r="AN267" s="161"/>
      <c r="AO267" s="161"/>
      <c r="AP267" s="161"/>
      <c r="AQ267" s="161"/>
      <c r="AR267" s="161"/>
      <c r="AS267" s="161"/>
      <c r="AT267" s="161"/>
      <c r="AU267" s="164" t="s">
        <v>167</v>
      </c>
      <c r="AV267" s="164" t="s">
        <v>97</v>
      </c>
      <c r="AW267" s="161" t="s">
        <v>97</v>
      </c>
      <c r="AX267" s="161" t="s">
        <v>4</v>
      </c>
      <c r="AY267" s="161" t="s">
        <v>86</v>
      </c>
      <c r="AZ267" s="164" t="s">
        <v>159</v>
      </c>
      <c r="BA267" s="161"/>
      <c r="BB267" s="161"/>
      <c r="BC267" s="161"/>
      <c r="BD267" s="161"/>
      <c r="BE267" s="161"/>
      <c r="BF267" s="161"/>
      <c r="BG267" s="161"/>
      <c r="BH267" s="161"/>
      <c r="BI267" s="161"/>
      <c r="BJ267" s="161"/>
      <c r="BK267" s="161"/>
      <c r="BL267" s="161"/>
      <c r="BM267" s="161"/>
      <c r="BN267" s="161"/>
    </row>
    <row r="268" spans="1:66" ht="16.5" customHeight="1">
      <c r="A268" s="18"/>
      <c r="B268" s="19"/>
      <c r="C268" s="169" t="s">
        <v>453</v>
      </c>
      <c r="D268" s="169" t="s">
        <v>175</v>
      </c>
      <c r="E268" s="170" t="s">
        <v>454</v>
      </c>
      <c r="F268" s="171" t="s">
        <v>455</v>
      </c>
      <c r="G268" s="171"/>
      <c r="H268" s="172" t="s">
        <v>446</v>
      </c>
      <c r="I268" s="173">
        <v>127.235</v>
      </c>
      <c r="J268" s="174"/>
      <c r="K268" s="175"/>
      <c r="L268" s="176">
        <f t="shared" ref="L268:L269" si="114">ROUND(Q268*I268,2)</f>
        <v>0</v>
      </c>
      <c r="M268" s="175"/>
      <c r="N268" s="177"/>
      <c r="O268" s="178" t="s">
        <v>1</v>
      </c>
      <c r="P268" s="154" t="s">
        <v>42</v>
      </c>
      <c r="Q268" s="155">
        <f t="shared" ref="Q268:Q269" si="115">J268+K268</f>
        <v>0</v>
      </c>
      <c r="R268" s="156">
        <f t="shared" ref="R268:R269" si="116">ROUND(J268*I268,2)</f>
        <v>0</v>
      </c>
      <c r="S268" s="156">
        <f t="shared" ref="S268:S269" si="117">ROUND(K268*I268,2)</f>
        <v>0</v>
      </c>
      <c r="T268" s="18"/>
      <c r="U268" s="157">
        <f t="shared" ref="U268:U269" si="118">T268*I268</f>
        <v>0</v>
      </c>
      <c r="V268" s="157">
        <v>0</v>
      </c>
      <c r="W268" s="157">
        <f t="shared" ref="W268:W269" si="119">V268*I268</f>
        <v>0</v>
      </c>
      <c r="X268" s="157">
        <v>0</v>
      </c>
      <c r="Y268" s="158">
        <f t="shared" ref="Y268:Y269" si="120">X268*I268</f>
        <v>0</v>
      </c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59" t="s">
        <v>243</v>
      </c>
      <c r="AT268" s="18"/>
      <c r="AU268" s="159" t="s">
        <v>175</v>
      </c>
      <c r="AV268" s="159" t="s">
        <v>97</v>
      </c>
      <c r="AW268" s="18"/>
      <c r="AX268" s="18"/>
      <c r="AY268" s="18"/>
      <c r="AZ268" s="3" t="s">
        <v>159</v>
      </c>
      <c r="BA268" s="18"/>
      <c r="BB268" s="18"/>
      <c r="BC268" s="18"/>
      <c r="BD268" s="18"/>
      <c r="BE268" s="18"/>
      <c r="BF268" s="160">
        <f t="shared" ref="BF268:BF269" si="121">IF(P268="základná",L268,0)</f>
        <v>0</v>
      </c>
      <c r="BG268" s="160">
        <f t="shared" ref="BG268:BG269" si="122">IF(P268="znížená",L268,0)</f>
        <v>0</v>
      </c>
      <c r="BH268" s="160">
        <f t="shared" ref="BH268:BH269" si="123">IF(P268="zákl. prenesená",L268,0)</f>
        <v>0</v>
      </c>
      <c r="BI268" s="160">
        <f t="shared" ref="BI268:BI269" si="124">IF(P268="zníž. prenesená",L268,0)</f>
        <v>0</v>
      </c>
      <c r="BJ268" s="160">
        <f t="shared" ref="BJ268:BJ269" si="125">IF(P268="nulová",L268,0)</f>
        <v>0</v>
      </c>
      <c r="BK268" s="3" t="s">
        <v>97</v>
      </c>
      <c r="BL268" s="160">
        <f t="shared" ref="BL268:BL269" si="126">ROUND(Q268*I268,2)</f>
        <v>0</v>
      </c>
      <c r="BM268" s="3" t="s">
        <v>232</v>
      </c>
      <c r="BN268" s="159" t="s">
        <v>722</v>
      </c>
    </row>
    <row r="269" spans="1:66" ht="24" customHeight="1">
      <c r="A269" s="18"/>
      <c r="B269" s="19"/>
      <c r="C269" s="145" t="s">
        <v>457</v>
      </c>
      <c r="D269" s="145" t="s">
        <v>161</v>
      </c>
      <c r="E269" s="146" t="s">
        <v>458</v>
      </c>
      <c r="F269" s="147" t="s">
        <v>459</v>
      </c>
      <c r="G269" s="147"/>
      <c r="H269" s="148" t="s">
        <v>252</v>
      </c>
      <c r="I269" s="150"/>
      <c r="J269" s="150"/>
      <c r="K269" s="150"/>
      <c r="L269" s="151">
        <f t="shared" si="114"/>
        <v>0</v>
      </c>
      <c r="M269" s="152"/>
      <c r="N269" s="19"/>
      <c r="O269" s="153" t="s">
        <v>1</v>
      </c>
      <c r="P269" s="154" t="s">
        <v>42</v>
      </c>
      <c r="Q269" s="155">
        <f t="shared" si="115"/>
        <v>0</v>
      </c>
      <c r="R269" s="156">
        <f t="shared" si="116"/>
        <v>0</v>
      </c>
      <c r="S269" s="156">
        <f t="shared" si="117"/>
        <v>0</v>
      </c>
      <c r="T269" s="18"/>
      <c r="U269" s="157">
        <f t="shared" si="118"/>
        <v>0</v>
      </c>
      <c r="V269" s="157">
        <v>0</v>
      </c>
      <c r="W269" s="157">
        <f t="shared" si="119"/>
        <v>0</v>
      </c>
      <c r="X269" s="157">
        <v>0</v>
      </c>
      <c r="Y269" s="158">
        <f t="shared" si="120"/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9" t="s">
        <v>232</v>
      </c>
      <c r="AT269" s="18"/>
      <c r="AU269" s="159" t="s">
        <v>161</v>
      </c>
      <c r="AV269" s="159" t="s">
        <v>97</v>
      </c>
      <c r="AW269" s="18"/>
      <c r="AX269" s="18"/>
      <c r="AY269" s="18"/>
      <c r="AZ269" s="3" t="s">
        <v>159</v>
      </c>
      <c r="BA269" s="18"/>
      <c r="BB269" s="18"/>
      <c r="BC269" s="18"/>
      <c r="BD269" s="18"/>
      <c r="BE269" s="18"/>
      <c r="BF269" s="160">
        <f t="shared" si="121"/>
        <v>0</v>
      </c>
      <c r="BG269" s="160">
        <f t="shared" si="122"/>
        <v>0</v>
      </c>
      <c r="BH269" s="160">
        <f t="shared" si="123"/>
        <v>0</v>
      </c>
      <c r="BI269" s="160">
        <f t="shared" si="124"/>
        <v>0</v>
      </c>
      <c r="BJ269" s="160">
        <f t="shared" si="125"/>
        <v>0</v>
      </c>
      <c r="BK269" s="3" t="s">
        <v>97</v>
      </c>
      <c r="BL269" s="160">
        <f t="shared" si="126"/>
        <v>0</v>
      </c>
      <c r="BM269" s="3" t="s">
        <v>232</v>
      </c>
      <c r="BN269" s="159" t="s">
        <v>723</v>
      </c>
    </row>
    <row r="270" spans="1:66" ht="22.5" customHeight="1">
      <c r="A270" s="132"/>
      <c r="B270" s="133"/>
      <c r="C270" s="132"/>
      <c r="D270" s="134" t="s">
        <v>77</v>
      </c>
      <c r="E270" s="143" t="s">
        <v>461</v>
      </c>
      <c r="F270" s="143" t="s">
        <v>462</v>
      </c>
      <c r="G270" s="143"/>
      <c r="H270" s="132"/>
      <c r="I270" s="132"/>
      <c r="J270" s="132"/>
      <c r="K270" s="132"/>
      <c r="L270" s="144">
        <f>BL270</f>
        <v>0</v>
      </c>
      <c r="M270" s="132"/>
      <c r="N270" s="133"/>
      <c r="O270" s="137"/>
      <c r="P270" s="132"/>
      <c r="Q270" s="132"/>
      <c r="R270" s="138">
        <f t="shared" ref="R270:S270" si="127">SUM(R271:R284)</f>
        <v>0</v>
      </c>
      <c r="S270" s="138">
        <f t="shared" si="127"/>
        <v>0</v>
      </c>
      <c r="T270" s="132"/>
      <c r="U270" s="139">
        <f>SUM(U271:U284)</f>
        <v>0</v>
      </c>
      <c r="V270" s="132"/>
      <c r="W270" s="139">
        <f>SUM(W271:W284)</f>
        <v>2.0245720000000002E-2</v>
      </c>
      <c r="X270" s="132"/>
      <c r="Y270" s="140">
        <f>SUM(Y271:Y284)</f>
        <v>0</v>
      </c>
      <c r="Z270" s="132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  <c r="AL270" s="132"/>
      <c r="AM270" s="132"/>
      <c r="AN270" s="132"/>
      <c r="AO270" s="132"/>
      <c r="AP270" s="132"/>
      <c r="AQ270" s="132"/>
      <c r="AR270" s="132"/>
      <c r="AS270" s="134" t="s">
        <v>97</v>
      </c>
      <c r="AT270" s="132"/>
      <c r="AU270" s="141" t="s">
        <v>77</v>
      </c>
      <c r="AV270" s="141" t="s">
        <v>86</v>
      </c>
      <c r="AW270" s="132"/>
      <c r="AX270" s="132"/>
      <c r="AY270" s="132"/>
      <c r="AZ270" s="134" t="s">
        <v>159</v>
      </c>
      <c r="BA270" s="132"/>
      <c r="BB270" s="132"/>
      <c r="BC270" s="132"/>
      <c r="BD270" s="132"/>
      <c r="BE270" s="132"/>
      <c r="BF270" s="132"/>
      <c r="BG270" s="132"/>
      <c r="BH270" s="132"/>
      <c r="BI270" s="132"/>
      <c r="BJ270" s="132"/>
      <c r="BK270" s="132"/>
      <c r="BL270" s="142">
        <f>SUM(BL271:BL284)</f>
        <v>0</v>
      </c>
      <c r="BM270" s="132"/>
      <c r="BN270" s="132"/>
    </row>
    <row r="271" spans="1:66" ht="24" customHeight="1">
      <c r="A271" s="18"/>
      <c r="B271" s="19"/>
      <c r="C271" s="145" t="s">
        <v>463</v>
      </c>
      <c r="D271" s="145" t="s">
        <v>161</v>
      </c>
      <c r="E271" s="146" t="s">
        <v>464</v>
      </c>
      <c r="F271" s="147" t="s">
        <v>465</v>
      </c>
      <c r="G271" s="147"/>
      <c r="H271" s="148" t="s">
        <v>186</v>
      </c>
      <c r="I271" s="149">
        <v>6.16</v>
      </c>
      <c r="J271" s="150"/>
      <c r="K271" s="150"/>
      <c r="L271" s="151">
        <f>ROUND(Q271*I271,2)</f>
        <v>0</v>
      </c>
      <c r="M271" s="152"/>
      <c r="N271" s="19"/>
      <c r="O271" s="153" t="s">
        <v>1</v>
      </c>
      <c r="P271" s="154" t="s">
        <v>42</v>
      </c>
      <c r="Q271" s="155">
        <f>J271+K271</f>
        <v>0</v>
      </c>
      <c r="R271" s="156">
        <f>ROUND(J271*I271,2)</f>
        <v>0</v>
      </c>
      <c r="S271" s="156">
        <f>ROUND(K271*I271,2)</f>
        <v>0</v>
      </c>
      <c r="T271" s="18"/>
      <c r="U271" s="157">
        <f>T271*I271</f>
        <v>0</v>
      </c>
      <c r="V271" s="157">
        <v>4.2000000000000002E-4</v>
      </c>
      <c r="W271" s="157">
        <f>V271*I271</f>
        <v>2.5872E-3</v>
      </c>
      <c r="X271" s="157">
        <v>0</v>
      </c>
      <c r="Y271" s="158">
        <f>X271*I271</f>
        <v>0</v>
      </c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59" t="s">
        <v>232</v>
      </c>
      <c r="AT271" s="18"/>
      <c r="AU271" s="159" t="s">
        <v>161</v>
      </c>
      <c r="AV271" s="159" t="s">
        <v>97</v>
      </c>
      <c r="AW271" s="18"/>
      <c r="AX271" s="18"/>
      <c r="AY271" s="18"/>
      <c r="AZ271" s="3" t="s">
        <v>159</v>
      </c>
      <c r="BA271" s="18"/>
      <c r="BB271" s="18"/>
      <c r="BC271" s="18"/>
      <c r="BD271" s="18"/>
      <c r="BE271" s="18"/>
      <c r="BF271" s="160">
        <f>IF(P271="základná",L271,0)</f>
        <v>0</v>
      </c>
      <c r="BG271" s="160">
        <f>IF(P271="znížená",L271,0)</f>
        <v>0</v>
      </c>
      <c r="BH271" s="160">
        <f>IF(P271="zákl. prenesená",L271,0)</f>
        <v>0</v>
      </c>
      <c r="BI271" s="160">
        <f>IF(P271="zníž. prenesená",L271,0)</f>
        <v>0</v>
      </c>
      <c r="BJ271" s="160">
        <f>IF(P271="nulová",L271,0)</f>
        <v>0</v>
      </c>
      <c r="BK271" s="3" t="s">
        <v>97</v>
      </c>
      <c r="BL271" s="160">
        <f>ROUND(Q271*I271,2)</f>
        <v>0</v>
      </c>
      <c r="BM271" s="3" t="s">
        <v>232</v>
      </c>
      <c r="BN271" s="159" t="s">
        <v>724</v>
      </c>
    </row>
    <row r="272" spans="1:66" ht="15.75" customHeight="1">
      <c r="A272" s="161"/>
      <c r="B272" s="162"/>
      <c r="C272" s="161"/>
      <c r="D272" s="163" t="s">
        <v>167</v>
      </c>
      <c r="E272" s="164" t="s">
        <v>1</v>
      </c>
      <c r="F272" s="165" t="s">
        <v>467</v>
      </c>
      <c r="G272" s="165"/>
      <c r="H272" s="161"/>
      <c r="I272" s="166">
        <v>6.16</v>
      </c>
      <c r="J272" s="161"/>
      <c r="K272" s="161"/>
      <c r="L272" s="161"/>
      <c r="M272" s="161"/>
      <c r="N272" s="162"/>
      <c r="O272" s="167"/>
      <c r="P272" s="161"/>
      <c r="Q272" s="161"/>
      <c r="R272" s="161"/>
      <c r="S272" s="161"/>
      <c r="T272" s="161"/>
      <c r="U272" s="161"/>
      <c r="V272" s="161"/>
      <c r="W272" s="161"/>
      <c r="X272" s="161"/>
      <c r="Y272" s="168"/>
      <c r="Z272" s="161"/>
      <c r="AA272" s="161"/>
      <c r="AB272" s="161"/>
      <c r="AC272" s="161"/>
      <c r="AD272" s="161"/>
      <c r="AE272" s="161"/>
      <c r="AF272" s="161"/>
      <c r="AG272" s="161"/>
      <c r="AH272" s="161"/>
      <c r="AI272" s="161"/>
      <c r="AJ272" s="161"/>
      <c r="AK272" s="161"/>
      <c r="AL272" s="161"/>
      <c r="AM272" s="161"/>
      <c r="AN272" s="161"/>
      <c r="AO272" s="161"/>
      <c r="AP272" s="161"/>
      <c r="AQ272" s="161"/>
      <c r="AR272" s="161"/>
      <c r="AS272" s="161"/>
      <c r="AT272" s="161"/>
      <c r="AU272" s="164" t="s">
        <v>167</v>
      </c>
      <c r="AV272" s="164" t="s">
        <v>97</v>
      </c>
      <c r="AW272" s="161" t="s">
        <v>97</v>
      </c>
      <c r="AX272" s="161" t="s">
        <v>4</v>
      </c>
      <c r="AY272" s="161" t="s">
        <v>86</v>
      </c>
      <c r="AZ272" s="164" t="s">
        <v>159</v>
      </c>
      <c r="BA272" s="161"/>
      <c r="BB272" s="161"/>
      <c r="BC272" s="161"/>
      <c r="BD272" s="161"/>
      <c r="BE272" s="161"/>
      <c r="BF272" s="161"/>
      <c r="BG272" s="161"/>
      <c r="BH272" s="161"/>
      <c r="BI272" s="161"/>
      <c r="BJ272" s="161"/>
      <c r="BK272" s="161"/>
      <c r="BL272" s="161"/>
      <c r="BM272" s="161"/>
      <c r="BN272" s="161"/>
    </row>
    <row r="273" spans="1:66" ht="24" customHeight="1">
      <c r="A273" s="18"/>
      <c r="B273" s="19"/>
      <c r="C273" s="145" t="s">
        <v>468</v>
      </c>
      <c r="D273" s="145" t="s">
        <v>161</v>
      </c>
      <c r="E273" s="146" t="s">
        <v>469</v>
      </c>
      <c r="F273" s="147" t="s">
        <v>470</v>
      </c>
      <c r="G273" s="147"/>
      <c r="H273" s="148" t="s">
        <v>186</v>
      </c>
      <c r="I273" s="149">
        <v>59.6</v>
      </c>
      <c r="J273" s="150"/>
      <c r="K273" s="150"/>
      <c r="L273" s="151">
        <f>ROUND(Q273*I273,2)</f>
        <v>0</v>
      </c>
      <c r="M273" s="152"/>
      <c r="N273" s="19"/>
      <c r="O273" s="153" t="s">
        <v>1</v>
      </c>
      <c r="P273" s="154" t="s">
        <v>42</v>
      </c>
      <c r="Q273" s="155">
        <f>J273+K273</f>
        <v>0</v>
      </c>
      <c r="R273" s="156">
        <f>ROUND(J273*I273,2)</f>
        <v>0</v>
      </c>
      <c r="S273" s="156">
        <f>ROUND(K273*I273,2)</f>
        <v>0</v>
      </c>
      <c r="T273" s="18"/>
      <c r="U273" s="157">
        <f>T273*I273</f>
        <v>0</v>
      </c>
      <c r="V273" s="157">
        <v>2.2000000000000001E-4</v>
      </c>
      <c r="W273" s="157">
        <f>V273*I273</f>
        <v>1.3112E-2</v>
      </c>
      <c r="X273" s="157">
        <v>0</v>
      </c>
      <c r="Y273" s="158">
        <f>X273*I273</f>
        <v>0</v>
      </c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59" t="s">
        <v>232</v>
      </c>
      <c r="AT273" s="18"/>
      <c r="AU273" s="159" t="s">
        <v>161</v>
      </c>
      <c r="AV273" s="159" t="s">
        <v>97</v>
      </c>
      <c r="AW273" s="18"/>
      <c r="AX273" s="18"/>
      <c r="AY273" s="18"/>
      <c r="AZ273" s="3" t="s">
        <v>159</v>
      </c>
      <c r="BA273" s="18"/>
      <c r="BB273" s="18"/>
      <c r="BC273" s="18"/>
      <c r="BD273" s="18"/>
      <c r="BE273" s="18"/>
      <c r="BF273" s="160">
        <f>IF(P273="základná",L273,0)</f>
        <v>0</v>
      </c>
      <c r="BG273" s="160">
        <f>IF(P273="znížená",L273,0)</f>
        <v>0</v>
      </c>
      <c r="BH273" s="160">
        <f>IF(P273="zákl. prenesená",L273,0)</f>
        <v>0</v>
      </c>
      <c r="BI273" s="160">
        <f>IF(P273="zníž. prenesená",L273,0)</f>
        <v>0</v>
      </c>
      <c r="BJ273" s="160">
        <f>IF(P273="nulová",L273,0)</f>
        <v>0</v>
      </c>
      <c r="BK273" s="3" t="s">
        <v>97</v>
      </c>
      <c r="BL273" s="160">
        <f>ROUND(Q273*I273,2)</f>
        <v>0</v>
      </c>
      <c r="BM273" s="3" t="s">
        <v>232</v>
      </c>
      <c r="BN273" s="159" t="s">
        <v>725</v>
      </c>
    </row>
    <row r="274" spans="1:66" ht="15.75" customHeight="1">
      <c r="A274" s="161"/>
      <c r="B274" s="162"/>
      <c r="C274" s="161"/>
      <c r="D274" s="163" t="s">
        <v>167</v>
      </c>
      <c r="E274" s="164" t="s">
        <v>1</v>
      </c>
      <c r="F274" s="165" t="s">
        <v>406</v>
      </c>
      <c r="G274" s="165"/>
      <c r="H274" s="161"/>
      <c r="I274" s="166">
        <v>59.6</v>
      </c>
      <c r="J274" s="161"/>
      <c r="K274" s="161"/>
      <c r="L274" s="161"/>
      <c r="M274" s="161"/>
      <c r="N274" s="162"/>
      <c r="O274" s="167"/>
      <c r="P274" s="161"/>
      <c r="Q274" s="161"/>
      <c r="R274" s="161"/>
      <c r="S274" s="161"/>
      <c r="T274" s="161"/>
      <c r="U274" s="161"/>
      <c r="V274" s="161"/>
      <c r="W274" s="161"/>
      <c r="X274" s="161"/>
      <c r="Y274" s="168"/>
      <c r="Z274" s="161"/>
      <c r="AA274" s="161"/>
      <c r="AB274" s="161"/>
      <c r="AC274" s="161"/>
      <c r="AD274" s="161"/>
      <c r="AE274" s="161"/>
      <c r="AF274" s="161"/>
      <c r="AG274" s="161"/>
      <c r="AH274" s="161"/>
      <c r="AI274" s="161"/>
      <c r="AJ274" s="161"/>
      <c r="AK274" s="161"/>
      <c r="AL274" s="161"/>
      <c r="AM274" s="161"/>
      <c r="AN274" s="161"/>
      <c r="AO274" s="161"/>
      <c r="AP274" s="161"/>
      <c r="AQ274" s="161"/>
      <c r="AR274" s="161"/>
      <c r="AS274" s="161"/>
      <c r="AT274" s="161"/>
      <c r="AU274" s="164" t="s">
        <v>167</v>
      </c>
      <c r="AV274" s="164" t="s">
        <v>97</v>
      </c>
      <c r="AW274" s="161" t="s">
        <v>97</v>
      </c>
      <c r="AX274" s="161" t="s">
        <v>4</v>
      </c>
      <c r="AY274" s="161" t="s">
        <v>86</v>
      </c>
      <c r="AZ274" s="164" t="s">
        <v>159</v>
      </c>
      <c r="BA274" s="161"/>
      <c r="BB274" s="161"/>
      <c r="BC274" s="161"/>
      <c r="BD274" s="161"/>
      <c r="BE274" s="161"/>
      <c r="BF274" s="161"/>
      <c r="BG274" s="161"/>
      <c r="BH274" s="161"/>
      <c r="BI274" s="161"/>
      <c r="BJ274" s="161"/>
      <c r="BK274" s="161"/>
      <c r="BL274" s="161"/>
      <c r="BM274" s="161"/>
      <c r="BN274" s="161"/>
    </row>
    <row r="275" spans="1:66" ht="37.5" customHeight="1">
      <c r="A275" s="18"/>
      <c r="B275" s="19"/>
      <c r="C275" s="145" t="s">
        <v>472</v>
      </c>
      <c r="D275" s="145" t="s">
        <v>161</v>
      </c>
      <c r="E275" s="146" t="s">
        <v>473</v>
      </c>
      <c r="F275" s="147" t="s">
        <v>474</v>
      </c>
      <c r="G275" s="147"/>
      <c r="H275" s="148" t="s">
        <v>186</v>
      </c>
      <c r="I275" s="149">
        <v>227.32599999999999</v>
      </c>
      <c r="J275" s="150"/>
      <c r="K275" s="150"/>
      <c r="L275" s="151">
        <f>ROUND(Q275*I275,2)</f>
        <v>0</v>
      </c>
      <c r="M275" s="152"/>
      <c r="N275" s="19"/>
      <c r="O275" s="153" t="s">
        <v>1</v>
      </c>
      <c r="P275" s="154" t="s">
        <v>42</v>
      </c>
      <c r="Q275" s="155">
        <f>J275+K275</f>
        <v>0</v>
      </c>
      <c r="R275" s="156">
        <f>ROUND(J275*I275,2)</f>
        <v>0</v>
      </c>
      <c r="S275" s="156">
        <f>ROUND(K275*I275,2)</f>
        <v>0</v>
      </c>
      <c r="T275" s="18"/>
      <c r="U275" s="157">
        <f>T275*I275</f>
        <v>0</v>
      </c>
      <c r="V275" s="157">
        <v>2.0000000000000002E-5</v>
      </c>
      <c r="W275" s="157">
        <f>V275*I275</f>
        <v>4.5465200000000001E-3</v>
      </c>
      <c r="X275" s="157">
        <v>0</v>
      </c>
      <c r="Y275" s="158">
        <f>X275*I275</f>
        <v>0</v>
      </c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59" t="s">
        <v>232</v>
      </c>
      <c r="AT275" s="18"/>
      <c r="AU275" s="159" t="s">
        <v>161</v>
      </c>
      <c r="AV275" s="159" t="s">
        <v>97</v>
      </c>
      <c r="AW275" s="18"/>
      <c r="AX275" s="18"/>
      <c r="AY275" s="18"/>
      <c r="AZ275" s="3" t="s">
        <v>159</v>
      </c>
      <c r="BA275" s="18"/>
      <c r="BB275" s="18"/>
      <c r="BC275" s="18"/>
      <c r="BD275" s="18"/>
      <c r="BE275" s="18"/>
      <c r="BF275" s="160">
        <f>IF(P275="základná",L275,0)</f>
        <v>0</v>
      </c>
      <c r="BG275" s="160">
        <f>IF(P275="znížená",L275,0)</f>
        <v>0</v>
      </c>
      <c r="BH275" s="160">
        <f>IF(P275="zákl. prenesená",L275,0)</f>
        <v>0</v>
      </c>
      <c r="BI275" s="160">
        <f>IF(P275="zníž. prenesená",L275,0)</f>
        <v>0</v>
      </c>
      <c r="BJ275" s="160">
        <f>IF(P275="nulová",L275,0)</f>
        <v>0</v>
      </c>
      <c r="BK275" s="3" t="s">
        <v>97</v>
      </c>
      <c r="BL275" s="160">
        <f>ROUND(Q275*I275,2)</f>
        <v>0</v>
      </c>
      <c r="BM275" s="3" t="s">
        <v>232</v>
      </c>
      <c r="BN275" s="159" t="s">
        <v>726</v>
      </c>
    </row>
    <row r="276" spans="1:66" ht="15.75" customHeight="1">
      <c r="A276" s="161"/>
      <c r="B276" s="162"/>
      <c r="C276" s="161"/>
      <c r="D276" s="163" t="s">
        <v>167</v>
      </c>
      <c r="E276" s="164" t="s">
        <v>1</v>
      </c>
      <c r="F276" s="165" t="s">
        <v>476</v>
      </c>
      <c r="G276" s="165"/>
      <c r="H276" s="161"/>
      <c r="I276" s="166">
        <v>3.08</v>
      </c>
      <c r="J276" s="161"/>
      <c r="K276" s="161"/>
      <c r="L276" s="161"/>
      <c r="M276" s="161"/>
      <c r="N276" s="162"/>
      <c r="O276" s="167"/>
      <c r="P276" s="161"/>
      <c r="Q276" s="161"/>
      <c r="R276" s="161"/>
      <c r="S276" s="161"/>
      <c r="T276" s="161"/>
      <c r="U276" s="161"/>
      <c r="V276" s="161"/>
      <c r="W276" s="161"/>
      <c r="X276" s="161"/>
      <c r="Y276" s="168"/>
      <c r="Z276" s="161"/>
      <c r="AA276" s="161"/>
      <c r="AB276" s="161"/>
      <c r="AC276" s="161"/>
      <c r="AD276" s="161"/>
      <c r="AE276" s="161"/>
      <c r="AF276" s="161"/>
      <c r="AG276" s="161"/>
      <c r="AH276" s="161"/>
      <c r="AI276" s="161"/>
      <c r="AJ276" s="161"/>
      <c r="AK276" s="161"/>
      <c r="AL276" s="161"/>
      <c r="AM276" s="161"/>
      <c r="AN276" s="161"/>
      <c r="AO276" s="161"/>
      <c r="AP276" s="161"/>
      <c r="AQ276" s="161"/>
      <c r="AR276" s="161"/>
      <c r="AS276" s="161"/>
      <c r="AT276" s="161"/>
      <c r="AU276" s="164" t="s">
        <v>167</v>
      </c>
      <c r="AV276" s="164" t="s">
        <v>97</v>
      </c>
      <c r="AW276" s="161" t="s">
        <v>97</v>
      </c>
      <c r="AX276" s="161" t="s">
        <v>4</v>
      </c>
      <c r="AY276" s="161" t="s">
        <v>78</v>
      </c>
      <c r="AZ276" s="164" t="s">
        <v>159</v>
      </c>
      <c r="BA276" s="161"/>
      <c r="BB276" s="161"/>
      <c r="BC276" s="161"/>
      <c r="BD276" s="161"/>
      <c r="BE276" s="161"/>
      <c r="BF276" s="161"/>
      <c r="BG276" s="161"/>
      <c r="BH276" s="161"/>
      <c r="BI276" s="161"/>
      <c r="BJ276" s="161"/>
      <c r="BK276" s="161"/>
      <c r="BL276" s="161"/>
      <c r="BM276" s="161"/>
      <c r="BN276" s="161"/>
    </row>
    <row r="277" spans="1:66" ht="15.75" customHeight="1">
      <c r="A277" s="161"/>
      <c r="B277" s="162"/>
      <c r="C277" s="161"/>
      <c r="D277" s="163" t="s">
        <v>167</v>
      </c>
      <c r="E277" s="164" t="s">
        <v>1</v>
      </c>
      <c r="F277" s="165" t="s">
        <v>477</v>
      </c>
      <c r="G277" s="165"/>
      <c r="H277" s="161"/>
      <c r="I277" s="166">
        <v>87.04</v>
      </c>
      <c r="J277" s="161"/>
      <c r="K277" s="161"/>
      <c r="L277" s="161"/>
      <c r="M277" s="161"/>
      <c r="N277" s="162"/>
      <c r="O277" s="167"/>
      <c r="P277" s="161"/>
      <c r="Q277" s="161"/>
      <c r="R277" s="161"/>
      <c r="S277" s="161"/>
      <c r="T277" s="161"/>
      <c r="U277" s="161"/>
      <c r="V277" s="161"/>
      <c r="W277" s="161"/>
      <c r="X277" s="161"/>
      <c r="Y277" s="168"/>
      <c r="Z277" s="161"/>
      <c r="AA277" s="161"/>
      <c r="AB277" s="161"/>
      <c r="AC277" s="161"/>
      <c r="AD277" s="161"/>
      <c r="AE277" s="161"/>
      <c r="AF277" s="161"/>
      <c r="AG277" s="161"/>
      <c r="AH277" s="161"/>
      <c r="AI277" s="161"/>
      <c r="AJ277" s="161"/>
      <c r="AK277" s="161"/>
      <c r="AL277" s="161"/>
      <c r="AM277" s="161"/>
      <c r="AN277" s="161"/>
      <c r="AO277" s="161"/>
      <c r="AP277" s="161"/>
      <c r="AQ277" s="161"/>
      <c r="AR277" s="161"/>
      <c r="AS277" s="161"/>
      <c r="AT277" s="161"/>
      <c r="AU277" s="164" t="s">
        <v>167</v>
      </c>
      <c r="AV277" s="164" t="s">
        <v>97</v>
      </c>
      <c r="AW277" s="161" t="s">
        <v>97</v>
      </c>
      <c r="AX277" s="161" t="s">
        <v>4</v>
      </c>
      <c r="AY277" s="161" t="s">
        <v>78</v>
      </c>
      <c r="AZ277" s="164" t="s">
        <v>159</v>
      </c>
      <c r="BA277" s="161"/>
      <c r="BB277" s="161"/>
      <c r="BC277" s="161"/>
      <c r="BD277" s="161"/>
      <c r="BE277" s="161"/>
      <c r="BF277" s="161"/>
      <c r="BG277" s="161"/>
      <c r="BH277" s="161"/>
      <c r="BI277" s="161"/>
      <c r="BJ277" s="161"/>
      <c r="BK277" s="161"/>
      <c r="BL277" s="161"/>
      <c r="BM277" s="161"/>
      <c r="BN277" s="161"/>
    </row>
    <row r="278" spans="1:66" ht="15.75" customHeight="1">
      <c r="A278" s="161"/>
      <c r="B278" s="162"/>
      <c r="C278" s="161"/>
      <c r="D278" s="163" t="s">
        <v>167</v>
      </c>
      <c r="E278" s="164" t="s">
        <v>1</v>
      </c>
      <c r="F278" s="165" t="s">
        <v>478</v>
      </c>
      <c r="G278" s="165"/>
      <c r="H278" s="161"/>
      <c r="I278" s="166">
        <v>8.9600000000000009</v>
      </c>
      <c r="J278" s="161"/>
      <c r="K278" s="161"/>
      <c r="L278" s="161"/>
      <c r="M278" s="161"/>
      <c r="N278" s="162"/>
      <c r="O278" s="167"/>
      <c r="P278" s="161"/>
      <c r="Q278" s="161"/>
      <c r="R278" s="161"/>
      <c r="S278" s="161"/>
      <c r="T278" s="161"/>
      <c r="U278" s="161"/>
      <c r="V278" s="161"/>
      <c r="W278" s="161"/>
      <c r="X278" s="161"/>
      <c r="Y278" s="168"/>
      <c r="Z278" s="161"/>
      <c r="AA278" s="161"/>
      <c r="AB278" s="161"/>
      <c r="AC278" s="161"/>
      <c r="AD278" s="161"/>
      <c r="AE278" s="161"/>
      <c r="AF278" s="161"/>
      <c r="AG278" s="161"/>
      <c r="AH278" s="161"/>
      <c r="AI278" s="161"/>
      <c r="AJ278" s="161"/>
      <c r="AK278" s="161"/>
      <c r="AL278" s="161"/>
      <c r="AM278" s="161"/>
      <c r="AN278" s="161"/>
      <c r="AO278" s="161"/>
      <c r="AP278" s="161"/>
      <c r="AQ278" s="161"/>
      <c r="AR278" s="161"/>
      <c r="AS278" s="161"/>
      <c r="AT278" s="161"/>
      <c r="AU278" s="164" t="s">
        <v>167</v>
      </c>
      <c r="AV278" s="164" t="s">
        <v>97</v>
      </c>
      <c r="AW278" s="161" t="s">
        <v>97</v>
      </c>
      <c r="AX278" s="161" t="s">
        <v>4</v>
      </c>
      <c r="AY278" s="161" t="s">
        <v>78</v>
      </c>
      <c r="AZ278" s="164" t="s">
        <v>159</v>
      </c>
      <c r="BA278" s="161"/>
      <c r="BB278" s="161"/>
      <c r="BC278" s="161"/>
      <c r="BD278" s="161"/>
      <c r="BE278" s="161"/>
      <c r="BF278" s="161"/>
      <c r="BG278" s="161"/>
      <c r="BH278" s="161"/>
      <c r="BI278" s="161"/>
      <c r="BJ278" s="161"/>
      <c r="BK278" s="161"/>
      <c r="BL278" s="161"/>
      <c r="BM278" s="161"/>
      <c r="BN278" s="161"/>
    </row>
    <row r="279" spans="1:66" ht="15.75" customHeight="1">
      <c r="A279" s="161"/>
      <c r="B279" s="162"/>
      <c r="C279" s="161"/>
      <c r="D279" s="163" t="s">
        <v>167</v>
      </c>
      <c r="E279" s="164" t="s">
        <v>1</v>
      </c>
      <c r="F279" s="165" t="s">
        <v>479</v>
      </c>
      <c r="G279" s="165"/>
      <c r="H279" s="161"/>
      <c r="I279" s="166">
        <v>14.507</v>
      </c>
      <c r="J279" s="161"/>
      <c r="K279" s="161"/>
      <c r="L279" s="161"/>
      <c r="M279" s="161"/>
      <c r="N279" s="162"/>
      <c r="O279" s="167"/>
      <c r="P279" s="161"/>
      <c r="Q279" s="161"/>
      <c r="R279" s="161"/>
      <c r="S279" s="161"/>
      <c r="T279" s="161"/>
      <c r="U279" s="161"/>
      <c r="V279" s="161"/>
      <c r="W279" s="161"/>
      <c r="X279" s="161"/>
      <c r="Y279" s="168"/>
      <c r="Z279" s="161"/>
      <c r="AA279" s="161"/>
      <c r="AB279" s="161"/>
      <c r="AC279" s="161"/>
      <c r="AD279" s="161"/>
      <c r="AE279" s="161"/>
      <c r="AF279" s="161"/>
      <c r="AG279" s="161"/>
      <c r="AH279" s="161"/>
      <c r="AI279" s="161"/>
      <c r="AJ279" s="161"/>
      <c r="AK279" s="161"/>
      <c r="AL279" s="161"/>
      <c r="AM279" s="161"/>
      <c r="AN279" s="161"/>
      <c r="AO279" s="161"/>
      <c r="AP279" s="161"/>
      <c r="AQ279" s="161"/>
      <c r="AR279" s="161"/>
      <c r="AS279" s="161"/>
      <c r="AT279" s="161"/>
      <c r="AU279" s="164" t="s">
        <v>167</v>
      </c>
      <c r="AV279" s="164" t="s">
        <v>97</v>
      </c>
      <c r="AW279" s="161" t="s">
        <v>97</v>
      </c>
      <c r="AX279" s="161" t="s">
        <v>4</v>
      </c>
      <c r="AY279" s="161" t="s">
        <v>78</v>
      </c>
      <c r="AZ279" s="164" t="s">
        <v>159</v>
      </c>
      <c r="BA279" s="161"/>
      <c r="BB279" s="161"/>
      <c r="BC279" s="161"/>
      <c r="BD279" s="161"/>
      <c r="BE279" s="161"/>
      <c r="BF279" s="161"/>
      <c r="BG279" s="161"/>
      <c r="BH279" s="161"/>
      <c r="BI279" s="161"/>
      <c r="BJ279" s="161"/>
      <c r="BK279" s="161"/>
      <c r="BL279" s="161"/>
      <c r="BM279" s="161"/>
      <c r="BN279" s="161"/>
    </row>
    <row r="280" spans="1:66" ht="15.75" customHeight="1">
      <c r="A280" s="161"/>
      <c r="B280" s="162"/>
      <c r="C280" s="161"/>
      <c r="D280" s="163" t="s">
        <v>167</v>
      </c>
      <c r="E280" s="164" t="s">
        <v>1</v>
      </c>
      <c r="F280" s="165" t="s">
        <v>480</v>
      </c>
      <c r="G280" s="165"/>
      <c r="H280" s="161"/>
      <c r="I280" s="166">
        <v>28.672000000000001</v>
      </c>
      <c r="J280" s="161"/>
      <c r="K280" s="161"/>
      <c r="L280" s="161"/>
      <c r="M280" s="161"/>
      <c r="N280" s="162"/>
      <c r="O280" s="167"/>
      <c r="P280" s="161"/>
      <c r="Q280" s="161"/>
      <c r="R280" s="161"/>
      <c r="S280" s="161"/>
      <c r="T280" s="161"/>
      <c r="U280" s="161"/>
      <c r="V280" s="161"/>
      <c r="W280" s="161"/>
      <c r="X280" s="161"/>
      <c r="Y280" s="168"/>
      <c r="Z280" s="161"/>
      <c r="AA280" s="161"/>
      <c r="AB280" s="161"/>
      <c r="AC280" s="161"/>
      <c r="AD280" s="161"/>
      <c r="AE280" s="161"/>
      <c r="AF280" s="161"/>
      <c r="AG280" s="161"/>
      <c r="AH280" s="161"/>
      <c r="AI280" s="161"/>
      <c r="AJ280" s="161"/>
      <c r="AK280" s="161"/>
      <c r="AL280" s="161"/>
      <c r="AM280" s="161"/>
      <c r="AN280" s="161"/>
      <c r="AO280" s="161"/>
      <c r="AP280" s="161"/>
      <c r="AQ280" s="161"/>
      <c r="AR280" s="161"/>
      <c r="AS280" s="161"/>
      <c r="AT280" s="161"/>
      <c r="AU280" s="164" t="s">
        <v>167</v>
      </c>
      <c r="AV280" s="164" t="s">
        <v>97</v>
      </c>
      <c r="AW280" s="161" t="s">
        <v>97</v>
      </c>
      <c r="AX280" s="161" t="s">
        <v>4</v>
      </c>
      <c r="AY280" s="161" t="s">
        <v>78</v>
      </c>
      <c r="AZ280" s="164" t="s">
        <v>159</v>
      </c>
      <c r="BA280" s="161"/>
      <c r="BB280" s="161"/>
      <c r="BC280" s="161"/>
      <c r="BD280" s="161"/>
      <c r="BE280" s="161"/>
      <c r="BF280" s="161"/>
      <c r="BG280" s="161"/>
      <c r="BH280" s="161"/>
      <c r="BI280" s="161"/>
      <c r="BJ280" s="161"/>
      <c r="BK280" s="161"/>
      <c r="BL280" s="161"/>
      <c r="BM280" s="161"/>
      <c r="BN280" s="161"/>
    </row>
    <row r="281" spans="1:66" ht="15.75" customHeight="1">
      <c r="A281" s="161"/>
      <c r="B281" s="162"/>
      <c r="C281" s="161"/>
      <c r="D281" s="163" t="s">
        <v>167</v>
      </c>
      <c r="E281" s="164" t="s">
        <v>1</v>
      </c>
      <c r="F281" s="165" t="s">
        <v>481</v>
      </c>
      <c r="G281" s="165"/>
      <c r="H281" s="161"/>
      <c r="I281" s="166">
        <v>22.4</v>
      </c>
      <c r="J281" s="161"/>
      <c r="K281" s="161"/>
      <c r="L281" s="161"/>
      <c r="M281" s="161"/>
      <c r="N281" s="162"/>
      <c r="O281" s="167"/>
      <c r="P281" s="161"/>
      <c r="Q281" s="161"/>
      <c r="R281" s="161"/>
      <c r="S281" s="161"/>
      <c r="T281" s="161"/>
      <c r="U281" s="161"/>
      <c r="V281" s="161"/>
      <c r="W281" s="161"/>
      <c r="X281" s="161"/>
      <c r="Y281" s="168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1"/>
      <c r="AL281" s="161"/>
      <c r="AM281" s="161"/>
      <c r="AN281" s="161"/>
      <c r="AO281" s="161"/>
      <c r="AP281" s="161"/>
      <c r="AQ281" s="161"/>
      <c r="AR281" s="161"/>
      <c r="AS281" s="161"/>
      <c r="AT281" s="161"/>
      <c r="AU281" s="164" t="s">
        <v>167</v>
      </c>
      <c r="AV281" s="164" t="s">
        <v>97</v>
      </c>
      <c r="AW281" s="161" t="s">
        <v>97</v>
      </c>
      <c r="AX281" s="161" t="s">
        <v>4</v>
      </c>
      <c r="AY281" s="161" t="s">
        <v>78</v>
      </c>
      <c r="AZ281" s="164" t="s">
        <v>159</v>
      </c>
      <c r="BA281" s="161"/>
      <c r="BB281" s="161"/>
      <c r="BC281" s="161"/>
      <c r="BD281" s="161"/>
      <c r="BE281" s="161"/>
      <c r="BF281" s="161"/>
      <c r="BG281" s="161"/>
      <c r="BH281" s="161"/>
      <c r="BI281" s="161"/>
      <c r="BJ281" s="161"/>
      <c r="BK281" s="161"/>
      <c r="BL281" s="161"/>
      <c r="BM281" s="161"/>
      <c r="BN281" s="161"/>
    </row>
    <row r="282" spans="1:66" ht="15.75" customHeight="1">
      <c r="A282" s="161"/>
      <c r="B282" s="162"/>
      <c r="C282" s="161"/>
      <c r="D282" s="163" t="s">
        <v>167</v>
      </c>
      <c r="E282" s="164" t="s">
        <v>1</v>
      </c>
      <c r="F282" s="165" t="s">
        <v>482</v>
      </c>
      <c r="G282" s="165"/>
      <c r="H282" s="161"/>
      <c r="I282" s="166">
        <v>38.667000000000002</v>
      </c>
      <c r="J282" s="161"/>
      <c r="K282" s="161"/>
      <c r="L282" s="161"/>
      <c r="M282" s="161"/>
      <c r="N282" s="162"/>
      <c r="O282" s="167"/>
      <c r="P282" s="161"/>
      <c r="Q282" s="161"/>
      <c r="R282" s="161"/>
      <c r="S282" s="161"/>
      <c r="T282" s="161"/>
      <c r="U282" s="161"/>
      <c r="V282" s="161"/>
      <c r="W282" s="161"/>
      <c r="X282" s="161"/>
      <c r="Y282" s="168"/>
      <c r="Z282" s="161"/>
      <c r="AA282" s="161"/>
      <c r="AB282" s="161"/>
      <c r="AC282" s="161"/>
      <c r="AD282" s="161"/>
      <c r="AE282" s="161"/>
      <c r="AF282" s="161"/>
      <c r="AG282" s="161"/>
      <c r="AH282" s="161"/>
      <c r="AI282" s="161"/>
      <c r="AJ282" s="161"/>
      <c r="AK282" s="161"/>
      <c r="AL282" s="161"/>
      <c r="AM282" s="161"/>
      <c r="AN282" s="161"/>
      <c r="AO282" s="161"/>
      <c r="AP282" s="161"/>
      <c r="AQ282" s="161"/>
      <c r="AR282" s="161"/>
      <c r="AS282" s="161"/>
      <c r="AT282" s="161"/>
      <c r="AU282" s="164" t="s">
        <v>167</v>
      </c>
      <c r="AV282" s="164" t="s">
        <v>97</v>
      </c>
      <c r="AW282" s="161" t="s">
        <v>97</v>
      </c>
      <c r="AX282" s="161" t="s">
        <v>4</v>
      </c>
      <c r="AY282" s="161" t="s">
        <v>78</v>
      </c>
      <c r="AZ282" s="164" t="s">
        <v>159</v>
      </c>
      <c r="BA282" s="161"/>
      <c r="BB282" s="161"/>
      <c r="BC282" s="161"/>
      <c r="BD282" s="161"/>
      <c r="BE282" s="161"/>
      <c r="BF282" s="161"/>
      <c r="BG282" s="161"/>
      <c r="BH282" s="161"/>
      <c r="BI282" s="161"/>
      <c r="BJ282" s="161"/>
      <c r="BK282" s="161"/>
      <c r="BL282" s="161"/>
      <c r="BM282" s="161"/>
      <c r="BN282" s="161"/>
    </row>
    <row r="283" spans="1:66" ht="15.75" customHeight="1">
      <c r="A283" s="161"/>
      <c r="B283" s="162"/>
      <c r="C283" s="161"/>
      <c r="D283" s="163" t="s">
        <v>167</v>
      </c>
      <c r="E283" s="164" t="s">
        <v>1</v>
      </c>
      <c r="F283" s="165" t="s">
        <v>483</v>
      </c>
      <c r="G283" s="165"/>
      <c r="H283" s="161"/>
      <c r="I283" s="166">
        <v>24</v>
      </c>
      <c r="J283" s="161"/>
      <c r="K283" s="161"/>
      <c r="L283" s="161"/>
      <c r="M283" s="161"/>
      <c r="N283" s="162"/>
      <c r="O283" s="167"/>
      <c r="P283" s="161"/>
      <c r="Q283" s="161"/>
      <c r="R283" s="161"/>
      <c r="S283" s="161"/>
      <c r="T283" s="161"/>
      <c r="U283" s="161"/>
      <c r="V283" s="161"/>
      <c r="W283" s="161"/>
      <c r="X283" s="161"/>
      <c r="Y283" s="168"/>
      <c r="Z283" s="161"/>
      <c r="AA283" s="161"/>
      <c r="AB283" s="161"/>
      <c r="AC283" s="161"/>
      <c r="AD283" s="161"/>
      <c r="AE283" s="161"/>
      <c r="AF283" s="161"/>
      <c r="AG283" s="161"/>
      <c r="AH283" s="161"/>
      <c r="AI283" s="161"/>
      <c r="AJ283" s="161"/>
      <c r="AK283" s="161"/>
      <c r="AL283" s="161"/>
      <c r="AM283" s="161"/>
      <c r="AN283" s="161"/>
      <c r="AO283" s="161"/>
      <c r="AP283" s="161"/>
      <c r="AQ283" s="161"/>
      <c r="AR283" s="161"/>
      <c r="AS283" s="161"/>
      <c r="AT283" s="161"/>
      <c r="AU283" s="164" t="s">
        <v>167</v>
      </c>
      <c r="AV283" s="164" t="s">
        <v>97</v>
      </c>
      <c r="AW283" s="161" t="s">
        <v>97</v>
      </c>
      <c r="AX283" s="161" t="s">
        <v>4</v>
      </c>
      <c r="AY283" s="161" t="s">
        <v>78</v>
      </c>
      <c r="AZ283" s="164" t="s">
        <v>159</v>
      </c>
      <c r="BA283" s="161"/>
      <c r="BB283" s="161"/>
      <c r="BC283" s="161"/>
      <c r="BD283" s="161"/>
      <c r="BE283" s="161"/>
      <c r="BF283" s="161"/>
      <c r="BG283" s="161"/>
      <c r="BH283" s="161"/>
      <c r="BI283" s="161"/>
      <c r="BJ283" s="161"/>
      <c r="BK283" s="161"/>
      <c r="BL283" s="161"/>
      <c r="BM283" s="161"/>
      <c r="BN283" s="161"/>
    </row>
    <row r="284" spans="1:66" ht="15.75" customHeight="1">
      <c r="A284" s="185"/>
      <c r="B284" s="186"/>
      <c r="C284" s="185"/>
      <c r="D284" s="163" t="s">
        <v>167</v>
      </c>
      <c r="E284" s="187" t="s">
        <v>1</v>
      </c>
      <c r="F284" s="188" t="s">
        <v>239</v>
      </c>
      <c r="G284" s="188"/>
      <c r="H284" s="185"/>
      <c r="I284" s="189">
        <v>227.32600000000002</v>
      </c>
      <c r="J284" s="185"/>
      <c r="K284" s="185"/>
      <c r="L284" s="185"/>
      <c r="M284" s="185"/>
      <c r="N284" s="186"/>
      <c r="O284" s="192"/>
      <c r="P284" s="193"/>
      <c r="Q284" s="193"/>
      <c r="R284" s="193"/>
      <c r="S284" s="193"/>
      <c r="T284" s="193"/>
      <c r="U284" s="193"/>
      <c r="V284" s="193"/>
      <c r="W284" s="193"/>
      <c r="X284" s="193"/>
      <c r="Y284" s="194"/>
      <c r="Z284" s="185"/>
      <c r="AA284" s="185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5"/>
      <c r="AS284" s="185"/>
      <c r="AT284" s="185"/>
      <c r="AU284" s="187" t="s">
        <v>167</v>
      </c>
      <c r="AV284" s="187" t="s">
        <v>97</v>
      </c>
      <c r="AW284" s="185" t="s">
        <v>174</v>
      </c>
      <c r="AX284" s="185" t="s">
        <v>4</v>
      </c>
      <c r="AY284" s="185" t="s">
        <v>86</v>
      </c>
      <c r="AZ284" s="187" t="s">
        <v>159</v>
      </c>
      <c r="BA284" s="185"/>
      <c r="BB284" s="185"/>
      <c r="BC284" s="185"/>
      <c r="BD284" s="185"/>
      <c r="BE284" s="185"/>
      <c r="BF284" s="185"/>
      <c r="BG284" s="185"/>
      <c r="BH284" s="185"/>
      <c r="BI284" s="185"/>
      <c r="BJ284" s="185"/>
      <c r="BK284" s="185"/>
      <c r="BL284" s="185"/>
      <c r="BM284" s="185"/>
      <c r="BN284" s="185"/>
    </row>
    <row r="285" spans="1:66" ht="6.75" customHeight="1">
      <c r="A285" s="18"/>
      <c r="B285" s="35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19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</row>
  </sheetData>
  <autoFilter ref="C134:M284" xr:uid="{00000000-0009-0000-0000-000004000000}"/>
  <mergeCells count="12">
    <mergeCell ref="N2:AA2"/>
    <mergeCell ref="E89:I89"/>
    <mergeCell ref="E123:I123"/>
    <mergeCell ref="E125:I125"/>
    <mergeCell ref="E127:I127"/>
    <mergeCell ref="E7:I7"/>
    <mergeCell ref="E9:I9"/>
    <mergeCell ref="E11:I11"/>
    <mergeCell ref="E20:I20"/>
    <mergeCell ref="E29:I29"/>
    <mergeCell ref="E85:I85"/>
    <mergeCell ref="E87:I87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281"/>
  <sheetViews>
    <sheetView showGridLines="0" workbookViewId="0">
      <selection activeCell="G131" sqref="G131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9" t="s">
        <v>6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104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114</v>
      </c>
      <c r="E4" s="2"/>
      <c r="F4" s="2"/>
      <c r="G4" s="2"/>
      <c r="H4" s="2"/>
      <c r="I4" s="2"/>
      <c r="J4" s="2"/>
      <c r="K4" s="2"/>
      <c r="L4" s="2"/>
      <c r="M4" s="2"/>
      <c r="N4" s="6"/>
      <c r="O4" s="91" t="s">
        <v>11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37" t="str">
        <f>'Rekapitulácia stavby'!K6</f>
        <v>Drevené objekty pre voľný chov dobytka</v>
      </c>
      <c r="F7" s="206"/>
      <c r="G7" s="206"/>
      <c r="H7" s="206"/>
      <c r="I7" s="206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115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727</v>
      </c>
      <c r="F9" s="206"/>
      <c r="G9" s="206"/>
      <c r="H9" s="206"/>
      <c r="I9" s="206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232" t="str">
        <f>'Rekapitulácia stavby'!E14</f>
        <v>Vyplň údaj</v>
      </c>
      <c r="F18" s="206"/>
      <c r="G18" s="206"/>
      <c r="H18" s="206"/>
      <c r="I18" s="206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92"/>
      <c r="B27" s="93"/>
      <c r="C27" s="92"/>
      <c r="D27" s="92"/>
      <c r="E27" s="233" t="s">
        <v>1</v>
      </c>
      <c r="F27" s="206"/>
      <c r="G27" s="206"/>
      <c r="H27" s="206"/>
      <c r="I27" s="206"/>
      <c r="J27" s="92"/>
      <c r="K27" s="92"/>
      <c r="L27" s="92"/>
      <c r="M27" s="92"/>
      <c r="N27" s="93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117</v>
      </c>
      <c r="F30" s="18"/>
      <c r="G30" s="18"/>
      <c r="H30" s="18"/>
      <c r="I30" s="18"/>
      <c r="J30" s="18"/>
      <c r="K30" s="18"/>
      <c r="L30" s="84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118</v>
      </c>
      <c r="F31" s="18"/>
      <c r="G31" s="18"/>
      <c r="H31" s="18"/>
      <c r="I31" s="18"/>
      <c r="J31" s="18"/>
      <c r="K31" s="18"/>
      <c r="L31" s="84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94" t="s">
        <v>36</v>
      </c>
      <c r="E32" s="18"/>
      <c r="F32" s="18"/>
      <c r="G32" s="18"/>
      <c r="H32" s="18"/>
      <c r="I32" s="18"/>
      <c r="J32" s="18"/>
      <c r="K32" s="18"/>
      <c r="L32" s="59">
        <f>ROUND(L131,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95" t="s">
        <v>40</v>
      </c>
      <c r="E35" s="25" t="s">
        <v>41</v>
      </c>
      <c r="F35" s="96">
        <f>ROUND((SUM(BF131:BF280)),  2)</f>
        <v>0</v>
      </c>
      <c r="G35" s="96"/>
      <c r="H35" s="97"/>
      <c r="I35" s="97"/>
      <c r="J35" s="98">
        <v>0.2</v>
      </c>
      <c r="K35" s="97"/>
      <c r="L35" s="96">
        <f>ROUND(((SUM(BF131:BF280))*J35),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96">
        <f>ROUND((SUM(BG131:BG280)),  2)</f>
        <v>0</v>
      </c>
      <c r="G36" s="96"/>
      <c r="H36" s="97"/>
      <c r="I36" s="97"/>
      <c r="J36" s="98">
        <v>0.2</v>
      </c>
      <c r="K36" s="97"/>
      <c r="L36" s="96">
        <f>ROUND(((SUM(BG131:BG280))*J36),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4">
        <f>ROUND((SUM(BH131:BH280)),  2)</f>
        <v>0</v>
      </c>
      <c r="G37" s="84"/>
      <c r="H37" s="18"/>
      <c r="I37" s="18"/>
      <c r="J37" s="99">
        <v>0.2</v>
      </c>
      <c r="K37" s="18"/>
      <c r="L37" s="84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4">
        <f>ROUND((SUM(BI131:BI280)),  2)</f>
        <v>0</v>
      </c>
      <c r="G38" s="84"/>
      <c r="H38" s="18"/>
      <c r="I38" s="18"/>
      <c r="J38" s="99">
        <v>0.2</v>
      </c>
      <c r="K38" s="18"/>
      <c r="L38" s="84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96">
        <f>ROUND((SUM(BJ131:BJ280)),  2)</f>
        <v>0</v>
      </c>
      <c r="G39" s="96"/>
      <c r="H39" s="97"/>
      <c r="I39" s="97"/>
      <c r="J39" s="98">
        <v>0</v>
      </c>
      <c r="K39" s="97"/>
      <c r="L39" s="96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100"/>
      <c r="D41" s="101" t="s">
        <v>46</v>
      </c>
      <c r="E41" s="49"/>
      <c r="F41" s="49"/>
      <c r="G41" s="49"/>
      <c r="H41" s="102" t="s">
        <v>47</v>
      </c>
      <c r="I41" s="103" t="s">
        <v>48</v>
      </c>
      <c r="J41" s="49"/>
      <c r="K41" s="49"/>
      <c r="L41" s="104">
        <f>SUM(L32:L39)</f>
        <v>0</v>
      </c>
      <c r="M41" s="105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106" t="s">
        <v>52</v>
      </c>
      <c r="G61" s="106"/>
      <c r="H61" s="34" t="s">
        <v>51</v>
      </c>
      <c r="I61" s="21"/>
      <c r="J61" s="21"/>
      <c r="K61" s="107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106" t="s">
        <v>52</v>
      </c>
      <c r="G76" s="106"/>
      <c r="H76" s="34" t="s">
        <v>51</v>
      </c>
      <c r="I76" s="21"/>
      <c r="J76" s="21"/>
      <c r="K76" s="107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119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37" t="str">
        <f>E7</f>
        <v>Drevené objekty pre voľný chov dobytka</v>
      </c>
      <c r="F85" s="206"/>
      <c r="G85" s="206"/>
      <c r="H85" s="206"/>
      <c r="I85" s="206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115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23-D1-01-04 - Miestnosť na prípravu krmovín</v>
      </c>
      <c r="F87" s="206"/>
      <c r="G87" s="206"/>
      <c r="H87" s="206"/>
      <c r="I87" s="206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Boris Samuelčík, Národná 1011/9 B.Bystrica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8" t="str">
        <f>IF(E18="","",E18)</f>
        <v>Vyplň údaj</v>
      </c>
      <c r="G92" s="108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9" t="s">
        <v>120</v>
      </c>
      <c r="D94" s="100"/>
      <c r="E94" s="100"/>
      <c r="F94" s="100"/>
      <c r="G94" s="100"/>
      <c r="H94" s="100"/>
      <c r="I94" s="100"/>
      <c r="J94" s="110" t="s">
        <v>121</v>
      </c>
      <c r="K94" s="110" t="s">
        <v>122</v>
      </c>
      <c r="L94" s="110" t="s">
        <v>123</v>
      </c>
      <c r="M94" s="100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11" t="s">
        <v>124</v>
      </c>
      <c r="D96" s="18"/>
      <c r="E96" s="18"/>
      <c r="F96" s="18"/>
      <c r="G96" s="18"/>
      <c r="H96" s="18"/>
      <c r="I96" s="18"/>
      <c r="J96" s="59">
        <f t="shared" ref="J96:K96" si="1">R131</f>
        <v>0</v>
      </c>
      <c r="K96" s="59">
        <f t="shared" si="1"/>
        <v>0</v>
      </c>
      <c r="L96" s="59">
        <f t="shared" ref="L96:L98" si="2">L131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125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12"/>
      <c r="B97" s="113"/>
      <c r="C97" s="112"/>
      <c r="D97" s="114" t="s">
        <v>126</v>
      </c>
      <c r="E97" s="115"/>
      <c r="F97" s="115"/>
      <c r="G97" s="115"/>
      <c r="H97" s="115"/>
      <c r="I97" s="115"/>
      <c r="J97" s="116">
        <f t="shared" ref="J97:K97" si="3">R132</f>
        <v>0</v>
      </c>
      <c r="K97" s="116">
        <f t="shared" si="3"/>
        <v>0</v>
      </c>
      <c r="L97" s="116">
        <f t="shared" si="2"/>
        <v>0</v>
      </c>
      <c r="M97" s="112"/>
      <c r="N97" s="113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</row>
    <row r="98" spans="1:66" ht="19.5" customHeight="1">
      <c r="A98" s="81"/>
      <c r="B98" s="117"/>
      <c r="C98" s="81"/>
      <c r="D98" s="118" t="s">
        <v>127</v>
      </c>
      <c r="E98" s="119"/>
      <c r="F98" s="119"/>
      <c r="G98" s="119"/>
      <c r="H98" s="119"/>
      <c r="I98" s="119"/>
      <c r="J98" s="120">
        <f t="shared" ref="J98:K98" si="4">R133</f>
        <v>0</v>
      </c>
      <c r="K98" s="120">
        <f t="shared" si="4"/>
        <v>0</v>
      </c>
      <c r="L98" s="120">
        <f t="shared" si="2"/>
        <v>0</v>
      </c>
      <c r="M98" s="81"/>
      <c r="N98" s="117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</row>
    <row r="99" spans="1:66" ht="19.5" customHeight="1">
      <c r="A99" s="81"/>
      <c r="B99" s="117"/>
      <c r="C99" s="81"/>
      <c r="D99" s="118" t="s">
        <v>128</v>
      </c>
      <c r="E99" s="119"/>
      <c r="F99" s="119"/>
      <c r="G99" s="119"/>
      <c r="H99" s="119"/>
      <c r="I99" s="119"/>
      <c r="J99" s="120">
        <f t="shared" ref="J99:K99" si="5">R136</f>
        <v>0</v>
      </c>
      <c r="K99" s="120">
        <f t="shared" si="5"/>
        <v>0</v>
      </c>
      <c r="L99" s="120">
        <f>L136</f>
        <v>0</v>
      </c>
      <c r="M99" s="81"/>
      <c r="N99" s="117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</row>
    <row r="100" spans="1:66" ht="19.5" customHeight="1">
      <c r="A100" s="81"/>
      <c r="B100" s="117"/>
      <c r="C100" s="81"/>
      <c r="D100" s="118" t="s">
        <v>129</v>
      </c>
      <c r="E100" s="119"/>
      <c r="F100" s="119"/>
      <c r="G100" s="119"/>
      <c r="H100" s="119"/>
      <c r="I100" s="119"/>
      <c r="J100" s="120">
        <f t="shared" ref="J100:K100" si="6">R141</f>
        <v>0</v>
      </c>
      <c r="K100" s="120">
        <f t="shared" si="6"/>
        <v>0</v>
      </c>
      <c r="L100" s="120">
        <f>L141</f>
        <v>0</v>
      </c>
      <c r="M100" s="81"/>
      <c r="N100" s="117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</row>
    <row r="101" spans="1:66" ht="19.5" customHeight="1">
      <c r="A101" s="81"/>
      <c r="B101" s="117"/>
      <c r="C101" s="81"/>
      <c r="D101" s="118" t="s">
        <v>130</v>
      </c>
      <c r="E101" s="119"/>
      <c r="F101" s="119"/>
      <c r="G101" s="119"/>
      <c r="H101" s="119"/>
      <c r="I101" s="119"/>
      <c r="J101" s="120">
        <f t="shared" ref="J101:K101" si="7">R150</f>
        <v>0</v>
      </c>
      <c r="K101" s="120">
        <f t="shared" si="7"/>
        <v>0</v>
      </c>
      <c r="L101" s="120">
        <f>L150</f>
        <v>0</v>
      </c>
      <c r="M101" s="81"/>
      <c r="N101" s="117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</row>
    <row r="102" spans="1:66" ht="19.5" customHeight="1">
      <c r="A102" s="81"/>
      <c r="B102" s="117"/>
      <c r="C102" s="81"/>
      <c r="D102" s="118" t="s">
        <v>131</v>
      </c>
      <c r="E102" s="119"/>
      <c r="F102" s="119"/>
      <c r="G102" s="119"/>
      <c r="H102" s="119"/>
      <c r="I102" s="119"/>
      <c r="J102" s="120">
        <f t="shared" ref="J102:K102" si="8">R156</f>
        <v>0</v>
      </c>
      <c r="K102" s="120">
        <f t="shared" si="8"/>
        <v>0</v>
      </c>
      <c r="L102" s="120">
        <f>L156</f>
        <v>0</v>
      </c>
      <c r="M102" s="81"/>
      <c r="N102" s="117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</row>
    <row r="103" spans="1:66" ht="24.75" customHeight="1">
      <c r="A103" s="112"/>
      <c r="B103" s="113"/>
      <c r="C103" s="112"/>
      <c r="D103" s="114" t="s">
        <v>132</v>
      </c>
      <c r="E103" s="115"/>
      <c r="F103" s="115"/>
      <c r="G103" s="115"/>
      <c r="H103" s="115"/>
      <c r="I103" s="115"/>
      <c r="J103" s="116">
        <f t="shared" ref="J103:K103" si="9">R158</f>
        <v>0</v>
      </c>
      <c r="K103" s="116">
        <f t="shared" si="9"/>
        <v>0</v>
      </c>
      <c r="L103" s="116">
        <f t="shared" ref="L103:L104" si="10">L158</f>
        <v>0</v>
      </c>
      <c r="M103" s="112"/>
      <c r="N103" s="113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12"/>
      <c r="BN103" s="112"/>
    </row>
    <row r="104" spans="1:66" ht="19.5" customHeight="1">
      <c r="A104" s="81"/>
      <c r="B104" s="117"/>
      <c r="C104" s="81"/>
      <c r="D104" s="118" t="s">
        <v>133</v>
      </c>
      <c r="E104" s="119"/>
      <c r="F104" s="119"/>
      <c r="G104" s="119"/>
      <c r="H104" s="119"/>
      <c r="I104" s="119"/>
      <c r="J104" s="120">
        <f t="shared" ref="J104:K104" si="11">R159</f>
        <v>0</v>
      </c>
      <c r="K104" s="120">
        <f t="shared" si="11"/>
        <v>0</v>
      </c>
      <c r="L104" s="120">
        <f t="shared" si="10"/>
        <v>0</v>
      </c>
      <c r="M104" s="81"/>
      <c r="N104" s="117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</row>
    <row r="105" spans="1:66" ht="19.5" customHeight="1">
      <c r="A105" s="81"/>
      <c r="B105" s="117"/>
      <c r="C105" s="81"/>
      <c r="D105" s="118" t="s">
        <v>134</v>
      </c>
      <c r="E105" s="119"/>
      <c r="F105" s="119"/>
      <c r="G105" s="119"/>
      <c r="H105" s="119"/>
      <c r="I105" s="119"/>
      <c r="J105" s="120">
        <f t="shared" ref="J105:K105" si="12">R175</f>
        <v>0</v>
      </c>
      <c r="K105" s="120">
        <f t="shared" si="12"/>
        <v>0</v>
      </c>
      <c r="L105" s="120">
        <f>L175</f>
        <v>0</v>
      </c>
      <c r="M105" s="81"/>
      <c r="N105" s="117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</row>
    <row r="106" spans="1:66" ht="19.5" customHeight="1">
      <c r="A106" s="81"/>
      <c r="B106" s="117"/>
      <c r="C106" s="81"/>
      <c r="D106" s="118" t="s">
        <v>135</v>
      </c>
      <c r="E106" s="119"/>
      <c r="F106" s="119"/>
      <c r="G106" s="119"/>
      <c r="H106" s="119"/>
      <c r="I106" s="119"/>
      <c r="J106" s="120">
        <f t="shared" ref="J106:K106" si="13">R210</f>
        <v>0</v>
      </c>
      <c r="K106" s="120">
        <f t="shared" si="13"/>
        <v>0</v>
      </c>
      <c r="L106" s="120">
        <f>L210</f>
        <v>0</v>
      </c>
      <c r="M106" s="81"/>
      <c r="N106" s="117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</row>
    <row r="107" spans="1:66" ht="19.5" customHeight="1">
      <c r="A107" s="81"/>
      <c r="B107" s="117"/>
      <c r="C107" s="81"/>
      <c r="D107" s="118" t="s">
        <v>136</v>
      </c>
      <c r="E107" s="119"/>
      <c r="F107" s="119"/>
      <c r="G107" s="119"/>
      <c r="H107" s="119"/>
      <c r="I107" s="119"/>
      <c r="J107" s="120">
        <f t="shared" ref="J107:K107" si="14">R219</f>
        <v>0</v>
      </c>
      <c r="K107" s="120">
        <f t="shared" si="14"/>
        <v>0</v>
      </c>
      <c r="L107" s="120">
        <f>L219</f>
        <v>0</v>
      </c>
      <c r="M107" s="81"/>
      <c r="N107" s="117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</row>
    <row r="108" spans="1:66" ht="19.5" customHeight="1">
      <c r="A108" s="81"/>
      <c r="B108" s="117"/>
      <c r="C108" s="81"/>
      <c r="D108" s="118" t="s">
        <v>137</v>
      </c>
      <c r="E108" s="119"/>
      <c r="F108" s="119"/>
      <c r="G108" s="119"/>
      <c r="H108" s="119"/>
      <c r="I108" s="119"/>
      <c r="J108" s="120">
        <f t="shared" ref="J108:K108" si="15">R237</f>
        <v>0</v>
      </c>
      <c r="K108" s="120">
        <f t="shared" si="15"/>
        <v>0</v>
      </c>
      <c r="L108" s="120">
        <f>L237</f>
        <v>0</v>
      </c>
      <c r="M108" s="81"/>
      <c r="N108" s="117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</row>
    <row r="109" spans="1:66" ht="19.5" customHeight="1">
      <c r="A109" s="81"/>
      <c r="B109" s="117"/>
      <c r="C109" s="81"/>
      <c r="D109" s="118" t="s">
        <v>138</v>
      </c>
      <c r="E109" s="119"/>
      <c r="F109" s="119"/>
      <c r="G109" s="119"/>
      <c r="H109" s="119"/>
      <c r="I109" s="119"/>
      <c r="J109" s="120">
        <f t="shared" ref="J109:K109" si="16">R241</f>
        <v>0</v>
      </c>
      <c r="K109" s="120">
        <f t="shared" si="16"/>
        <v>0</v>
      </c>
      <c r="L109" s="120">
        <f>L241</f>
        <v>0</v>
      </c>
      <c r="M109" s="81"/>
      <c r="N109" s="117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</row>
    <row r="110" spans="1:66" ht="19.5" customHeight="1">
      <c r="A110" s="81"/>
      <c r="B110" s="117"/>
      <c r="C110" s="81"/>
      <c r="D110" s="118" t="s">
        <v>139</v>
      </c>
      <c r="E110" s="119"/>
      <c r="F110" s="119"/>
      <c r="G110" s="119"/>
      <c r="H110" s="119"/>
      <c r="I110" s="119"/>
      <c r="J110" s="120">
        <f t="shared" ref="J110:K110" si="17">R259</f>
        <v>0</v>
      </c>
      <c r="K110" s="120">
        <f t="shared" si="17"/>
        <v>0</v>
      </c>
      <c r="L110" s="120">
        <f>L259</f>
        <v>0</v>
      </c>
      <c r="M110" s="81"/>
      <c r="N110" s="117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</row>
    <row r="111" spans="1:66" ht="19.5" customHeight="1">
      <c r="A111" s="81"/>
      <c r="B111" s="117"/>
      <c r="C111" s="81"/>
      <c r="D111" s="118" t="s">
        <v>140</v>
      </c>
      <c r="E111" s="119"/>
      <c r="F111" s="119"/>
      <c r="G111" s="119"/>
      <c r="H111" s="119"/>
      <c r="I111" s="119"/>
      <c r="J111" s="120">
        <f t="shared" ref="J111:K111" si="18">R266</f>
        <v>0</v>
      </c>
      <c r="K111" s="120">
        <f t="shared" si="18"/>
        <v>0</v>
      </c>
      <c r="L111" s="120">
        <f>L266</f>
        <v>0</v>
      </c>
      <c r="M111" s="81"/>
      <c r="N111" s="117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</row>
    <row r="112" spans="1:66" ht="21.75" customHeight="1">
      <c r="A112" s="18"/>
      <c r="B112" s="19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6.75" customHeight="1">
      <c r="A113" s="18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19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</row>
    <row r="114" spans="1:6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6.75" customHeight="1">
      <c r="A117" s="18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24.75" customHeight="1">
      <c r="A118" s="18"/>
      <c r="B118" s="19"/>
      <c r="C118" s="7" t="s">
        <v>141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6.75" customHeight="1">
      <c r="A119" s="18"/>
      <c r="B119" s="19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12" customHeight="1">
      <c r="A120" s="18"/>
      <c r="B120" s="19"/>
      <c r="C120" s="13" t="s">
        <v>16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16.5" customHeight="1">
      <c r="A121" s="18"/>
      <c r="B121" s="19"/>
      <c r="C121" s="18"/>
      <c r="D121" s="18"/>
      <c r="E121" s="237" t="str">
        <f>E7</f>
        <v>Drevené objekty pre voľný chov dobytka</v>
      </c>
      <c r="F121" s="206"/>
      <c r="G121" s="206"/>
      <c r="H121" s="206"/>
      <c r="I121" s="206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2" customHeight="1">
      <c r="A122" s="18"/>
      <c r="B122" s="19"/>
      <c r="C122" s="13" t="s">
        <v>115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16.5" customHeight="1">
      <c r="A123" s="18"/>
      <c r="B123" s="19"/>
      <c r="C123" s="18"/>
      <c r="D123" s="18"/>
      <c r="E123" s="209" t="str">
        <f>E9</f>
        <v>23-D1-01-04 - Miestnosť na prípravu krmovín</v>
      </c>
      <c r="F123" s="206"/>
      <c r="G123" s="206"/>
      <c r="H123" s="206"/>
      <c r="I123" s="206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6.75" customHeight="1">
      <c r="A124" s="18"/>
      <c r="B124" s="19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9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</row>
    <row r="125" spans="1:66" ht="12" customHeight="1">
      <c r="A125" s="18"/>
      <c r="B125" s="19"/>
      <c r="C125" s="13" t="s">
        <v>20</v>
      </c>
      <c r="D125" s="18"/>
      <c r="E125" s="18"/>
      <c r="F125" s="11" t="str">
        <f>F12</f>
        <v xml:space="preserve"> </v>
      </c>
      <c r="G125" s="11"/>
      <c r="H125" s="18"/>
      <c r="I125" s="18"/>
      <c r="J125" s="13" t="s">
        <v>22</v>
      </c>
      <c r="K125" s="45" t="str">
        <f>IF(K12="","",K12)</f>
        <v>16. 12. 2024</v>
      </c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6.75" customHeight="1">
      <c r="A126" s="18"/>
      <c r="B126" s="19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5" customHeight="1">
      <c r="A127" s="18"/>
      <c r="B127" s="19"/>
      <c r="C127" s="13" t="s">
        <v>24</v>
      </c>
      <c r="D127" s="18"/>
      <c r="E127" s="18"/>
      <c r="F127" s="11" t="str">
        <f>E15</f>
        <v>Boris Samuelčík, Národná 1011/9 B.Bystrica</v>
      </c>
      <c r="G127" s="11"/>
      <c r="H127" s="18"/>
      <c r="I127" s="18"/>
      <c r="J127" s="13" t="s">
        <v>32</v>
      </c>
      <c r="K127" s="16" t="str">
        <f>E21</f>
        <v xml:space="preserve"> </v>
      </c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15" customHeight="1">
      <c r="A128" s="18"/>
      <c r="B128" s="19"/>
      <c r="C128" s="13" t="s">
        <v>30</v>
      </c>
      <c r="D128" s="18"/>
      <c r="E128" s="18"/>
      <c r="F128" s="108" t="str">
        <f>IF(E18="","",E18)</f>
        <v>Vyplň údaj</v>
      </c>
      <c r="G128" s="108"/>
      <c r="H128" s="18"/>
      <c r="I128" s="18"/>
      <c r="J128" s="13" t="s">
        <v>33</v>
      </c>
      <c r="K128" s="16" t="str">
        <f>E24</f>
        <v>Ing.Miroslav Plevka</v>
      </c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9.75" customHeight="1">
      <c r="A129" s="18"/>
      <c r="B129" s="19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9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</row>
    <row r="130" spans="1:66" ht="29.25" customHeight="1">
      <c r="A130" s="121"/>
      <c r="B130" s="122"/>
      <c r="C130" s="123" t="s">
        <v>142</v>
      </c>
      <c r="D130" s="124" t="s">
        <v>61</v>
      </c>
      <c r="E130" s="124" t="s">
        <v>57</v>
      </c>
      <c r="F130" s="202" t="s">
        <v>905</v>
      </c>
      <c r="G130" s="202" t="s">
        <v>906</v>
      </c>
      <c r="H130" s="124" t="s">
        <v>143</v>
      </c>
      <c r="I130" s="124" t="s">
        <v>144</v>
      </c>
      <c r="J130" s="124" t="s">
        <v>145</v>
      </c>
      <c r="K130" s="124" t="s">
        <v>146</v>
      </c>
      <c r="L130" s="125" t="s">
        <v>123</v>
      </c>
      <c r="M130" s="126" t="s">
        <v>147</v>
      </c>
      <c r="N130" s="122"/>
      <c r="O130" s="51" t="s">
        <v>1</v>
      </c>
      <c r="P130" s="52" t="s">
        <v>40</v>
      </c>
      <c r="Q130" s="52" t="s">
        <v>148</v>
      </c>
      <c r="R130" s="52" t="s">
        <v>149</v>
      </c>
      <c r="S130" s="52" t="s">
        <v>150</v>
      </c>
      <c r="T130" s="52" t="s">
        <v>151</v>
      </c>
      <c r="U130" s="52" t="s">
        <v>152</v>
      </c>
      <c r="V130" s="52" t="s">
        <v>153</v>
      </c>
      <c r="W130" s="52" t="s">
        <v>154</v>
      </c>
      <c r="X130" s="52" t="s">
        <v>155</v>
      </c>
      <c r="Y130" s="53" t="s">
        <v>156</v>
      </c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  <c r="BA130" s="121"/>
      <c r="BB130" s="121"/>
      <c r="BC130" s="121"/>
      <c r="BD130" s="121"/>
      <c r="BE130" s="121"/>
      <c r="BF130" s="121"/>
      <c r="BG130" s="121"/>
      <c r="BH130" s="121"/>
      <c r="BI130" s="121"/>
      <c r="BJ130" s="121"/>
      <c r="BK130" s="121"/>
      <c r="BL130" s="121"/>
      <c r="BM130" s="121"/>
      <c r="BN130" s="121"/>
    </row>
    <row r="131" spans="1:66" ht="22.5" customHeight="1">
      <c r="A131" s="18"/>
      <c r="B131" s="19"/>
      <c r="C131" s="57" t="s">
        <v>124</v>
      </c>
      <c r="D131" s="18"/>
      <c r="E131" s="18"/>
      <c r="F131" s="18"/>
      <c r="G131" s="18"/>
      <c r="H131" s="18"/>
      <c r="I131" s="18"/>
      <c r="J131" s="18"/>
      <c r="K131" s="18"/>
      <c r="L131" s="127">
        <f t="shared" ref="L131:L133" si="19">BL131</f>
        <v>0</v>
      </c>
      <c r="M131" s="18"/>
      <c r="N131" s="19"/>
      <c r="O131" s="54"/>
      <c r="P131" s="46"/>
      <c r="Q131" s="46"/>
      <c r="R131" s="128">
        <f t="shared" ref="R131:S131" si="20">R132+R158</f>
        <v>0</v>
      </c>
      <c r="S131" s="128">
        <f t="shared" si="20"/>
        <v>0</v>
      </c>
      <c r="T131" s="46"/>
      <c r="U131" s="129">
        <f>U132+U158</f>
        <v>0</v>
      </c>
      <c r="V131" s="46"/>
      <c r="W131" s="129">
        <f>W132+W158</f>
        <v>33.855615450000002</v>
      </c>
      <c r="X131" s="46"/>
      <c r="Y131" s="130">
        <f>Y132+Y158</f>
        <v>0</v>
      </c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3" t="s">
        <v>77</v>
      </c>
      <c r="AV131" s="3" t="s">
        <v>125</v>
      </c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31">
        <f>BL132+BL158</f>
        <v>0</v>
      </c>
      <c r="BM131" s="18"/>
      <c r="BN131" s="18"/>
    </row>
    <row r="132" spans="1:66" ht="25.5" customHeight="1">
      <c r="A132" s="132"/>
      <c r="B132" s="133"/>
      <c r="C132" s="132"/>
      <c r="D132" s="134" t="s">
        <v>77</v>
      </c>
      <c r="E132" s="135" t="s">
        <v>157</v>
      </c>
      <c r="F132" s="135" t="s">
        <v>158</v>
      </c>
      <c r="G132" s="135"/>
      <c r="H132" s="132"/>
      <c r="I132" s="132"/>
      <c r="J132" s="132"/>
      <c r="K132" s="132"/>
      <c r="L132" s="136">
        <f t="shared" si="19"/>
        <v>0</v>
      </c>
      <c r="M132" s="132"/>
      <c r="N132" s="133"/>
      <c r="O132" s="137"/>
      <c r="P132" s="132"/>
      <c r="Q132" s="132"/>
      <c r="R132" s="138">
        <f t="shared" ref="R132:S132" si="21">R133+R136+R141+R150+R156</f>
        <v>0</v>
      </c>
      <c r="S132" s="138">
        <f t="shared" si="21"/>
        <v>0</v>
      </c>
      <c r="T132" s="132"/>
      <c r="U132" s="139">
        <f>U133+U136+U141+U150+U156</f>
        <v>0</v>
      </c>
      <c r="V132" s="132"/>
      <c r="W132" s="139">
        <f>W133+W136+W141+W150+W156</f>
        <v>30.283344</v>
      </c>
      <c r="X132" s="132"/>
      <c r="Y132" s="140">
        <f>Y133+Y136+Y141+Y150+Y156</f>
        <v>0</v>
      </c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4" t="s">
        <v>86</v>
      </c>
      <c r="AT132" s="132"/>
      <c r="AU132" s="141" t="s">
        <v>77</v>
      </c>
      <c r="AV132" s="141" t="s">
        <v>78</v>
      </c>
      <c r="AW132" s="132"/>
      <c r="AX132" s="132"/>
      <c r="AY132" s="132"/>
      <c r="AZ132" s="134" t="s">
        <v>159</v>
      </c>
      <c r="BA132" s="132"/>
      <c r="BB132" s="132"/>
      <c r="BC132" s="132"/>
      <c r="BD132" s="132"/>
      <c r="BE132" s="132"/>
      <c r="BF132" s="132"/>
      <c r="BG132" s="132"/>
      <c r="BH132" s="132"/>
      <c r="BI132" s="132"/>
      <c r="BJ132" s="132"/>
      <c r="BK132" s="132"/>
      <c r="BL132" s="142">
        <f>BL133+BL136+BL141+BL150+BL156</f>
        <v>0</v>
      </c>
      <c r="BM132" s="132"/>
      <c r="BN132" s="132"/>
    </row>
    <row r="133" spans="1:66" ht="22.5" customHeight="1">
      <c r="A133" s="132"/>
      <c r="B133" s="133"/>
      <c r="C133" s="132"/>
      <c r="D133" s="134" t="s">
        <v>77</v>
      </c>
      <c r="E133" s="143" t="s">
        <v>86</v>
      </c>
      <c r="F133" s="143" t="s">
        <v>160</v>
      </c>
      <c r="G133" s="143"/>
      <c r="H133" s="132"/>
      <c r="I133" s="132"/>
      <c r="J133" s="132"/>
      <c r="K133" s="132"/>
      <c r="L133" s="144">
        <f t="shared" si="19"/>
        <v>0</v>
      </c>
      <c r="M133" s="132"/>
      <c r="N133" s="133"/>
      <c r="O133" s="137"/>
      <c r="P133" s="132"/>
      <c r="Q133" s="132"/>
      <c r="R133" s="138">
        <f t="shared" ref="R133:S133" si="22">SUM(R134:R135)</f>
        <v>0</v>
      </c>
      <c r="S133" s="138">
        <f t="shared" si="22"/>
        <v>0</v>
      </c>
      <c r="T133" s="132"/>
      <c r="U133" s="139">
        <f>SUM(U134:U135)</f>
        <v>0</v>
      </c>
      <c r="V133" s="132"/>
      <c r="W133" s="139">
        <f>SUM(W134:W135)</f>
        <v>0</v>
      </c>
      <c r="X133" s="132"/>
      <c r="Y133" s="140">
        <f>SUM(Y134:Y135)</f>
        <v>0</v>
      </c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2"/>
      <c r="AN133" s="132"/>
      <c r="AO133" s="132"/>
      <c r="AP133" s="132"/>
      <c r="AQ133" s="132"/>
      <c r="AR133" s="132"/>
      <c r="AS133" s="134" t="s">
        <v>86</v>
      </c>
      <c r="AT133" s="132"/>
      <c r="AU133" s="141" t="s">
        <v>77</v>
      </c>
      <c r="AV133" s="141" t="s">
        <v>86</v>
      </c>
      <c r="AW133" s="132"/>
      <c r="AX133" s="132"/>
      <c r="AY133" s="132"/>
      <c r="AZ133" s="134" t="s">
        <v>159</v>
      </c>
      <c r="BA133" s="132"/>
      <c r="BB133" s="132"/>
      <c r="BC133" s="132"/>
      <c r="BD133" s="132"/>
      <c r="BE133" s="132"/>
      <c r="BF133" s="132"/>
      <c r="BG133" s="132"/>
      <c r="BH133" s="132"/>
      <c r="BI133" s="132"/>
      <c r="BJ133" s="132"/>
      <c r="BK133" s="132"/>
      <c r="BL133" s="142">
        <f>SUM(BL134:BL135)</f>
        <v>0</v>
      </c>
      <c r="BM133" s="132"/>
      <c r="BN133" s="132"/>
    </row>
    <row r="134" spans="1:66" ht="24" customHeight="1">
      <c r="A134" s="18"/>
      <c r="B134" s="19"/>
      <c r="C134" s="145" t="s">
        <v>86</v>
      </c>
      <c r="D134" s="145" t="s">
        <v>161</v>
      </c>
      <c r="E134" s="146" t="s">
        <v>162</v>
      </c>
      <c r="F134" s="147" t="s">
        <v>163</v>
      </c>
      <c r="G134" s="147"/>
      <c r="H134" s="148" t="s">
        <v>164</v>
      </c>
      <c r="I134" s="149">
        <v>1.28</v>
      </c>
      <c r="J134" s="150"/>
      <c r="K134" s="150"/>
      <c r="L134" s="151">
        <f>ROUND(Q134*I134,2)</f>
        <v>0</v>
      </c>
      <c r="M134" s="152"/>
      <c r="N134" s="19"/>
      <c r="O134" s="153" t="s">
        <v>1</v>
      </c>
      <c r="P134" s="154" t="s">
        <v>42</v>
      </c>
      <c r="Q134" s="155">
        <f>J134+K134</f>
        <v>0</v>
      </c>
      <c r="R134" s="156">
        <f>ROUND(J134*I134,2)</f>
        <v>0</v>
      </c>
      <c r="S134" s="156">
        <f>ROUND(K134*I134,2)</f>
        <v>0</v>
      </c>
      <c r="T134" s="18"/>
      <c r="U134" s="157">
        <f>T134*I134</f>
        <v>0</v>
      </c>
      <c r="V134" s="157">
        <v>0</v>
      </c>
      <c r="W134" s="157">
        <f>V134*I134</f>
        <v>0</v>
      </c>
      <c r="X134" s="157">
        <v>0</v>
      </c>
      <c r="Y134" s="158">
        <f>X134*I134</f>
        <v>0</v>
      </c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59" t="s">
        <v>165</v>
      </c>
      <c r="AT134" s="18"/>
      <c r="AU134" s="159" t="s">
        <v>161</v>
      </c>
      <c r="AV134" s="159" t="s">
        <v>97</v>
      </c>
      <c r="AW134" s="18"/>
      <c r="AX134" s="18"/>
      <c r="AY134" s="18"/>
      <c r="AZ134" s="3" t="s">
        <v>159</v>
      </c>
      <c r="BA134" s="18"/>
      <c r="BB134" s="18"/>
      <c r="BC134" s="18"/>
      <c r="BD134" s="18"/>
      <c r="BE134" s="18"/>
      <c r="BF134" s="160">
        <f>IF(P134="základná",L134,0)</f>
        <v>0</v>
      </c>
      <c r="BG134" s="160">
        <f>IF(P134="znížená",L134,0)</f>
        <v>0</v>
      </c>
      <c r="BH134" s="160">
        <f>IF(P134="zákl. prenesená",L134,0)</f>
        <v>0</v>
      </c>
      <c r="BI134" s="160">
        <f>IF(P134="zníž. prenesená",L134,0)</f>
        <v>0</v>
      </c>
      <c r="BJ134" s="160">
        <f>IF(P134="nulová",L134,0)</f>
        <v>0</v>
      </c>
      <c r="BK134" s="3" t="s">
        <v>97</v>
      </c>
      <c r="BL134" s="160">
        <f>ROUND(Q134*I134,2)</f>
        <v>0</v>
      </c>
      <c r="BM134" s="3" t="s">
        <v>165</v>
      </c>
      <c r="BN134" s="159" t="s">
        <v>728</v>
      </c>
    </row>
    <row r="135" spans="1:66" ht="15.75" customHeight="1">
      <c r="A135" s="161"/>
      <c r="B135" s="162"/>
      <c r="C135" s="161"/>
      <c r="D135" s="163" t="s">
        <v>167</v>
      </c>
      <c r="E135" s="164" t="s">
        <v>1</v>
      </c>
      <c r="F135" s="165" t="s">
        <v>168</v>
      </c>
      <c r="G135" s="165"/>
      <c r="H135" s="161"/>
      <c r="I135" s="166">
        <v>1.28</v>
      </c>
      <c r="J135" s="161"/>
      <c r="K135" s="161"/>
      <c r="L135" s="161"/>
      <c r="M135" s="161"/>
      <c r="N135" s="162"/>
      <c r="O135" s="167"/>
      <c r="P135" s="161"/>
      <c r="Q135" s="161"/>
      <c r="R135" s="161"/>
      <c r="S135" s="161"/>
      <c r="T135" s="161"/>
      <c r="U135" s="161"/>
      <c r="V135" s="161"/>
      <c r="W135" s="161"/>
      <c r="X135" s="161"/>
      <c r="Y135" s="168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1"/>
      <c r="AT135" s="161"/>
      <c r="AU135" s="164" t="s">
        <v>167</v>
      </c>
      <c r="AV135" s="164" t="s">
        <v>97</v>
      </c>
      <c r="AW135" s="161" t="s">
        <v>97</v>
      </c>
      <c r="AX135" s="161" t="s">
        <v>4</v>
      </c>
      <c r="AY135" s="161" t="s">
        <v>86</v>
      </c>
      <c r="AZ135" s="164" t="s">
        <v>159</v>
      </c>
      <c r="BA135" s="161"/>
      <c r="BB135" s="161"/>
      <c r="BC135" s="161"/>
      <c r="BD135" s="161"/>
      <c r="BE135" s="161"/>
      <c r="BF135" s="161"/>
      <c r="BG135" s="161"/>
      <c r="BH135" s="161"/>
      <c r="BI135" s="161"/>
      <c r="BJ135" s="161"/>
      <c r="BK135" s="161"/>
      <c r="BL135" s="161"/>
      <c r="BM135" s="161"/>
      <c r="BN135" s="161"/>
    </row>
    <row r="136" spans="1:66" ht="22.5" customHeight="1">
      <c r="A136" s="132"/>
      <c r="B136" s="133"/>
      <c r="C136" s="132"/>
      <c r="D136" s="134" t="s">
        <v>77</v>
      </c>
      <c r="E136" s="143" t="s">
        <v>97</v>
      </c>
      <c r="F136" s="143" t="s">
        <v>169</v>
      </c>
      <c r="G136" s="143"/>
      <c r="H136" s="132"/>
      <c r="I136" s="132"/>
      <c r="J136" s="132"/>
      <c r="K136" s="132"/>
      <c r="L136" s="144">
        <f>BL136</f>
        <v>0</v>
      </c>
      <c r="M136" s="132"/>
      <c r="N136" s="133"/>
      <c r="O136" s="137"/>
      <c r="P136" s="132"/>
      <c r="Q136" s="132"/>
      <c r="R136" s="138">
        <f t="shared" ref="R136:S136" si="23">SUM(R137:R140)</f>
        <v>0</v>
      </c>
      <c r="S136" s="138">
        <f t="shared" si="23"/>
        <v>0</v>
      </c>
      <c r="T136" s="132"/>
      <c r="U136" s="139">
        <f>SUM(U137:U140)</f>
        <v>0</v>
      </c>
      <c r="V136" s="132"/>
      <c r="W136" s="139">
        <f>SUM(W137:W140)</f>
        <v>4.257504</v>
      </c>
      <c r="X136" s="132"/>
      <c r="Y136" s="140">
        <f>SUM(Y137:Y140)</f>
        <v>0</v>
      </c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  <c r="AL136" s="132"/>
      <c r="AM136" s="132"/>
      <c r="AN136" s="132"/>
      <c r="AO136" s="132"/>
      <c r="AP136" s="132"/>
      <c r="AQ136" s="132"/>
      <c r="AR136" s="132"/>
      <c r="AS136" s="134" t="s">
        <v>86</v>
      </c>
      <c r="AT136" s="132"/>
      <c r="AU136" s="141" t="s">
        <v>77</v>
      </c>
      <c r="AV136" s="141" t="s">
        <v>86</v>
      </c>
      <c r="AW136" s="132"/>
      <c r="AX136" s="132"/>
      <c r="AY136" s="132"/>
      <c r="AZ136" s="134" t="s">
        <v>159</v>
      </c>
      <c r="BA136" s="132"/>
      <c r="BB136" s="132"/>
      <c r="BC136" s="132"/>
      <c r="BD136" s="132"/>
      <c r="BE136" s="132"/>
      <c r="BF136" s="132"/>
      <c r="BG136" s="132"/>
      <c r="BH136" s="132"/>
      <c r="BI136" s="132"/>
      <c r="BJ136" s="132"/>
      <c r="BK136" s="132"/>
      <c r="BL136" s="142">
        <f>SUM(BL137:BL140)</f>
        <v>0</v>
      </c>
      <c r="BM136" s="132"/>
      <c r="BN136" s="132"/>
    </row>
    <row r="137" spans="1:66" ht="37.5" customHeight="1">
      <c r="A137" s="18"/>
      <c r="B137" s="19"/>
      <c r="C137" s="145" t="s">
        <v>97</v>
      </c>
      <c r="D137" s="145" t="s">
        <v>161</v>
      </c>
      <c r="E137" s="146" t="s">
        <v>170</v>
      </c>
      <c r="F137" s="147" t="s">
        <v>171</v>
      </c>
      <c r="G137" s="147"/>
      <c r="H137" s="148" t="s">
        <v>164</v>
      </c>
      <c r="I137" s="149">
        <v>1.92</v>
      </c>
      <c r="J137" s="150"/>
      <c r="K137" s="150"/>
      <c r="L137" s="151">
        <f>ROUND(Q137*I137,2)</f>
        <v>0</v>
      </c>
      <c r="M137" s="152"/>
      <c r="N137" s="19"/>
      <c r="O137" s="153" t="s">
        <v>1</v>
      </c>
      <c r="P137" s="154" t="s">
        <v>42</v>
      </c>
      <c r="Q137" s="155">
        <f>J137+K137</f>
        <v>0</v>
      </c>
      <c r="R137" s="156">
        <f>ROUND(J137*I137,2)</f>
        <v>0</v>
      </c>
      <c r="S137" s="156">
        <f>ROUND(K137*I137,2)</f>
        <v>0</v>
      </c>
      <c r="T137" s="18"/>
      <c r="U137" s="157">
        <f>T137*I137</f>
        <v>0</v>
      </c>
      <c r="V137" s="157">
        <v>1.5424500000000001</v>
      </c>
      <c r="W137" s="157">
        <f>V137*I137</f>
        <v>2.9615040000000001</v>
      </c>
      <c r="X137" s="157">
        <v>0</v>
      </c>
      <c r="Y137" s="158">
        <f>X137*I137</f>
        <v>0</v>
      </c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59" t="s">
        <v>165</v>
      </c>
      <c r="AT137" s="18"/>
      <c r="AU137" s="159" t="s">
        <v>161</v>
      </c>
      <c r="AV137" s="159" t="s">
        <v>97</v>
      </c>
      <c r="AW137" s="18"/>
      <c r="AX137" s="18"/>
      <c r="AY137" s="18"/>
      <c r="AZ137" s="3" t="s">
        <v>159</v>
      </c>
      <c r="BA137" s="18"/>
      <c r="BB137" s="18"/>
      <c r="BC137" s="18"/>
      <c r="BD137" s="18"/>
      <c r="BE137" s="18"/>
      <c r="BF137" s="160">
        <f>IF(P137="základná",L137,0)</f>
        <v>0</v>
      </c>
      <c r="BG137" s="160">
        <f>IF(P137="znížená",L137,0)</f>
        <v>0</v>
      </c>
      <c r="BH137" s="160">
        <f>IF(P137="zákl. prenesená",L137,0)</f>
        <v>0</v>
      </c>
      <c r="BI137" s="160">
        <f>IF(P137="zníž. prenesená",L137,0)</f>
        <v>0</v>
      </c>
      <c r="BJ137" s="160">
        <f>IF(P137="nulová",L137,0)</f>
        <v>0</v>
      </c>
      <c r="BK137" s="3" t="s">
        <v>97</v>
      </c>
      <c r="BL137" s="160">
        <f>ROUND(Q137*I137,2)</f>
        <v>0</v>
      </c>
      <c r="BM137" s="3" t="s">
        <v>165</v>
      </c>
      <c r="BN137" s="159" t="s">
        <v>729</v>
      </c>
    </row>
    <row r="138" spans="1:66" ht="15.75" customHeight="1">
      <c r="A138" s="161"/>
      <c r="B138" s="162"/>
      <c r="C138" s="161"/>
      <c r="D138" s="163" t="s">
        <v>167</v>
      </c>
      <c r="E138" s="164" t="s">
        <v>1</v>
      </c>
      <c r="F138" s="165" t="s">
        <v>173</v>
      </c>
      <c r="G138" s="165"/>
      <c r="H138" s="161"/>
      <c r="I138" s="166">
        <v>1.92</v>
      </c>
      <c r="J138" s="161"/>
      <c r="K138" s="161"/>
      <c r="L138" s="161"/>
      <c r="M138" s="161"/>
      <c r="N138" s="162"/>
      <c r="O138" s="167"/>
      <c r="P138" s="161"/>
      <c r="Q138" s="161"/>
      <c r="R138" s="161"/>
      <c r="S138" s="161"/>
      <c r="T138" s="161"/>
      <c r="U138" s="161"/>
      <c r="V138" s="161"/>
      <c r="W138" s="161"/>
      <c r="X138" s="161"/>
      <c r="Y138" s="168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4" t="s">
        <v>167</v>
      </c>
      <c r="AV138" s="164" t="s">
        <v>97</v>
      </c>
      <c r="AW138" s="161" t="s">
        <v>97</v>
      </c>
      <c r="AX138" s="161" t="s">
        <v>4</v>
      </c>
      <c r="AY138" s="161" t="s">
        <v>86</v>
      </c>
      <c r="AZ138" s="164" t="s">
        <v>159</v>
      </c>
      <c r="BA138" s="161"/>
      <c r="BB138" s="161"/>
      <c r="BC138" s="161"/>
      <c r="BD138" s="161"/>
      <c r="BE138" s="161"/>
      <c r="BF138" s="161"/>
      <c r="BG138" s="161"/>
      <c r="BH138" s="161"/>
      <c r="BI138" s="161"/>
      <c r="BJ138" s="161"/>
      <c r="BK138" s="161"/>
      <c r="BL138" s="161"/>
      <c r="BM138" s="161"/>
      <c r="BN138" s="161"/>
    </row>
    <row r="139" spans="1:66" ht="16.5" customHeight="1">
      <c r="A139" s="18"/>
      <c r="B139" s="19"/>
      <c r="C139" s="169" t="s">
        <v>174</v>
      </c>
      <c r="D139" s="169" t="s">
        <v>175</v>
      </c>
      <c r="E139" s="170" t="s">
        <v>176</v>
      </c>
      <c r="F139" s="171" t="s">
        <v>177</v>
      </c>
      <c r="G139" s="171"/>
      <c r="H139" s="172" t="s">
        <v>178</v>
      </c>
      <c r="I139" s="173">
        <v>48</v>
      </c>
      <c r="J139" s="174"/>
      <c r="K139" s="175"/>
      <c r="L139" s="176">
        <f>ROUND(Q139*I139,2)</f>
        <v>0</v>
      </c>
      <c r="M139" s="175"/>
      <c r="N139" s="177"/>
      <c r="O139" s="178" t="s">
        <v>1</v>
      </c>
      <c r="P139" s="154" t="s">
        <v>42</v>
      </c>
      <c r="Q139" s="155">
        <f>J139+K139</f>
        <v>0</v>
      </c>
      <c r="R139" s="156">
        <f>ROUND(J139*I139,2)</f>
        <v>0</v>
      </c>
      <c r="S139" s="156">
        <f>ROUND(K139*I139,2)</f>
        <v>0</v>
      </c>
      <c r="T139" s="18"/>
      <c r="U139" s="157">
        <f>T139*I139</f>
        <v>0</v>
      </c>
      <c r="V139" s="157">
        <v>2.7E-2</v>
      </c>
      <c r="W139" s="157">
        <f>V139*I139</f>
        <v>1.296</v>
      </c>
      <c r="X139" s="157">
        <v>0</v>
      </c>
      <c r="Y139" s="158">
        <f>X139*I139</f>
        <v>0</v>
      </c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59" t="s">
        <v>179</v>
      </c>
      <c r="AT139" s="18"/>
      <c r="AU139" s="159" t="s">
        <v>175</v>
      </c>
      <c r="AV139" s="159" t="s">
        <v>97</v>
      </c>
      <c r="AW139" s="18"/>
      <c r="AX139" s="18"/>
      <c r="AY139" s="18"/>
      <c r="AZ139" s="3" t="s">
        <v>159</v>
      </c>
      <c r="BA139" s="18"/>
      <c r="BB139" s="18"/>
      <c r="BC139" s="18"/>
      <c r="BD139" s="18"/>
      <c r="BE139" s="18"/>
      <c r="BF139" s="160">
        <f>IF(P139="základná",L139,0)</f>
        <v>0</v>
      </c>
      <c r="BG139" s="160">
        <f>IF(P139="znížená",L139,0)</f>
        <v>0</v>
      </c>
      <c r="BH139" s="160">
        <f>IF(P139="zákl. prenesená",L139,0)</f>
        <v>0</v>
      </c>
      <c r="BI139" s="160">
        <f>IF(P139="zníž. prenesená",L139,0)</f>
        <v>0</v>
      </c>
      <c r="BJ139" s="160">
        <f>IF(P139="nulová",L139,0)</f>
        <v>0</v>
      </c>
      <c r="BK139" s="3" t="s">
        <v>97</v>
      </c>
      <c r="BL139" s="160">
        <f>ROUND(Q139*I139,2)</f>
        <v>0</v>
      </c>
      <c r="BM139" s="3" t="s">
        <v>165</v>
      </c>
      <c r="BN139" s="159" t="s">
        <v>730</v>
      </c>
    </row>
    <row r="140" spans="1:66" ht="15.75" customHeight="1">
      <c r="A140" s="161"/>
      <c r="B140" s="162"/>
      <c r="C140" s="161"/>
      <c r="D140" s="163" t="s">
        <v>167</v>
      </c>
      <c r="E140" s="164" t="s">
        <v>1</v>
      </c>
      <c r="F140" s="165" t="s">
        <v>181</v>
      </c>
      <c r="G140" s="165"/>
      <c r="H140" s="161"/>
      <c r="I140" s="166">
        <v>48</v>
      </c>
      <c r="J140" s="161"/>
      <c r="K140" s="161"/>
      <c r="L140" s="161"/>
      <c r="M140" s="161"/>
      <c r="N140" s="162"/>
      <c r="O140" s="167"/>
      <c r="P140" s="161"/>
      <c r="Q140" s="161"/>
      <c r="R140" s="161"/>
      <c r="S140" s="161"/>
      <c r="T140" s="161"/>
      <c r="U140" s="161"/>
      <c r="V140" s="161"/>
      <c r="W140" s="161"/>
      <c r="X140" s="161"/>
      <c r="Y140" s="168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4" t="s">
        <v>167</v>
      </c>
      <c r="AV140" s="164" t="s">
        <v>97</v>
      </c>
      <c r="AW140" s="161" t="s">
        <v>97</v>
      </c>
      <c r="AX140" s="161" t="s">
        <v>4</v>
      </c>
      <c r="AY140" s="161" t="s">
        <v>86</v>
      </c>
      <c r="AZ140" s="164" t="s">
        <v>159</v>
      </c>
      <c r="BA140" s="161"/>
      <c r="BB140" s="161"/>
      <c r="BC140" s="161"/>
      <c r="BD140" s="161"/>
      <c r="BE140" s="161"/>
      <c r="BF140" s="161"/>
      <c r="BG140" s="161"/>
      <c r="BH140" s="161"/>
      <c r="BI140" s="161"/>
      <c r="BJ140" s="161"/>
      <c r="BK140" s="161"/>
      <c r="BL140" s="161"/>
      <c r="BM140" s="161"/>
      <c r="BN140" s="161"/>
    </row>
    <row r="141" spans="1:66" ht="22.5" customHeight="1">
      <c r="A141" s="132"/>
      <c r="B141" s="133"/>
      <c r="C141" s="132"/>
      <c r="D141" s="134" t="s">
        <v>77</v>
      </c>
      <c r="E141" s="143" t="s">
        <v>182</v>
      </c>
      <c r="F141" s="143" t="s">
        <v>183</v>
      </c>
      <c r="G141" s="143"/>
      <c r="H141" s="132"/>
      <c r="I141" s="132"/>
      <c r="J141" s="132"/>
      <c r="K141" s="132"/>
      <c r="L141" s="144">
        <f>BL141</f>
        <v>0</v>
      </c>
      <c r="M141" s="132"/>
      <c r="N141" s="133"/>
      <c r="O141" s="137"/>
      <c r="P141" s="132"/>
      <c r="Q141" s="132"/>
      <c r="R141" s="138">
        <f t="shared" ref="R141:S141" si="24">SUM(R142:R149)</f>
        <v>0</v>
      </c>
      <c r="S141" s="138">
        <f t="shared" si="24"/>
        <v>0</v>
      </c>
      <c r="T141" s="132"/>
      <c r="U141" s="139">
        <f>SUM(U142:U149)</f>
        <v>0</v>
      </c>
      <c r="V141" s="132"/>
      <c r="W141" s="139">
        <f>SUM(W142:W149)</f>
        <v>22.6296</v>
      </c>
      <c r="X141" s="132"/>
      <c r="Y141" s="140">
        <f>SUM(Y142:Y149)</f>
        <v>0</v>
      </c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  <c r="AL141" s="132"/>
      <c r="AM141" s="132"/>
      <c r="AN141" s="132"/>
      <c r="AO141" s="132"/>
      <c r="AP141" s="132"/>
      <c r="AQ141" s="132"/>
      <c r="AR141" s="132"/>
      <c r="AS141" s="134" t="s">
        <v>86</v>
      </c>
      <c r="AT141" s="132"/>
      <c r="AU141" s="141" t="s">
        <v>77</v>
      </c>
      <c r="AV141" s="141" t="s">
        <v>86</v>
      </c>
      <c r="AW141" s="132"/>
      <c r="AX141" s="132"/>
      <c r="AY141" s="132"/>
      <c r="AZ141" s="134" t="s">
        <v>159</v>
      </c>
      <c r="BA141" s="132"/>
      <c r="BB141" s="132"/>
      <c r="BC141" s="132"/>
      <c r="BD141" s="132"/>
      <c r="BE141" s="132"/>
      <c r="BF141" s="132"/>
      <c r="BG141" s="132"/>
      <c r="BH141" s="132"/>
      <c r="BI141" s="132"/>
      <c r="BJ141" s="132"/>
      <c r="BK141" s="132"/>
      <c r="BL141" s="142">
        <f>SUM(BL142:BL149)</f>
        <v>0</v>
      </c>
      <c r="BM141" s="132"/>
      <c r="BN141" s="132"/>
    </row>
    <row r="142" spans="1:66" ht="37.5" customHeight="1">
      <c r="A142" s="18"/>
      <c r="B142" s="19"/>
      <c r="C142" s="145" t="s">
        <v>165</v>
      </c>
      <c r="D142" s="145" t="s">
        <v>161</v>
      </c>
      <c r="E142" s="146" t="s">
        <v>184</v>
      </c>
      <c r="F142" s="147" t="s">
        <v>185</v>
      </c>
      <c r="G142" s="147"/>
      <c r="H142" s="148" t="s">
        <v>186</v>
      </c>
      <c r="I142" s="149">
        <v>24</v>
      </c>
      <c r="J142" s="150"/>
      <c r="K142" s="150"/>
      <c r="L142" s="151">
        <f>ROUND(Q142*I142,2)</f>
        <v>0</v>
      </c>
      <c r="M142" s="152"/>
      <c r="N142" s="19"/>
      <c r="O142" s="153" t="s">
        <v>1</v>
      </c>
      <c r="P142" s="154" t="s">
        <v>42</v>
      </c>
      <c r="Q142" s="155">
        <f>J142+K142</f>
        <v>0</v>
      </c>
      <c r="R142" s="156">
        <f>ROUND(J142*I142,2)</f>
        <v>0</v>
      </c>
      <c r="S142" s="156">
        <f>ROUND(K142*I142,2)</f>
        <v>0</v>
      </c>
      <c r="T142" s="18"/>
      <c r="U142" s="157">
        <f>T142*I142</f>
        <v>0</v>
      </c>
      <c r="V142" s="157">
        <v>0.57299999999999995</v>
      </c>
      <c r="W142" s="157">
        <f>V142*I142</f>
        <v>13.751999999999999</v>
      </c>
      <c r="X142" s="157">
        <v>0</v>
      </c>
      <c r="Y142" s="158">
        <f>X142*I142</f>
        <v>0</v>
      </c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59" t="s">
        <v>165</v>
      </c>
      <c r="AT142" s="18"/>
      <c r="AU142" s="159" t="s">
        <v>161</v>
      </c>
      <c r="AV142" s="159" t="s">
        <v>97</v>
      </c>
      <c r="AW142" s="18"/>
      <c r="AX142" s="18"/>
      <c r="AY142" s="18"/>
      <c r="AZ142" s="3" t="s">
        <v>159</v>
      </c>
      <c r="BA142" s="18"/>
      <c r="BB142" s="18"/>
      <c r="BC142" s="18"/>
      <c r="BD142" s="18"/>
      <c r="BE142" s="18"/>
      <c r="BF142" s="160">
        <f>IF(P142="základná",L142,0)</f>
        <v>0</v>
      </c>
      <c r="BG142" s="160">
        <f>IF(P142="znížená",L142,0)</f>
        <v>0</v>
      </c>
      <c r="BH142" s="160">
        <f>IF(P142="zákl. prenesená",L142,0)</f>
        <v>0</v>
      </c>
      <c r="BI142" s="160">
        <f>IF(P142="zníž. prenesená",L142,0)</f>
        <v>0</v>
      </c>
      <c r="BJ142" s="160">
        <f>IF(P142="nulová",L142,0)</f>
        <v>0</v>
      </c>
      <c r="BK142" s="3" t="s">
        <v>97</v>
      </c>
      <c r="BL142" s="160">
        <f>ROUND(Q142*I142,2)</f>
        <v>0</v>
      </c>
      <c r="BM142" s="3" t="s">
        <v>165</v>
      </c>
      <c r="BN142" s="159" t="s">
        <v>731</v>
      </c>
    </row>
    <row r="143" spans="1:66" ht="15.75" customHeight="1">
      <c r="A143" s="161"/>
      <c r="B143" s="162"/>
      <c r="C143" s="161"/>
      <c r="D143" s="163" t="s">
        <v>167</v>
      </c>
      <c r="E143" s="164" t="s">
        <v>1</v>
      </c>
      <c r="F143" s="165" t="s">
        <v>188</v>
      </c>
      <c r="G143" s="165"/>
      <c r="H143" s="161"/>
      <c r="I143" s="166">
        <v>24</v>
      </c>
      <c r="J143" s="161"/>
      <c r="K143" s="161"/>
      <c r="L143" s="161"/>
      <c r="M143" s="161"/>
      <c r="N143" s="162"/>
      <c r="O143" s="167"/>
      <c r="P143" s="161"/>
      <c r="Q143" s="161"/>
      <c r="R143" s="161"/>
      <c r="S143" s="161"/>
      <c r="T143" s="161"/>
      <c r="U143" s="161"/>
      <c r="V143" s="161"/>
      <c r="W143" s="161"/>
      <c r="X143" s="161"/>
      <c r="Y143" s="168"/>
      <c r="Z143" s="161"/>
      <c r="AA143" s="161"/>
      <c r="AB143" s="161"/>
      <c r="AC143" s="161"/>
      <c r="AD143" s="161"/>
      <c r="AE143" s="161"/>
      <c r="AF143" s="161"/>
      <c r="AG143" s="161"/>
      <c r="AH143" s="161"/>
      <c r="AI143" s="161"/>
      <c r="AJ143" s="161"/>
      <c r="AK143" s="161"/>
      <c r="AL143" s="161"/>
      <c r="AM143" s="161"/>
      <c r="AN143" s="161"/>
      <c r="AO143" s="161"/>
      <c r="AP143" s="161"/>
      <c r="AQ143" s="161"/>
      <c r="AR143" s="161"/>
      <c r="AS143" s="161"/>
      <c r="AT143" s="161"/>
      <c r="AU143" s="164" t="s">
        <v>167</v>
      </c>
      <c r="AV143" s="164" t="s">
        <v>97</v>
      </c>
      <c r="AW143" s="161" t="s">
        <v>97</v>
      </c>
      <c r="AX143" s="161" t="s">
        <v>4</v>
      </c>
      <c r="AY143" s="161" t="s">
        <v>86</v>
      </c>
      <c r="AZ143" s="164" t="s">
        <v>159</v>
      </c>
      <c r="BA143" s="161"/>
      <c r="BB143" s="161"/>
      <c r="BC143" s="161"/>
      <c r="BD143" s="161"/>
      <c r="BE143" s="161"/>
      <c r="BF143" s="161"/>
      <c r="BG143" s="161"/>
      <c r="BH143" s="161"/>
      <c r="BI143" s="161"/>
      <c r="BJ143" s="161"/>
      <c r="BK143" s="161"/>
      <c r="BL143" s="161"/>
      <c r="BM143" s="161"/>
      <c r="BN143" s="161"/>
    </row>
    <row r="144" spans="1:66" ht="33" customHeight="1">
      <c r="A144" s="18"/>
      <c r="B144" s="19"/>
      <c r="C144" s="145" t="s">
        <v>182</v>
      </c>
      <c r="D144" s="145" t="s">
        <v>161</v>
      </c>
      <c r="E144" s="146" t="s">
        <v>189</v>
      </c>
      <c r="F144" s="147" t="s">
        <v>190</v>
      </c>
      <c r="G144" s="147"/>
      <c r="H144" s="148" t="s">
        <v>186</v>
      </c>
      <c r="I144" s="149">
        <v>24</v>
      </c>
      <c r="J144" s="150"/>
      <c r="K144" s="150"/>
      <c r="L144" s="151">
        <f>ROUND(Q144*I144,2)</f>
        <v>0</v>
      </c>
      <c r="M144" s="152"/>
      <c r="N144" s="19"/>
      <c r="O144" s="153" t="s">
        <v>1</v>
      </c>
      <c r="P144" s="154" t="s">
        <v>42</v>
      </c>
      <c r="Q144" s="155">
        <f>J144+K144</f>
        <v>0</v>
      </c>
      <c r="R144" s="156">
        <f>ROUND(J144*I144,2)</f>
        <v>0</v>
      </c>
      <c r="S144" s="156">
        <f>ROUND(K144*I144,2)</f>
        <v>0</v>
      </c>
      <c r="T144" s="18"/>
      <c r="U144" s="157">
        <f>T144*I144</f>
        <v>0</v>
      </c>
      <c r="V144" s="157">
        <v>0.19900000000000001</v>
      </c>
      <c r="W144" s="157">
        <f>V144*I144</f>
        <v>4.7759999999999998</v>
      </c>
      <c r="X144" s="157">
        <v>0</v>
      </c>
      <c r="Y144" s="158">
        <f>X144*I144</f>
        <v>0</v>
      </c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59" t="s">
        <v>165</v>
      </c>
      <c r="AT144" s="18"/>
      <c r="AU144" s="159" t="s">
        <v>161</v>
      </c>
      <c r="AV144" s="159" t="s">
        <v>97</v>
      </c>
      <c r="AW144" s="18"/>
      <c r="AX144" s="18"/>
      <c r="AY144" s="18"/>
      <c r="AZ144" s="3" t="s">
        <v>159</v>
      </c>
      <c r="BA144" s="18"/>
      <c r="BB144" s="18"/>
      <c r="BC144" s="18"/>
      <c r="BD144" s="18"/>
      <c r="BE144" s="18"/>
      <c r="BF144" s="160">
        <f>IF(P144="základná",L144,0)</f>
        <v>0</v>
      </c>
      <c r="BG144" s="160">
        <f>IF(P144="znížená",L144,0)</f>
        <v>0</v>
      </c>
      <c r="BH144" s="160">
        <f>IF(P144="zákl. prenesená",L144,0)</f>
        <v>0</v>
      </c>
      <c r="BI144" s="160">
        <f>IF(P144="zníž. prenesená",L144,0)</f>
        <v>0</v>
      </c>
      <c r="BJ144" s="160">
        <f>IF(P144="nulová",L144,0)</f>
        <v>0</v>
      </c>
      <c r="BK144" s="3" t="s">
        <v>97</v>
      </c>
      <c r="BL144" s="160">
        <f>ROUND(Q144*I144,2)</f>
        <v>0</v>
      </c>
      <c r="BM144" s="3" t="s">
        <v>165</v>
      </c>
      <c r="BN144" s="159" t="s">
        <v>732</v>
      </c>
    </row>
    <row r="145" spans="1:66" ht="15.75" customHeight="1">
      <c r="A145" s="161"/>
      <c r="B145" s="162"/>
      <c r="C145" s="161"/>
      <c r="D145" s="163" t="s">
        <v>167</v>
      </c>
      <c r="E145" s="164" t="s">
        <v>1</v>
      </c>
      <c r="F145" s="165" t="s">
        <v>188</v>
      </c>
      <c r="G145" s="165"/>
      <c r="H145" s="161"/>
      <c r="I145" s="166">
        <v>24</v>
      </c>
      <c r="J145" s="161"/>
      <c r="K145" s="161"/>
      <c r="L145" s="161"/>
      <c r="M145" s="161"/>
      <c r="N145" s="162"/>
      <c r="O145" s="167"/>
      <c r="P145" s="161"/>
      <c r="Q145" s="161"/>
      <c r="R145" s="161"/>
      <c r="S145" s="161"/>
      <c r="T145" s="161"/>
      <c r="U145" s="161"/>
      <c r="V145" s="161"/>
      <c r="W145" s="161"/>
      <c r="X145" s="161"/>
      <c r="Y145" s="168"/>
      <c r="Z145" s="161"/>
      <c r="AA145" s="161"/>
      <c r="AB145" s="161"/>
      <c r="AC145" s="161"/>
      <c r="AD145" s="161"/>
      <c r="AE145" s="161"/>
      <c r="AF145" s="161"/>
      <c r="AG145" s="161"/>
      <c r="AH145" s="161"/>
      <c r="AI145" s="161"/>
      <c r="AJ145" s="161"/>
      <c r="AK145" s="161"/>
      <c r="AL145" s="161"/>
      <c r="AM145" s="161"/>
      <c r="AN145" s="161"/>
      <c r="AO145" s="161"/>
      <c r="AP145" s="161"/>
      <c r="AQ145" s="161"/>
      <c r="AR145" s="161"/>
      <c r="AS145" s="161"/>
      <c r="AT145" s="161"/>
      <c r="AU145" s="164" t="s">
        <v>167</v>
      </c>
      <c r="AV145" s="164" t="s">
        <v>97</v>
      </c>
      <c r="AW145" s="161" t="s">
        <v>97</v>
      </c>
      <c r="AX145" s="161" t="s">
        <v>4</v>
      </c>
      <c r="AY145" s="161" t="s">
        <v>86</v>
      </c>
      <c r="AZ145" s="164" t="s">
        <v>159</v>
      </c>
      <c r="BA145" s="161"/>
      <c r="BB145" s="161"/>
      <c r="BC145" s="161"/>
      <c r="BD145" s="161"/>
      <c r="BE145" s="161"/>
      <c r="BF145" s="161"/>
      <c r="BG145" s="161"/>
      <c r="BH145" s="161"/>
      <c r="BI145" s="161"/>
      <c r="BJ145" s="161"/>
      <c r="BK145" s="161"/>
      <c r="BL145" s="161"/>
      <c r="BM145" s="161"/>
      <c r="BN145" s="161"/>
    </row>
    <row r="146" spans="1:66" ht="33" customHeight="1">
      <c r="A146" s="18"/>
      <c r="B146" s="19"/>
      <c r="C146" s="145" t="s">
        <v>192</v>
      </c>
      <c r="D146" s="145" t="s">
        <v>161</v>
      </c>
      <c r="E146" s="146" t="s">
        <v>193</v>
      </c>
      <c r="F146" s="147" t="s">
        <v>194</v>
      </c>
      <c r="G146" s="147"/>
      <c r="H146" s="148" t="s">
        <v>186</v>
      </c>
      <c r="I146" s="149">
        <v>24</v>
      </c>
      <c r="J146" s="150"/>
      <c r="K146" s="150"/>
      <c r="L146" s="151">
        <f>ROUND(Q146*I146,2)</f>
        <v>0</v>
      </c>
      <c r="M146" s="152"/>
      <c r="N146" s="19"/>
      <c r="O146" s="153" t="s">
        <v>1</v>
      </c>
      <c r="P146" s="154" t="s">
        <v>42</v>
      </c>
      <c r="Q146" s="155">
        <f>J146+K146</f>
        <v>0</v>
      </c>
      <c r="R146" s="156">
        <f>ROUND(J146*I146,2)</f>
        <v>0</v>
      </c>
      <c r="S146" s="156">
        <f>ROUND(K146*I146,2)</f>
        <v>0</v>
      </c>
      <c r="T146" s="18"/>
      <c r="U146" s="157">
        <f>T146*I146</f>
        <v>0</v>
      </c>
      <c r="V146" s="157">
        <v>0.1002</v>
      </c>
      <c r="W146" s="157">
        <f>V146*I146</f>
        <v>2.4047999999999998</v>
      </c>
      <c r="X146" s="157">
        <v>0</v>
      </c>
      <c r="Y146" s="158">
        <f>X146*I146</f>
        <v>0</v>
      </c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59" t="s">
        <v>165</v>
      </c>
      <c r="AT146" s="18"/>
      <c r="AU146" s="159" t="s">
        <v>161</v>
      </c>
      <c r="AV146" s="159" t="s">
        <v>97</v>
      </c>
      <c r="AW146" s="18"/>
      <c r="AX146" s="18"/>
      <c r="AY146" s="18"/>
      <c r="AZ146" s="3" t="s">
        <v>159</v>
      </c>
      <c r="BA146" s="18"/>
      <c r="BB146" s="18"/>
      <c r="BC146" s="18"/>
      <c r="BD146" s="18"/>
      <c r="BE146" s="18"/>
      <c r="BF146" s="160">
        <f>IF(P146="základná",L146,0)</f>
        <v>0</v>
      </c>
      <c r="BG146" s="160">
        <f>IF(P146="znížená",L146,0)</f>
        <v>0</v>
      </c>
      <c r="BH146" s="160">
        <f>IF(P146="zákl. prenesená",L146,0)</f>
        <v>0</v>
      </c>
      <c r="BI146" s="160">
        <f>IF(P146="zníž. prenesená",L146,0)</f>
        <v>0</v>
      </c>
      <c r="BJ146" s="160">
        <f>IF(P146="nulová",L146,0)</f>
        <v>0</v>
      </c>
      <c r="BK146" s="3" t="s">
        <v>97</v>
      </c>
      <c r="BL146" s="160">
        <f>ROUND(Q146*I146,2)</f>
        <v>0</v>
      </c>
      <c r="BM146" s="3" t="s">
        <v>165</v>
      </c>
      <c r="BN146" s="159" t="s">
        <v>733</v>
      </c>
    </row>
    <row r="147" spans="1:66" ht="15.75" customHeight="1">
      <c r="A147" s="161"/>
      <c r="B147" s="162"/>
      <c r="C147" s="161"/>
      <c r="D147" s="163" t="s">
        <v>167</v>
      </c>
      <c r="E147" s="164" t="s">
        <v>1</v>
      </c>
      <c r="F147" s="165" t="s">
        <v>188</v>
      </c>
      <c r="G147" s="165"/>
      <c r="H147" s="161"/>
      <c r="I147" s="166">
        <v>24</v>
      </c>
      <c r="J147" s="161"/>
      <c r="K147" s="161"/>
      <c r="L147" s="161"/>
      <c r="M147" s="161"/>
      <c r="N147" s="162"/>
      <c r="O147" s="167"/>
      <c r="P147" s="161"/>
      <c r="Q147" s="161"/>
      <c r="R147" s="161"/>
      <c r="S147" s="161"/>
      <c r="T147" s="161"/>
      <c r="U147" s="161"/>
      <c r="V147" s="161"/>
      <c r="W147" s="161"/>
      <c r="X147" s="161"/>
      <c r="Y147" s="168"/>
      <c r="Z147" s="161"/>
      <c r="AA147" s="161"/>
      <c r="AB147" s="161"/>
      <c r="AC147" s="161"/>
      <c r="AD147" s="161"/>
      <c r="AE147" s="161"/>
      <c r="AF147" s="161"/>
      <c r="AG147" s="161"/>
      <c r="AH147" s="161"/>
      <c r="AI147" s="161"/>
      <c r="AJ147" s="161"/>
      <c r="AK147" s="161"/>
      <c r="AL147" s="161"/>
      <c r="AM147" s="161"/>
      <c r="AN147" s="161"/>
      <c r="AO147" s="161"/>
      <c r="AP147" s="161"/>
      <c r="AQ147" s="161"/>
      <c r="AR147" s="161"/>
      <c r="AS147" s="161"/>
      <c r="AT147" s="161"/>
      <c r="AU147" s="164" t="s">
        <v>167</v>
      </c>
      <c r="AV147" s="164" t="s">
        <v>97</v>
      </c>
      <c r="AW147" s="161" t="s">
        <v>97</v>
      </c>
      <c r="AX147" s="161" t="s">
        <v>4</v>
      </c>
      <c r="AY147" s="161" t="s">
        <v>86</v>
      </c>
      <c r="AZ147" s="164" t="s">
        <v>159</v>
      </c>
      <c r="BA147" s="161"/>
      <c r="BB147" s="161"/>
      <c r="BC147" s="161"/>
      <c r="BD147" s="161"/>
      <c r="BE147" s="161"/>
      <c r="BF147" s="161"/>
      <c r="BG147" s="161"/>
      <c r="BH147" s="161"/>
      <c r="BI147" s="161"/>
      <c r="BJ147" s="161"/>
      <c r="BK147" s="161"/>
      <c r="BL147" s="161"/>
      <c r="BM147" s="161"/>
      <c r="BN147" s="161"/>
    </row>
    <row r="148" spans="1:66" ht="24" customHeight="1">
      <c r="A148" s="18"/>
      <c r="B148" s="19"/>
      <c r="C148" s="169" t="s">
        <v>196</v>
      </c>
      <c r="D148" s="169" t="s">
        <v>175</v>
      </c>
      <c r="E148" s="170" t="s">
        <v>197</v>
      </c>
      <c r="F148" s="171" t="s">
        <v>198</v>
      </c>
      <c r="G148" s="171"/>
      <c r="H148" s="172" t="s">
        <v>186</v>
      </c>
      <c r="I148" s="173">
        <v>24.24</v>
      </c>
      <c r="J148" s="174"/>
      <c r="K148" s="175"/>
      <c r="L148" s="176">
        <f>ROUND(Q148*I148,2)</f>
        <v>0</v>
      </c>
      <c r="M148" s="175"/>
      <c r="N148" s="177"/>
      <c r="O148" s="178" t="s">
        <v>1</v>
      </c>
      <c r="P148" s="154" t="s">
        <v>42</v>
      </c>
      <c r="Q148" s="155">
        <f>J148+K148</f>
        <v>0</v>
      </c>
      <c r="R148" s="156">
        <f>ROUND(J148*I148,2)</f>
        <v>0</v>
      </c>
      <c r="S148" s="156">
        <f>ROUND(K148*I148,2)</f>
        <v>0</v>
      </c>
      <c r="T148" s="18"/>
      <c r="U148" s="157">
        <f>T148*I148</f>
        <v>0</v>
      </c>
      <c r="V148" s="157">
        <v>7.0000000000000007E-2</v>
      </c>
      <c r="W148" s="157">
        <f>V148*I148</f>
        <v>1.6968000000000001</v>
      </c>
      <c r="X148" s="157">
        <v>0</v>
      </c>
      <c r="Y148" s="158">
        <f>X148*I148</f>
        <v>0</v>
      </c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59" t="s">
        <v>179</v>
      </c>
      <c r="AT148" s="18"/>
      <c r="AU148" s="159" t="s">
        <v>175</v>
      </c>
      <c r="AV148" s="159" t="s">
        <v>97</v>
      </c>
      <c r="AW148" s="18"/>
      <c r="AX148" s="18"/>
      <c r="AY148" s="18"/>
      <c r="AZ148" s="3" t="s">
        <v>159</v>
      </c>
      <c r="BA148" s="18"/>
      <c r="BB148" s="18"/>
      <c r="BC148" s="18"/>
      <c r="BD148" s="18"/>
      <c r="BE148" s="18"/>
      <c r="BF148" s="160">
        <f>IF(P148="základná",L148,0)</f>
        <v>0</v>
      </c>
      <c r="BG148" s="160">
        <f>IF(P148="znížená",L148,0)</f>
        <v>0</v>
      </c>
      <c r="BH148" s="160">
        <f>IF(P148="zákl. prenesená",L148,0)</f>
        <v>0</v>
      </c>
      <c r="BI148" s="160">
        <f>IF(P148="zníž. prenesená",L148,0)</f>
        <v>0</v>
      </c>
      <c r="BJ148" s="160">
        <f>IF(P148="nulová",L148,0)</f>
        <v>0</v>
      </c>
      <c r="BK148" s="3" t="s">
        <v>97</v>
      </c>
      <c r="BL148" s="160">
        <f>ROUND(Q148*I148,2)</f>
        <v>0</v>
      </c>
      <c r="BM148" s="3" t="s">
        <v>165</v>
      </c>
      <c r="BN148" s="159" t="s">
        <v>734</v>
      </c>
    </row>
    <row r="149" spans="1:66" ht="15.75" customHeight="1">
      <c r="A149" s="161"/>
      <c r="B149" s="162"/>
      <c r="C149" s="161"/>
      <c r="D149" s="163" t="s">
        <v>167</v>
      </c>
      <c r="E149" s="161"/>
      <c r="F149" s="165" t="s">
        <v>200</v>
      </c>
      <c r="G149" s="165"/>
      <c r="H149" s="161"/>
      <c r="I149" s="166">
        <v>24.24</v>
      </c>
      <c r="J149" s="161"/>
      <c r="K149" s="161"/>
      <c r="L149" s="161"/>
      <c r="M149" s="161"/>
      <c r="N149" s="162"/>
      <c r="O149" s="167"/>
      <c r="P149" s="161"/>
      <c r="Q149" s="161"/>
      <c r="R149" s="161"/>
      <c r="S149" s="161"/>
      <c r="T149" s="161"/>
      <c r="U149" s="161"/>
      <c r="V149" s="161"/>
      <c r="W149" s="161"/>
      <c r="X149" s="161"/>
      <c r="Y149" s="168"/>
      <c r="Z149" s="161"/>
      <c r="AA149" s="161"/>
      <c r="AB149" s="161"/>
      <c r="AC149" s="161"/>
      <c r="AD149" s="161"/>
      <c r="AE149" s="161"/>
      <c r="AF149" s="161"/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  <c r="AS149" s="161"/>
      <c r="AT149" s="161"/>
      <c r="AU149" s="164" t="s">
        <v>167</v>
      </c>
      <c r="AV149" s="164" t="s">
        <v>97</v>
      </c>
      <c r="AW149" s="161" t="s">
        <v>97</v>
      </c>
      <c r="AX149" s="161" t="s">
        <v>3</v>
      </c>
      <c r="AY149" s="161" t="s">
        <v>86</v>
      </c>
      <c r="AZ149" s="164" t="s">
        <v>159</v>
      </c>
      <c r="BA149" s="161"/>
      <c r="BB149" s="161"/>
      <c r="BC149" s="161"/>
      <c r="BD149" s="161"/>
      <c r="BE149" s="161"/>
      <c r="BF149" s="161"/>
      <c r="BG149" s="161"/>
      <c r="BH149" s="161"/>
      <c r="BI149" s="161"/>
      <c r="BJ149" s="161"/>
      <c r="BK149" s="161"/>
      <c r="BL149" s="161"/>
      <c r="BM149" s="161"/>
      <c r="BN149" s="161"/>
    </row>
    <row r="150" spans="1:66" ht="22.5" customHeight="1">
      <c r="A150" s="132"/>
      <c r="B150" s="133"/>
      <c r="C150" s="132"/>
      <c r="D150" s="134" t="s">
        <v>77</v>
      </c>
      <c r="E150" s="143" t="s">
        <v>201</v>
      </c>
      <c r="F150" s="143" t="s">
        <v>202</v>
      </c>
      <c r="G150" s="143"/>
      <c r="H150" s="132"/>
      <c r="I150" s="132"/>
      <c r="J150" s="132"/>
      <c r="K150" s="132"/>
      <c r="L150" s="144">
        <f>BL150</f>
        <v>0</v>
      </c>
      <c r="M150" s="132"/>
      <c r="N150" s="133"/>
      <c r="O150" s="137"/>
      <c r="P150" s="132"/>
      <c r="Q150" s="132"/>
      <c r="R150" s="138">
        <f t="shared" ref="R150:S150" si="25">SUM(R151:R155)</f>
        <v>0</v>
      </c>
      <c r="S150" s="138">
        <f t="shared" si="25"/>
        <v>0</v>
      </c>
      <c r="T150" s="132"/>
      <c r="U150" s="139">
        <f>SUM(U151:U155)</f>
        <v>0</v>
      </c>
      <c r="V150" s="132"/>
      <c r="W150" s="139">
        <f>SUM(W151:W155)</f>
        <v>3.3962399999999997</v>
      </c>
      <c r="X150" s="132"/>
      <c r="Y150" s="140">
        <f>SUM(Y151:Y155)</f>
        <v>0</v>
      </c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2"/>
      <c r="AO150" s="132"/>
      <c r="AP150" s="132"/>
      <c r="AQ150" s="132"/>
      <c r="AR150" s="132"/>
      <c r="AS150" s="134" t="s">
        <v>86</v>
      </c>
      <c r="AT150" s="132"/>
      <c r="AU150" s="141" t="s">
        <v>77</v>
      </c>
      <c r="AV150" s="141" t="s">
        <v>86</v>
      </c>
      <c r="AW150" s="132"/>
      <c r="AX150" s="132"/>
      <c r="AY150" s="132"/>
      <c r="AZ150" s="134" t="s">
        <v>159</v>
      </c>
      <c r="BA150" s="132"/>
      <c r="BB150" s="132"/>
      <c r="BC150" s="132"/>
      <c r="BD150" s="132"/>
      <c r="BE150" s="132"/>
      <c r="BF150" s="132"/>
      <c r="BG150" s="132"/>
      <c r="BH150" s="132"/>
      <c r="BI150" s="132"/>
      <c r="BJ150" s="132"/>
      <c r="BK150" s="132"/>
      <c r="BL150" s="142">
        <f>SUM(BL151:BL155)</f>
        <v>0</v>
      </c>
      <c r="BM150" s="132"/>
      <c r="BN150" s="132"/>
    </row>
    <row r="151" spans="1:66" ht="33" customHeight="1">
      <c r="A151" s="18"/>
      <c r="B151" s="19"/>
      <c r="C151" s="145" t="s">
        <v>179</v>
      </c>
      <c r="D151" s="145" t="s">
        <v>161</v>
      </c>
      <c r="E151" s="146" t="s">
        <v>203</v>
      </c>
      <c r="F151" s="147" t="s">
        <v>204</v>
      </c>
      <c r="G151" s="147"/>
      <c r="H151" s="148" t="s">
        <v>186</v>
      </c>
      <c r="I151" s="149">
        <v>66</v>
      </c>
      <c r="J151" s="150"/>
      <c r="K151" s="150"/>
      <c r="L151" s="151">
        <f>ROUND(Q151*I151,2)</f>
        <v>0</v>
      </c>
      <c r="M151" s="152"/>
      <c r="N151" s="19"/>
      <c r="O151" s="153" t="s">
        <v>1</v>
      </c>
      <c r="P151" s="154" t="s">
        <v>42</v>
      </c>
      <c r="Q151" s="155">
        <f>J151+K151</f>
        <v>0</v>
      </c>
      <c r="R151" s="156">
        <f>ROUND(J151*I151,2)</f>
        <v>0</v>
      </c>
      <c r="S151" s="156">
        <f>ROUND(K151*I151,2)</f>
        <v>0</v>
      </c>
      <c r="T151" s="18"/>
      <c r="U151" s="157">
        <f>T151*I151</f>
        <v>0</v>
      </c>
      <c r="V151" s="157">
        <v>2.572E-2</v>
      </c>
      <c r="W151" s="157">
        <f>V151*I151</f>
        <v>1.6975199999999999</v>
      </c>
      <c r="X151" s="157">
        <v>0</v>
      </c>
      <c r="Y151" s="158">
        <f>X151*I151</f>
        <v>0</v>
      </c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59" t="s">
        <v>165</v>
      </c>
      <c r="AT151" s="18"/>
      <c r="AU151" s="159" t="s">
        <v>161</v>
      </c>
      <c r="AV151" s="159" t="s">
        <v>97</v>
      </c>
      <c r="AW151" s="18"/>
      <c r="AX151" s="18"/>
      <c r="AY151" s="18"/>
      <c r="AZ151" s="3" t="s">
        <v>159</v>
      </c>
      <c r="BA151" s="18"/>
      <c r="BB151" s="18"/>
      <c r="BC151" s="18"/>
      <c r="BD151" s="18"/>
      <c r="BE151" s="18"/>
      <c r="BF151" s="160">
        <f>IF(P151="základná",L151,0)</f>
        <v>0</v>
      </c>
      <c r="BG151" s="160">
        <f>IF(P151="znížená",L151,0)</f>
        <v>0</v>
      </c>
      <c r="BH151" s="160">
        <f>IF(P151="zákl. prenesená",L151,0)</f>
        <v>0</v>
      </c>
      <c r="BI151" s="160">
        <f>IF(P151="zníž. prenesená",L151,0)</f>
        <v>0</v>
      </c>
      <c r="BJ151" s="160">
        <f>IF(P151="nulová",L151,0)</f>
        <v>0</v>
      </c>
      <c r="BK151" s="3" t="s">
        <v>97</v>
      </c>
      <c r="BL151" s="160">
        <f>ROUND(Q151*I151,2)</f>
        <v>0</v>
      </c>
      <c r="BM151" s="3" t="s">
        <v>165</v>
      </c>
      <c r="BN151" s="159" t="s">
        <v>735</v>
      </c>
    </row>
    <row r="152" spans="1:66" ht="15.75" customHeight="1">
      <c r="A152" s="161"/>
      <c r="B152" s="162"/>
      <c r="C152" s="161"/>
      <c r="D152" s="163" t="s">
        <v>167</v>
      </c>
      <c r="E152" s="164" t="s">
        <v>1</v>
      </c>
      <c r="F152" s="165" t="s">
        <v>206</v>
      </c>
      <c r="G152" s="165"/>
      <c r="H152" s="161"/>
      <c r="I152" s="166">
        <v>66</v>
      </c>
      <c r="J152" s="161"/>
      <c r="K152" s="161"/>
      <c r="L152" s="161"/>
      <c r="M152" s="161"/>
      <c r="N152" s="162"/>
      <c r="O152" s="167"/>
      <c r="P152" s="161"/>
      <c r="Q152" s="161"/>
      <c r="R152" s="161"/>
      <c r="S152" s="161"/>
      <c r="T152" s="161"/>
      <c r="U152" s="161"/>
      <c r="V152" s="161"/>
      <c r="W152" s="161"/>
      <c r="X152" s="161"/>
      <c r="Y152" s="168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161"/>
      <c r="AJ152" s="161"/>
      <c r="AK152" s="161"/>
      <c r="AL152" s="161"/>
      <c r="AM152" s="161"/>
      <c r="AN152" s="161"/>
      <c r="AO152" s="161"/>
      <c r="AP152" s="161"/>
      <c r="AQ152" s="161"/>
      <c r="AR152" s="161"/>
      <c r="AS152" s="161"/>
      <c r="AT152" s="161"/>
      <c r="AU152" s="164" t="s">
        <v>167</v>
      </c>
      <c r="AV152" s="164" t="s">
        <v>97</v>
      </c>
      <c r="AW152" s="161" t="s">
        <v>97</v>
      </c>
      <c r="AX152" s="161" t="s">
        <v>4</v>
      </c>
      <c r="AY152" s="161" t="s">
        <v>86</v>
      </c>
      <c r="AZ152" s="164" t="s">
        <v>159</v>
      </c>
      <c r="BA152" s="161"/>
      <c r="BB152" s="161"/>
      <c r="BC152" s="161"/>
      <c r="BD152" s="161"/>
      <c r="BE152" s="161"/>
      <c r="BF152" s="161"/>
      <c r="BG152" s="161"/>
      <c r="BH152" s="161"/>
      <c r="BI152" s="161"/>
      <c r="BJ152" s="161"/>
      <c r="BK152" s="161"/>
      <c r="BL152" s="161"/>
      <c r="BM152" s="161"/>
      <c r="BN152" s="161"/>
    </row>
    <row r="153" spans="1:66" ht="44.25" customHeight="1">
      <c r="A153" s="18"/>
      <c r="B153" s="19"/>
      <c r="C153" s="145" t="s">
        <v>201</v>
      </c>
      <c r="D153" s="145" t="s">
        <v>161</v>
      </c>
      <c r="E153" s="146" t="s">
        <v>207</v>
      </c>
      <c r="F153" s="147" t="s">
        <v>208</v>
      </c>
      <c r="G153" s="147"/>
      <c r="H153" s="148" t="s">
        <v>186</v>
      </c>
      <c r="I153" s="149">
        <v>66</v>
      </c>
      <c r="J153" s="150"/>
      <c r="K153" s="150"/>
      <c r="L153" s="151">
        <f t="shared" ref="L153:L155" si="26">ROUND(Q153*I153,2)</f>
        <v>0</v>
      </c>
      <c r="M153" s="152"/>
      <c r="N153" s="19"/>
      <c r="O153" s="153" t="s">
        <v>1</v>
      </c>
      <c r="P153" s="154" t="s">
        <v>42</v>
      </c>
      <c r="Q153" s="155">
        <f t="shared" ref="Q153:Q155" si="27">J153+K153</f>
        <v>0</v>
      </c>
      <c r="R153" s="156">
        <f t="shared" ref="R153:R155" si="28">ROUND(J153*I153,2)</f>
        <v>0</v>
      </c>
      <c r="S153" s="156">
        <f t="shared" ref="S153:S155" si="29">ROUND(K153*I153,2)</f>
        <v>0</v>
      </c>
      <c r="T153" s="18"/>
      <c r="U153" s="157">
        <f t="shared" ref="U153:U155" si="30">T153*I153</f>
        <v>0</v>
      </c>
      <c r="V153" s="157">
        <v>0</v>
      </c>
      <c r="W153" s="157">
        <f t="shared" ref="W153:W155" si="31">V153*I153</f>
        <v>0</v>
      </c>
      <c r="X153" s="157">
        <v>0</v>
      </c>
      <c r="Y153" s="158">
        <f t="shared" ref="Y153:Y155" si="32">X153*I153</f>
        <v>0</v>
      </c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59" t="s">
        <v>165</v>
      </c>
      <c r="AT153" s="18"/>
      <c r="AU153" s="159" t="s">
        <v>161</v>
      </c>
      <c r="AV153" s="159" t="s">
        <v>97</v>
      </c>
      <c r="AW153" s="18"/>
      <c r="AX153" s="18"/>
      <c r="AY153" s="18"/>
      <c r="AZ153" s="3" t="s">
        <v>159</v>
      </c>
      <c r="BA153" s="18"/>
      <c r="BB153" s="18"/>
      <c r="BC153" s="18"/>
      <c r="BD153" s="18"/>
      <c r="BE153" s="18"/>
      <c r="BF153" s="160">
        <f t="shared" ref="BF153:BF155" si="33">IF(P153="základná",L153,0)</f>
        <v>0</v>
      </c>
      <c r="BG153" s="160">
        <f t="shared" ref="BG153:BG155" si="34">IF(P153="znížená",L153,0)</f>
        <v>0</v>
      </c>
      <c r="BH153" s="160">
        <f t="shared" ref="BH153:BH155" si="35">IF(P153="zákl. prenesená",L153,0)</f>
        <v>0</v>
      </c>
      <c r="BI153" s="160">
        <f t="shared" ref="BI153:BI155" si="36">IF(P153="zníž. prenesená",L153,0)</f>
        <v>0</v>
      </c>
      <c r="BJ153" s="160">
        <f t="shared" ref="BJ153:BJ155" si="37">IF(P153="nulová",L153,0)</f>
        <v>0</v>
      </c>
      <c r="BK153" s="3" t="s">
        <v>97</v>
      </c>
      <c r="BL153" s="160">
        <f t="shared" ref="BL153:BL155" si="38">ROUND(Q153*I153,2)</f>
        <v>0</v>
      </c>
      <c r="BM153" s="3" t="s">
        <v>165</v>
      </c>
      <c r="BN153" s="159" t="s">
        <v>736</v>
      </c>
    </row>
    <row r="154" spans="1:66" ht="33" customHeight="1">
      <c r="A154" s="18"/>
      <c r="B154" s="19"/>
      <c r="C154" s="145" t="s">
        <v>210</v>
      </c>
      <c r="D154" s="145" t="s">
        <v>161</v>
      </c>
      <c r="E154" s="146" t="s">
        <v>211</v>
      </c>
      <c r="F154" s="147" t="s">
        <v>212</v>
      </c>
      <c r="G154" s="147"/>
      <c r="H154" s="148" t="s">
        <v>186</v>
      </c>
      <c r="I154" s="149">
        <v>66</v>
      </c>
      <c r="J154" s="150"/>
      <c r="K154" s="150"/>
      <c r="L154" s="151">
        <f t="shared" si="26"/>
        <v>0</v>
      </c>
      <c r="M154" s="152"/>
      <c r="N154" s="19"/>
      <c r="O154" s="153" t="s">
        <v>1</v>
      </c>
      <c r="P154" s="154" t="s">
        <v>42</v>
      </c>
      <c r="Q154" s="155">
        <f t="shared" si="27"/>
        <v>0</v>
      </c>
      <c r="R154" s="156">
        <f t="shared" si="28"/>
        <v>0</v>
      </c>
      <c r="S154" s="156">
        <f t="shared" si="29"/>
        <v>0</v>
      </c>
      <c r="T154" s="18"/>
      <c r="U154" s="157">
        <f t="shared" si="30"/>
        <v>0</v>
      </c>
      <c r="V154" s="157">
        <v>2.572E-2</v>
      </c>
      <c r="W154" s="157">
        <f t="shared" si="31"/>
        <v>1.6975199999999999</v>
      </c>
      <c r="X154" s="157">
        <v>0</v>
      </c>
      <c r="Y154" s="158">
        <f t="shared" si="32"/>
        <v>0</v>
      </c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59" t="s">
        <v>165</v>
      </c>
      <c r="AT154" s="18"/>
      <c r="AU154" s="159" t="s">
        <v>161</v>
      </c>
      <c r="AV154" s="159" t="s">
        <v>97</v>
      </c>
      <c r="AW154" s="18"/>
      <c r="AX154" s="18"/>
      <c r="AY154" s="18"/>
      <c r="AZ154" s="3" t="s">
        <v>159</v>
      </c>
      <c r="BA154" s="18"/>
      <c r="BB154" s="18"/>
      <c r="BC154" s="18"/>
      <c r="BD154" s="18"/>
      <c r="BE154" s="18"/>
      <c r="BF154" s="160">
        <f t="shared" si="33"/>
        <v>0</v>
      </c>
      <c r="BG154" s="160">
        <f t="shared" si="34"/>
        <v>0</v>
      </c>
      <c r="BH154" s="160">
        <f t="shared" si="35"/>
        <v>0</v>
      </c>
      <c r="BI154" s="160">
        <f t="shared" si="36"/>
        <v>0</v>
      </c>
      <c r="BJ154" s="160">
        <f t="shared" si="37"/>
        <v>0</v>
      </c>
      <c r="BK154" s="3" t="s">
        <v>97</v>
      </c>
      <c r="BL154" s="160">
        <f t="shared" si="38"/>
        <v>0</v>
      </c>
      <c r="BM154" s="3" t="s">
        <v>165</v>
      </c>
      <c r="BN154" s="159" t="s">
        <v>737</v>
      </c>
    </row>
    <row r="155" spans="1:66" ht="37.5" customHeight="1">
      <c r="A155" s="18"/>
      <c r="B155" s="19"/>
      <c r="C155" s="145" t="s">
        <v>214</v>
      </c>
      <c r="D155" s="145" t="s">
        <v>161</v>
      </c>
      <c r="E155" s="146" t="s">
        <v>215</v>
      </c>
      <c r="F155" s="147" t="s">
        <v>216</v>
      </c>
      <c r="G155" s="147"/>
      <c r="H155" s="148" t="s">
        <v>178</v>
      </c>
      <c r="I155" s="149">
        <v>6</v>
      </c>
      <c r="J155" s="150"/>
      <c r="K155" s="150"/>
      <c r="L155" s="151">
        <f t="shared" si="26"/>
        <v>0</v>
      </c>
      <c r="M155" s="152"/>
      <c r="N155" s="19"/>
      <c r="O155" s="153" t="s">
        <v>1</v>
      </c>
      <c r="P155" s="154" t="s">
        <v>42</v>
      </c>
      <c r="Q155" s="155">
        <f t="shared" si="27"/>
        <v>0</v>
      </c>
      <c r="R155" s="156">
        <f t="shared" si="28"/>
        <v>0</v>
      </c>
      <c r="S155" s="156">
        <f t="shared" si="29"/>
        <v>0</v>
      </c>
      <c r="T155" s="18"/>
      <c r="U155" s="157">
        <f t="shared" si="30"/>
        <v>0</v>
      </c>
      <c r="V155" s="157">
        <v>2.0000000000000001E-4</v>
      </c>
      <c r="W155" s="157">
        <f t="shared" si="31"/>
        <v>1.2000000000000001E-3</v>
      </c>
      <c r="X155" s="157">
        <v>0</v>
      </c>
      <c r="Y155" s="158">
        <f t="shared" si="32"/>
        <v>0</v>
      </c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59" t="s">
        <v>165</v>
      </c>
      <c r="AT155" s="18"/>
      <c r="AU155" s="159" t="s">
        <v>161</v>
      </c>
      <c r="AV155" s="159" t="s">
        <v>97</v>
      </c>
      <c r="AW155" s="18"/>
      <c r="AX155" s="18"/>
      <c r="AY155" s="18"/>
      <c r="AZ155" s="3" t="s">
        <v>159</v>
      </c>
      <c r="BA155" s="18"/>
      <c r="BB155" s="18"/>
      <c r="BC155" s="18"/>
      <c r="BD155" s="18"/>
      <c r="BE155" s="18"/>
      <c r="BF155" s="160">
        <f t="shared" si="33"/>
        <v>0</v>
      </c>
      <c r="BG155" s="160">
        <f t="shared" si="34"/>
        <v>0</v>
      </c>
      <c r="BH155" s="160">
        <f t="shared" si="35"/>
        <v>0</v>
      </c>
      <c r="BI155" s="160">
        <f t="shared" si="36"/>
        <v>0</v>
      </c>
      <c r="BJ155" s="160">
        <f t="shared" si="37"/>
        <v>0</v>
      </c>
      <c r="BK155" s="3" t="s">
        <v>97</v>
      </c>
      <c r="BL155" s="160">
        <f t="shared" si="38"/>
        <v>0</v>
      </c>
      <c r="BM155" s="3" t="s">
        <v>165</v>
      </c>
      <c r="BN155" s="159" t="s">
        <v>738</v>
      </c>
    </row>
    <row r="156" spans="1:66" ht="22.5" customHeight="1">
      <c r="A156" s="132"/>
      <c r="B156" s="133"/>
      <c r="C156" s="132"/>
      <c r="D156" s="134" t="s">
        <v>77</v>
      </c>
      <c r="E156" s="143" t="s">
        <v>218</v>
      </c>
      <c r="F156" s="143" t="s">
        <v>219</v>
      </c>
      <c r="G156" s="143"/>
      <c r="H156" s="132"/>
      <c r="I156" s="132"/>
      <c r="J156" s="132"/>
      <c r="K156" s="132"/>
      <c r="L156" s="144">
        <f>BL156</f>
        <v>0</v>
      </c>
      <c r="M156" s="132"/>
      <c r="N156" s="133"/>
      <c r="O156" s="137"/>
      <c r="P156" s="132"/>
      <c r="Q156" s="132"/>
      <c r="R156" s="138">
        <f t="shared" ref="R156:S156" si="39">R157</f>
        <v>0</v>
      </c>
      <c r="S156" s="138">
        <f t="shared" si="39"/>
        <v>0</v>
      </c>
      <c r="T156" s="132"/>
      <c r="U156" s="139">
        <f>U157</f>
        <v>0</v>
      </c>
      <c r="V156" s="132"/>
      <c r="W156" s="139">
        <f>W157</f>
        <v>0</v>
      </c>
      <c r="X156" s="132"/>
      <c r="Y156" s="140">
        <f>Y157</f>
        <v>0</v>
      </c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  <c r="AL156" s="132"/>
      <c r="AM156" s="132"/>
      <c r="AN156" s="132"/>
      <c r="AO156" s="132"/>
      <c r="AP156" s="132"/>
      <c r="AQ156" s="132"/>
      <c r="AR156" s="132"/>
      <c r="AS156" s="134" t="s">
        <v>86</v>
      </c>
      <c r="AT156" s="132"/>
      <c r="AU156" s="141" t="s">
        <v>77</v>
      </c>
      <c r="AV156" s="141" t="s">
        <v>86</v>
      </c>
      <c r="AW156" s="132"/>
      <c r="AX156" s="132"/>
      <c r="AY156" s="132"/>
      <c r="AZ156" s="134" t="s">
        <v>159</v>
      </c>
      <c r="BA156" s="132"/>
      <c r="BB156" s="132"/>
      <c r="BC156" s="132"/>
      <c r="BD156" s="132"/>
      <c r="BE156" s="132"/>
      <c r="BF156" s="132"/>
      <c r="BG156" s="132"/>
      <c r="BH156" s="132"/>
      <c r="BI156" s="132"/>
      <c r="BJ156" s="132"/>
      <c r="BK156" s="132"/>
      <c r="BL156" s="142">
        <f>BL157</f>
        <v>0</v>
      </c>
      <c r="BM156" s="132"/>
      <c r="BN156" s="132"/>
    </row>
    <row r="157" spans="1:66" ht="24" customHeight="1">
      <c r="A157" s="18"/>
      <c r="B157" s="19"/>
      <c r="C157" s="145" t="s">
        <v>220</v>
      </c>
      <c r="D157" s="145" t="s">
        <v>161</v>
      </c>
      <c r="E157" s="146" t="s">
        <v>221</v>
      </c>
      <c r="F157" s="147" t="s">
        <v>222</v>
      </c>
      <c r="G157" s="147"/>
      <c r="H157" s="148" t="s">
        <v>223</v>
      </c>
      <c r="I157" s="149">
        <v>30.283000000000001</v>
      </c>
      <c r="J157" s="150"/>
      <c r="K157" s="150"/>
      <c r="L157" s="151">
        <f>ROUND(Q157*I157,2)</f>
        <v>0</v>
      </c>
      <c r="M157" s="152"/>
      <c r="N157" s="19"/>
      <c r="O157" s="153" t="s">
        <v>1</v>
      </c>
      <c r="P157" s="154" t="s">
        <v>42</v>
      </c>
      <c r="Q157" s="155">
        <f>J157+K157</f>
        <v>0</v>
      </c>
      <c r="R157" s="156">
        <f>ROUND(J157*I157,2)</f>
        <v>0</v>
      </c>
      <c r="S157" s="156">
        <f>ROUND(K157*I157,2)</f>
        <v>0</v>
      </c>
      <c r="T157" s="18"/>
      <c r="U157" s="157">
        <f>T157*I157</f>
        <v>0</v>
      </c>
      <c r="V157" s="157">
        <v>0</v>
      </c>
      <c r="W157" s="157">
        <f>V157*I157</f>
        <v>0</v>
      </c>
      <c r="X157" s="157">
        <v>0</v>
      </c>
      <c r="Y157" s="158">
        <f>X157*I157</f>
        <v>0</v>
      </c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59" t="s">
        <v>165</v>
      </c>
      <c r="AT157" s="18"/>
      <c r="AU157" s="159" t="s">
        <v>161</v>
      </c>
      <c r="AV157" s="159" t="s">
        <v>97</v>
      </c>
      <c r="AW157" s="18"/>
      <c r="AX157" s="18"/>
      <c r="AY157" s="18"/>
      <c r="AZ157" s="3" t="s">
        <v>159</v>
      </c>
      <c r="BA157" s="18"/>
      <c r="BB157" s="18"/>
      <c r="BC157" s="18"/>
      <c r="BD157" s="18"/>
      <c r="BE157" s="18"/>
      <c r="BF157" s="160">
        <f>IF(P157="základná",L157,0)</f>
        <v>0</v>
      </c>
      <c r="BG157" s="160">
        <f>IF(P157="znížená",L157,0)</f>
        <v>0</v>
      </c>
      <c r="BH157" s="160">
        <f>IF(P157="zákl. prenesená",L157,0)</f>
        <v>0</v>
      </c>
      <c r="BI157" s="160">
        <f>IF(P157="zníž. prenesená",L157,0)</f>
        <v>0</v>
      </c>
      <c r="BJ157" s="160">
        <f>IF(P157="nulová",L157,0)</f>
        <v>0</v>
      </c>
      <c r="BK157" s="3" t="s">
        <v>97</v>
      </c>
      <c r="BL157" s="160">
        <f>ROUND(Q157*I157,2)</f>
        <v>0</v>
      </c>
      <c r="BM157" s="3" t="s">
        <v>165</v>
      </c>
      <c r="BN157" s="159" t="s">
        <v>739</v>
      </c>
    </row>
    <row r="158" spans="1:66" ht="25.5" customHeight="1">
      <c r="A158" s="132"/>
      <c r="B158" s="133"/>
      <c r="C158" s="132"/>
      <c r="D158" s="134" t="s">
        <v>77</v>
      </c>
      <c r="E158" s="135" t="s">
        <v>225</v>
      </c>
      <c r="F158" s="135" t="s">
        <v>226</v>
      </c>
      <c r="G158" s="135"/>
      <c r="H158" s="132"/>
      <c r="I158" s="132"/>
      <c r="J158" s="132"/>
      <c r="K158" s="132"/>
      <c r="L158" s="136">
        <f t="shared" ref="L158:L159" si="40">BL158</f>
        <v>0</v>
      </c>
      <c r="M158" s="132"/>
      <c r="N158" s="133"/>
      <c r="O158" s="137"/>
      <c r="P158" s="132"/>
      <c r="Q158" s="132"/>
      <c r="R158" s="138">
        <f t="shared" ref="R158:S158" si="41">R159+R175+R210+R219+R237+R241+R259+R266</f>
        <v>0</v>
      </c>
      <c r="S158" s="138">
        <f t="shared" si="41"/>
        <v>0</v>
      </c>
      <c r="T158" s="132"/>
      <c r="U158" s="139">
        <f>U159+U175+U210+U219+U237+U241+U259+U266</f>
        <v>0</v>
      </c>
      <c r="V158" s="132"/>
      <c r="W158" s="139">
        <f>W159+W175+W210+W219+W237+W241+W259+W266</f>
        <v>3.5722714500000006</v>
      </c>
      <c r="X158" s="132"/>
      <c r="Y158" s="140">
        <f>Y159+Y175+Y210+Y219+Y237+Y241+Y259+Y266</f>
        <v>0</v>
      </c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  <c r="AL158" s="132"/>
      <c r="AM158" s="132"/>
      <c r="AN158" s="132"/>
      <c r="AO158" s="132"/>
      <c r="AP158" s="132"/>
      <c r="AQ158" s="132"/>
      <c r="AR158" s="132"/>
      <c r="AS158" s="134" t="s">
        <v>97</v>
      </c>
      <c r="AT158" s="132"/>
      <c r="AU158" s="141" t="s">
        <v>77</v>
      </c>
      <c r="AV158" s="141" t="s">
        <v>78</v>
      </c>
      <c r="AW158" s="132"/>
      <c r="AX158" s="132"/>
      <c r="AY158" s="132"/>
      <c r="AZ158" s="134" t="s">
        <v>159</v>
      </c>
      <c r="BA158" s="132"/>
      <c r="BB158" s="132"/>
      <c r="BC158" s="132"/>
      <c r="BD158" s="132"/>
      <c r="BE158" s="132"/>
      <c r="BF158" s="132"/>
      <c r="BG158" s="132"/>
      <c r="BH158" s="132"/>
      <c r="BI158" s="132"/>
      <c r="BJ158" s="132"/>
      <c r="BK158" s="132"/>
      <c r="BL158" s="142">
        <f>BL159+BL175+BL210+BL219+BL237+BL241+BL259+BL266</f>
        <v>0</v>
      </c>
      <c r="BM158" s="132"/>
      <c r="BN158" s="132"/>
    </row>
    <row r="159" spans="1:66" ht="22.5" customHeight="1">
      <c r="A159" s="132"/>
      <c r="B159" s="133"/>
      <c r="C159" s="132"/>
      <c r="D159" s="134" t="s">
        <v>77</v>
      </c>
      <c r="E159" s="143" t="s">
        <v>227</v>
      </c>
      <c r="F159" s="143" t="s">
        <v>228</v>
      </c>
      <c r="G159" s="143"/>
      <c r="H159" s="132"/>
      <c r="I159" s="132"/>
      <c r="J159" s="132"/>
      <c r="K159" s="132"/>
      <c r="L159" s="144">
        <f t="shared" si="40"/>
        <v>0</v>
      </c>
      <c r="M159" s="132"/>
      <c r="N159" s="133"/>
      <c r="O159" s="137"/>
      <c r="P159" s="132"/>
      <c r="Q159" s="132"/>
      <c r="R159" s="138">
        <f t="shared" ref="R159:S159" si="42">SUM(R160:R174)</f>
        <v>0</v>
      </c>
      <c r="S159" s="138">
        <f t="shared" si="42"/>
        <v>0</v>
      </c>
      <c r="T159" s="132"/>
      <c r="U159" s="139">
        <f>SUM(U160:U174)</f>
        <v>0</v>
      </c>
      <c r="V159" s="132"/>
      <c r="W159" s="139">
        <f>SUM(W160:W174)</f>
        <v>5.3880000000000004E-2</v>
      </c>
      <c r="X159" s="132"/>
      <c r="Y159" s="140">
        <f>SUM(Y160:Y174)</f>
        <v>0</v>
      </c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  <c r="AL159" s="132"/>
      <c r="AM159" s="132"/>
      <c r="AN159" s="132"/>
      <c r="AO159" s="132"/>
      <c r="AP159" s="132"/>
      <c r="AQ159" s="132"/>
      <c r="AR159" s="132"/>
      <c r="AS159" s="134" t="s">
        <v>97</v>
      </c>
      <c r="AT159" s="132"/>
      <c r="AU159" s="141" t="s">
        <v>77</v>
      </c>
      <c r="AV159" s="141" t="s">
        <v>86</v>
      </c>
      <c r="AW159" s="132"/>
      <c r="AX159" s="132"/>
      <c r="AY159" s="132"/>
      <c r="AZ159" s="134" t="s">
        <v>159</v>
      </c>
      <c r="BA159" s="132"/>
      <c r="BB159" s="132"/>
      <c r="BC159" s="132"/>
      <c r="BD159" s="132"/>
      <c r="BE159" s="132"/>
      <c r="BF159" s="132"/>
      <c r="BG159" s="132"/>
      <c r="BH159" s="132"/>
      <c r="BI159" s="132"/>
      <c r="BJ159" s="132"/>
      <c r="BK159" s="132"/>
      <c r="BL159" s="142">
        <f>SUM(BL160:BL174)</f>
        <v>0</v>
      </c>
      <c r="BM159" s="132"/>
      <c r="BN159" s="132"/>
    </row>
    <row r="160" spans="1:66" ht="24" customHeight="1">
      <c r="A160" s="18"/>
      <c r="B160" s="19"/>
      <c r="C160" s="145" t="s">
        <v>229</v>
      </c>
      <c r="D160" s="145" t="s">
        <v>161</v>
      </c>
      <c r="E160" s="146" t="s">
        <v>230</v>
      </c>
      <c r="F160" s="147" t="s">
        <v>231</v>
      </c>
      <c r="G160" s="147"/>
      <c r="H160" s="148" t="s">
        <v>164</v>
      </c>
      <c r="I160" s="149">
        <v>8.6210000000000004</v>
      </c>
      <c r="J160" s="150"/>
      <c r="K160" s="150"/>
      <c r="L160" s="151">
        <f>ROUND(Q160*I160,2)</f>
        <v>0</v>
      </c>
      <c r="M160" s="152"/>
      <c r="N160" s="19"/>
      <c r="O160" s="153" t="s">
        <v>1</v>
      </c>
      <c r="P160" s="154" t="s">
        <v>42</v>
      </c>
      <c r="Q160" s="155">
        <f>J160+K160</f>
        <v>0</v>
      </c>
      <c r="R160" s="156">
        <f>ROUND(J160*I160,2)</f>
        <v>0</v>
      </c>
      <c r="S160" s="156">
        <f>ROUND(K160*I160,2)</f>
        <v>0</v>
      </c>
      <c r="T160" s="18"/>
      <c r="U160" s="157">
        <f>T160*I160</f>
        <v>0</v>
      </c>
      <c r="V160" s="157">
        <v>0</v>
      </c>
      <c r="W160" s="157">
        <f>V160*I160</f>
        <v>0</v>
      </c>
      <c r="X160" s="157">
        <v>0</v>
      </c>
      <c r="Y160" s="158">
        <f>X160*I160</f>
        <v>0</v>
      </c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59" t="s">
        <v>232</v>
      </c>
      <c r="AT160" s="18"/>
      <c r="AU160" s="159" t="s">
        <v>161</v>
      </c>
      <c r="AV160" s="159" t="s">
        <v>97</v>
      </c>
      <c r="AW160" s="18"/>
      <c r="AX160" s="18"/>
      <c r="AY160" s="18"/>
      <c r="AZ160" s="3" t="s">
        <v>159</v>
      </c>
      <c r="BA160" s="18"/>
      <c r="BB160" s="18"/>
      <c r="BC160" s="18"/>
      <c r="BD160" s="18"/>
      <c r="BE160" s="18"/>
      <c r="BF160" s="160">
        <f>IF(P160="základná",L160,0)</f>
        <v>0</v>
      </c>
      <c r="BG160" s="160">
        <f>IF(P160="znížená",L160,0)</f>
        <v>0</v>
      </c>
      <c r="BH160" s="160">
        <f>IF(P160="zákl. prenesená",L160,0)</f>
        <v>0</v>
      </c>
      <c r="BI160" s="160">
        <f>IF(P160="zníž. prenesená",L160,0)</f>
        <v>0</v>
      </c>
      <c r="BJ160" s="160">
        <f>IF(P160="nulová",L160,0)</f>
        <v>0</v>
      </c>
      <c r="BK160" s="3" t="s">
        <v>97</v>
      </c>
      <c r="BL160" s="160">
        <f>ROUND(Q160*I160,2)</f>
        <v>0</v>
      </c>
      <c r="BM160" s="3" t="s">
        <v>232</v>
      </c>
      <c r="BN160" s="159" t="s">
        <v>740</v>
      </c>
    </row>
    <row r="161" spans="1:66" ht="15.75" customHeight="1">
      <c r="A161" s="161"/>
      <c r="B161" s="162"/>
      <c r="C161" s="161"/>
      <c r="D161" s="163" t="s">
        <v>167</v>
      </c>
      <c r="E161" s="164" t="s">
        <v>1</v>
      </c>
      <c r="F161" s="165" t="s">
        <v>234</v>
      </c>
      <c r="G161" s="165"/>
      <c r="H161" s="161"/>
      <c r="I161" s="166">
        <v>9.2799999999999994</v>
      </c>
      <c r="J161" s="161"/>
      <c r="K161" s="161"/>
      <c r="L161" s="161"/>
      <c r="M161" s="161"/>
      <c r="N161" s="162"/>
      <c r="O161" s="167"/>
      <c r="P161" s="161"/>
      <c r="Q161" s="161"/>
      <c r="R161" s="161"/>
      <c r="S161" s="161"/>
      <c r="T161" s="161"/>
      <c r="U161" s="161"/>
      <c r="V161" s="161"/>
      <c r="W161" s="161"/>
      <c r="X161" s="161"/>
      <c r="Y161" s="168"/>
      <c r="Z161" s="161"/>
      <c r="AA161" s="161"/>
      <c r="AB161" s="161"/>
      <c r="AC161" s="161"/>
      <c r="AD161" s="161"/>
      <c r="AE161" s="161"/>
      <c r="AF161" s="161"/>
      <c r="AG161" s="161"/>
      <c r="AH161" s="161"/>
      <c r="AI161" s="161"/>
      <c r="AJ161" s="161"/>
      <c r="AK161" s="161"/>
      <c r="AL161" s="161"/>
      <c r="AM161" s="161"/>
      <c r="AN161" s="161"/>
      <c r="AO161" s="161"/>
      <c r="AP161" s="161"/>
      <c r="AQ161" s="161"/>
      <c r="AR161" s="161"/>
      <c r="AS161" s="161"/>
      <c r="AT161" s="161"/>
      <c r="AU161" s="164" t="s">
        <v>167</v>
      </c>
      <c r="AV161" s="164" t="s">
        <v>97</v>
      </c>
      <c r="AW161" s="161" t="s">
        <v>97</v>
      </c>
      <c r="AX161" s="161" t="s">
        <v>4</v>
      </c>
      <c r="AY161" s="161" t="s">
        <v>78</v>
      </c>
      <c r="AZ161" s="164" t="s">
        <v>159</v>
      </c>
      <c r="BA161" s="161"/>
      <c r="BB161" s="161"/>
      <c r="BC161" s="161"/>
      <c r="BD161" s="161"/>
      <c r="BE161" s="161"/>
      <c r="BF161" s="161"/>
      <c r="BG161" s="161"/>
      <c r="BH161" s="161"/>
      <c r="BI161" s="161"/>
      <c r="BJ161" s="161"/>
      <c r="BK161" s="161"/>
      <c r="BL161" s="161"/>
      <c r="BM161" s="161"/>
      <c r="BN161" s="161"/>
    </row>
    <row r="162" spans="1:66" ht="15.75" customHeight="1">
      <c r="A162" s="179"/>
      <c r="B162" s="180"/>
      <c r="C162" s="179"/>
      <c r="D162" s="163" t="s">
        <v>167</v>
      </c>
      <c r="E162" s="181" t="s">
        <v>1</v>
      </c>
      <c r="F162" s="182" t="s">
        <v>235</v>
      </c>
      <c r="G162" s="182"/>
      <c r="H162" s="179"/>
      <c r="I162" s="181" t="s">
        <v>1</v>
      </c>
      <c r="J162" s="179"/>
      <c r="K162" s="179"/>
      <c r="L162" s="179"/>
      <c r="M162" s="179"/>
      <c r="N162" s="180"/>
      <c r="O162" s="183"/>
      <c r="P162" s="179"/>
      <c r="Q162" s="179"/>
      <c r="R162" s="179"/>
      <c r="S162" s="179"/>
      <c r="T162" s="179"/>
      <c r="U162" s="179"/>
      <c r="V162" s="179"/>
      <c r="W162" s="179"/>
      <c r="X162" s="179"/>
      <c r="Y162" s="184"/>
      <c r="Z162" s="179"/>
      <c r="AA162" s="179"/>
      <c r="AB162" s="179"/>
      <c r="AC162" s="179"/>
      <c r="AD162" s="179"/>
      <c r="AE162" s="179"/>
      <c r="AF162" s="179"/>
      <c r="AG162" s="179"/>
      <c r="AH162" s="179"/>
      <c r="AI162" s="179"/>
      <c r="AJ162" s="179"/>
      <c r="AK162" s="179"/>
      <c r="AL162" s="179"/>
      <c r="AM162" s="179"/>
      <c r="AN162" s="179"/>
      <c r="AO162" s="179"/>
      <c r="AP162" s="179"/>
      <c r="AQ162" s="179"/>
      <c r="AR162" s="179"/>
      <c r="AS162" s="179"/>
      <c r="AT162" s="179"/>
      <c r="AU162" s="181" t="s">
        <v>167</v>
      </c>
      <c r="AV162" s="181" t="s">
        <v>97</v>
      </c>
      <c r="AW162" s="179" t="s">
        <v>86</v>
      </c>
      <c r="AX162" s="179" t="s">
        <v>4</v>
      </c>
      <c r="AY162" s="179" t="s">
        <v>78</v>
      </c>
      <c r="AZ162" s="181" t="s">
        <v>159</v>
      </c>
      <c r="BA162" s="179"/>
      <c r="BB162" s="179"/>
      <c r="BC162" s="179"/>
      <c r="BD162" s="179"/>
      <c r="BE162" s="179"/>
      <c r="BF162" s="179"/>
      <c r="BG162" s="179"/>
      <c r="BH162" s="179"/>
      <c r="BI162" s="179"/>
      <c r="BJ162" s="179"/>
      <c r="BK162" s="179"/>
      <c r="BL162" s="179"/>
      <c r="BM162" s="179"/>
      <c r="BN162" s="179"/>
    </row>
    <row r="163" spans="1:66" ht="15.75" customHeight="1">
      <c r="A163" s="161"/>
      <c r="B163" s="162"/>
      <c r="C163" s="161"/>
      <c r="D163" s="163" t="s">
        <v>167</v>
      </c>
      <c r="E163" s="164" t="s">
        <v>1</v>
      </c>
      <c r="F163" s="165" t="s">
        <v>236</v>
      </c>
      <c r="G163" s="165"/>
      <c r="H163" s="161"/>
      <c r="I163" s="166">
        <v>-0.307</v>
      </c>
      <c r="J163" s="161"/>
      <c r="K163" s="161"/>
      <c r="L163" s="161"/>
      <c r="M163" s="161"/>
      <c r="N163" s="162"/>
      <c r="O163" s="167"/>
      <c r="P163" s="161"/>
      <c r="Q163" s="161"/>
      <c r="R163" s="161"/>
      <c r="S163" s="161"/>
      <c r="T163" s="161"/>
      <c r="U163" s="161"/>
      <c r="V163" s="161"/>
      <c r="W163" s="161"/>
      <c r="X163" s="161"/>
      <c r="Y163" s="168"/>
      <c r="Z163" s="161"/>
      <c r="AA163" s="161"/>
      <c r="AB163" s="161"/>
      <c r="AC163" s="161"/>
      <c r="AD163" s="161"/>
      <c r="AE163" s="161"/>
      <c r="AF163" s="161"/>
      <c r="AG163" s="161"/>
      <c r="AH163" s="161"/>
      <c r="AI163" s="161"/>
      <c r="AJ163" s="161"/>
      <c r="AK163" s="161"/>
      <c r="AL163" s="161"/>
      <c r="AM163" s="161"/>
      <c r="AN163" s="161"/>
      <c r="AO163" s="161"/>
      <c r="AP163" s="161"/>
      <c r="AQ163" s="161"/>
      <c r="AR163" s="161"/>
      <c r="AS163" s="161"/>
      <c r="AT163" s="161"/>
      <c r="AU163" s="164" t="s">
        <v>167</v>
      </c>
      <c r="AV163" s="164" t="s">
        <v>97</v>
      </c>
      <c r="AW163" s="161" t="s">
        <v>97</v>
      </c>
      <c r="AX163" s="161" t="s">
        <v>4</v>
      </c>
      <c r="AY163" s="161" t="s">
        <v>78</v>
      </c>
      <c r="AZ163" s="164" t="s">
        <v>159</v>
      </c>
      <c r="BA163" s="161"/>
      <c r="BB163" s="161"/>
      <c r="BC163" s="161"/>
      <c r="BD163" s="161"/>
      <c r="BE163" s="161"/>
      <c r="BF163" s="161"/>
      <c r="BG163" s="161"/>
      <c r="BH163" s="161"/>
      <c r="BI163" s="161"/>
      <c r="BJ163" s="161"/>
      <c r="BK163" s="161"/>
      <c r="BL163" s="161"/>
      <c r="BM163" s="161"/>
      <c r="BN163" s="161"/>
    </row>
    <row r="164" spans="1:66" ht="15.75" customHeight="1">
      <c r="A164" s="161"/>
      <c r="B164" s="162"/>
      <c r="C164" s="161"/>
      <c r="D164" s="163" t="s">
        <v>167</v>
      </c>
      <c r="E164" s="164" t="s">
        <v>1</v>
      </c>
      <c r="F164" s="165" t="s">
        <v>237</v>
      </c>
      <c r="G164" s="165"/>
      <c r="H164" s="161"/>
      <c r="I164" s="166">
        <v>-9.6000000000000002E-2</v>
      </c>
      <c r="J164" s="161"/>
      <c r="K164" s="161"/>
      <c r="L164" s="161"/>
      <c r="M164" s="161"/>
      <c r="N164" s="162"/>
      <c r="O164" s="167"/>
      <c r="P164" s="161"/>
      <c r="Q164" s="161"/>
      <c r="R164" s="161"/>
      <c r="S164" s="161"/>
      <c r="T164" s="161"/>
      <c r="U164" s="161"/>
      <c r="V164" s="161"/>
      <c r="W164" s="161"/>
      <c r="X164" s="161"/>
      <c r="Y164" s="168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161"/>
      <c r="AU164" s="164" t="s">
        <v>167</v>
      </c>
      <c r="AV164" s="164" t="s">
        <v>97</v>
      </c>
      <c r="AW164" s="161" t="s">
        <v>97</v>
      </c>
      <c r="AX164" s="161" t="s">
        <v>4</v>
      </c>
      <c r="AY164" s="161" t="s">
        <v>78</v>
      </c>
      <c r="AZ164" s="164" t="s">
        <v>159</v>
      </c>
      <c r="BA164" s="161"/>
      <c r="BB164" s="161"/>
      <c r="BC164" s="161"/>
      <c r="BD164" s="161"/>
      <c r="BE164" s="161"/>
      <c r="BF164" s="161"/>
      <c r="BG164" s="161"/>
      <c r="BH164" s="161"/>
      <c r="BI164" s="161"/>
      <c r="BJ164" s="161"/>
      <c r="BK164" s="161"/>
      <c r="BL164" s="161"/>
      <c r="BM164" s="161"/>
      <c r="BN164" s="161"/>
    </row>
    <row r="165" spans="1:66" ht="15.75" customHeight="1">
      <c r="A165" s="161"/>
      <c r="B165" s="162"/>
      <c r="C165" s="161"/>
      <c r="D165" s="163" t="s">
        <v>167</v>
      </c>
      <c r="E165" s="164" t="s">
        <v>1</v>
      </c>
      <c r="F165" s="165" t="s">
        <v>238</v>
      </c>
      <c r="G165" s="165"/>
      <c r="H165" s="161"/>
      <c r="I165" s="166">
        <v>-0.25600000000000001</v>
      </c>
      <c r="J165" s="161"/>
      <c r="K165" s="161"/>
      <c r="L165" s="161"/>
      <c r="M165" s="161"/>
      <c r="N165" s="162"/>
      <c r="O165" s="167"/>
      <c r="P165" s="161"/>
      <c r="Q165" s="161"/>
      <c r="R165" s="161"/>
      <c r="S165" s="161"/>
      <c r="T165" s="161"/>
      <c r="U165" s="161"/>
      <c r="V165" s="161"/>
      <c r="W165" s="161"/>
      <c r="X165" s="161"/>
      <c r="Y165" s="168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1"/>
      <c r="AN165" s="161"/>
      <c r="AO165" s="161"/>
      <c r="AP165" s="161"/>
      <c r="AQ165" s="161"/>
      <c r="AR165" s="161"/>
      <c r="AS165" s="161"/>
      <c r="AT165" s="161"/>
      <c r="AU165" s="164" t="s">
        <v>167</v>
      </c>
      <c r="AV165" s="164" t="s">
        <v>97</v>
      </c>
      <c r="AW165" s="161" t="s">
        <v>97</v>
      </c>
      <c r="AX165" s="161" t="s">
        <v>4</v>
      </c>
      <c r="AY165" s="161" t="s">
        <v>78</v>
      </c>
      <c r="AZ165" s="164" t="s">
        <v>159</v>
      </c>
      <c r="BA165" s="161"/>
      <c r="BB165" s="161"/>
      <c r="BC165" s="161"/>
      <c r="BD165" s="161"/>
      <c r="BE165" s="161"/>
      <c r="BF165" s="161"/>
      <c r="BG165" s="161"/>
      <c r="BH165" s="161"/>
      <c r="BI165" s="161"/>
      <c r="BJ165" s="161"/>
      <c r="BK165" s="161"/>
      <c r="BL165" s="161"/>
      <c r="BM165" s="161"/>
      <c r="BN165" s="161"/>
    </row>
    <row r="166" spans="1:66" ht="15.75" customHeight="1">
      <c r="A166" s="185"/>
      <c r="B166" s="186"/>
      <c r="C166" s="185"/>
      <c r="D166" s="163" t="s">
        <v>167</v>
      </c>
      <c r="E166" s="187" t="s">
        <v>1</v>
      </c>
      <c r="F166" s="188" t="s">
        <v>239</v>
      </c>
      <c r="G166" s="188"/>
      <c r="H166" s="185"/>
      <c r="I166" s="189">
        <v>8.6210000000000004</v>
      </c>
      <c r="J166" s="185"/>
      <c r="K166" s="185"/>
      <c r="L166" s="185"/>
      <c r="M166" s="185"/>
      <c r="N166" s="186"/>
      <c r="O166" s="190"/>
      <c r="P166" s="185"/>
      <c r="Q166" s="185"/>
      <c r="R166" s="185"/>
      <c r="S166" s="185"/>
      <c r="T166" s="185"/>
      <c r="U166" s="185"/>
      <c r="V166" s="185"/>
      <c r="W166" s="185"/>
      <c r="X166" s="185"/>
      <c r="Y166" s="191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5"/>
      <c r="AS166" s="185"/>
      <c r="AT166" s="185"/>
      <c r="AU166" s="187" t="s">
        <v>167</v>
      </c>
      <c r="AV166" s="187" t="s">
        <v>97</v>
      </c>
      <c r="AW166" s="185" t="s">
        <v>174</v>
      </c>
      <c r="AX166" s="185" t="s">
        <v>4</v>
      </c>
      <c r="AY166" s="185" t="s">
        <v>86</v>
      </c>
      <c r="AZ166" s="187" t="s">
        <v>159</v>
      </c>
      <c r="BA166" s="185"/>
      <c r="BB166" s="185"/>
      <c r="BC166" s="185"/>
      <c r="BD166" s="185"/>
      <c r="BE166" s="185"/>
      <c r="BF166" s="185"/>
      <c r="BG166" s="185"/>
      <c r="BH166" s="185"/>
      <c r="BI166" s="185"/>
      <c r="BJ166" s="185"/>
      <c r="BK166" s="185"/>
      <c r="BL166" s="185"/>
      <c r="BM166" s="185"/>
      <c r="BN166" s="185"/>
    </row>
    <row r="167" spans="1:66" ht="24" customHeight="1">
      <c r="A167" s="18"/>
      <c r="B167" s="19"/>
      <c r="C167" s="169" t="s">
        <v>240</v>
      </c>
      <c r="D167" s="169" t="s">
        <v>175</v>
      </c>
      <c r="E167" s="170" t="s">
        <v>241</v>
      </c>
      <c r="F167" s="171" t="s">
        <v>242</v>
      </c>
      <c r="G167" s="171"/>
      <c r="H167" s="172" t="s">
        <v>186</v>
      </c>
      <c r="I167" s="173">
        <v>53.88</v>
      </c>
      <c r="J167" s="174"/>
      <c r="K167" s="175"/>
      <c r="L167" s="176">
        <f>ROUND(Q167*I167,2)</f>
        <v>0</v>
      </c>
      <c r="M167" s="175"/>
      <c r="N167" s="177"/>
      <c r="O167" s="178" t="s">
        <v>1</v>
      </c>
      <c r="P167" s="154" t="s">
        <v>42</v>
      </c>
      <c r="Q167" s="155">
        <f>J167+K167</f>
        <v>0</v>
      </c>
      <c r="R167" s="156">
        <f>ROUND(J167*I167,2)</f>
        <v>0</v>
      </c>
      <c r="S167" s="156">
        <f>ROUND(K167*I167,2)</f>
        <v>0</v>
      </c>
      <c r="T167" s="18"/>
      <c r="U167" s="157">
        <f>T167*I167</f>
        <v>0</v>
      </c>
      <c r="V167" s="157">
        <v>1E-3</v>
      </c>
      <c r="W167" s="157">
        <f>V167*I167</f>
        <v>5.3880000000000004E-2</v>
      </c>
      <c r="X167" s="157">
        <v>0</v>
      </c>
      <c r="Y167" s="158">
        <f>X167*I167</f>
        <v>0</v>
      </c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59" t="s">
        <v>243</v>
      </c>
      <c r="AT167" s="18"/>
      <c r="AU167" s="159" t="s">
        <v>175</v>
      </c>
      <c r="AV167" s="159" t="s">
        <v>97</v>
      </c>
      <c r="AW167" s="18"/>
      <c r="AX167" s="18"/>
      <c r="AY167" s="18"/>
      <c r="AZ167" s="3" t="s">
        <v>159</v>
      </c>
      <c r="BA167" s="18"/>
      <c r="BB167" s="18"/>
      <c r="BC167" s="18"/>
      <c r="BD167" s="18"/>
      <c r="BE167" s="18"/>
      <c r="BF167" s="160">
        <f>IF(P167="základná",L167,0)</f>
        <v>0</v>
      </c>
      <c r="BG167" s="160">
        <f>IF(P167="znížená",L167,0)</f>
        <v>0</v>
      </c>
      <c r="BH167" s="160">
        <f>IF(P167="zákl. prenesená",L167,0)</f>
        <v>0</v>
      </c>
      <c r="BI167" s="160">
        <f>IF(P167="zníž. prenesená",L167,0)</f>
        <v>0</v>
      </c>
      <c r="BJ167" s="160">
        <f>IF(P167="nulová",L167,0)</f>
        <v>0</v>
      </c>
      <c r="BK167" s="3" t="s">
        <v>97</v>
      </c>
      <c r="BL167" s="160">
        <f>ROUND(Q167*I167,2)</f>
        <v>0</v>
      </c>
      <c r="BM167" s="3" t="s">
        <v>232</v>
      </c>
      <c r="BN167" s="159" t="s">
        <v>741</v>
      </c>
    </row>
    <row r="168" spans="1:66" ht="15.75" customHeight="1">
      <c r="A168" s="161"/>
      <c r="B168" s="162"/>
      <c r="C168" s="161"/>
      <c r="D168" s="163" t="s">
        <v>167</v>
      </c>
      <c r="E168" s="164" t="s">
        <v>1</v>
      </c>
      <c r="F168" s="165" t="s">
        <v>245</v>
      </c>
      <c r="G168" s="165"/>
      <c r="H168" s="161"/>
      <c r="I168" s="166">
        <v>58</v>
      </c>
      <c r="J168" s="161"/>
      <c r="K168" s="161"/>
      <c r="L168" s="161"/>
      <c r="M168" s="161"/>
      <c r="N168" s="162"/>
      <c r="O168" s="167"/>
      <c r="P168" s="161"/>
      <c r="Q168" s="161"/>
      <c r="R168" s="161"/>
      <c r="S168" s="161"/>
      <c r="T168" s="161"/>
      <c r="U168" s="161"/>
      <c r="V168" s="161"/>
      <c r="W168" s="161"/>
      <c r="X168" s="161"/>
      <c r="Y168" s="168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4" t="s">
        <v>167</v>
      </c>
      <c r="AV168" s="164" t="s">
        <v>97</v>
      </c>
      <c r="AW168" s="161" t="s">
        <v>97</v>
      </c>
      <c r="AX168" s="161" t="s">
        <v>4</v>
      </c>
      <c r="AY168" s="161" t="s">
        <v>78</v>
      </c>
      <c r="AZ168" s="164" t="s">
        <v>159</v>
      </c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1"/>
      <c r="BL168" s="161"/>
      <c r="BM168" s="161"/>
      <c r="BN168" s="161"/>
    </row>
    <row r="169" spans="1:66" ht="15.75" customHeight="1">
      <c r="A169" s="179"/>
      <c r="B169" s="180"/>
      <c r="C169" s="179"/>
      <c r="D169" s="163" t="s">
        <v>167</v>
      </c>
      <c r="E169" s="181" t="s">
        <v>1</v>
      </c>
      <c r="F169" s="182" t="s">
        <v>235</v>
      </c>
      <c r="G169" s="182"/>
      <c r="H169" s="179"/>
      <c r="I169" s="181" t="s">
        <v>1</v>
      </c>
      <c r="J169" s="179"/>
      <c r="K169" s="179"/>
      <c r="L169" s="179"/>
      <c r="M169" s="179"/>
      <c r="N169" s="180"/>
      <c r="O169" s="183"/>
      <c r="P169" s="179"/>
      <c r="Q169" s="179"/>
      <c r="R169" s="179"/>
      <c r="S169" s="179"/>
      <c r="T169" s="179"/>
      <c r="U169" s="179"/>
      <c r="V169" s="179"/>
      <c r="W169" s="179"/>
      <c r="X169" s="179"/>
      <c r="Y169" s="184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79"/>
      <c r="AT169" s="179"/>
      <c r="AU169" s="181" t="s">
        <v>167</v>
      </c>
      <c r="AV169" s="181" t="s">
        <v>97</v>
      </c>
      <c r="AW169" s="179" t="s">
        <v>86</v>
      </c>
      <c r="AX169" s="179" t="s">
        <v>4</v>
      </c>
      <c r="AY169" s="179" t="s">
        <v>78</v>
      </c>
      <c r="AZ169" s="181" t="s">
        <v>159</v>
      </c>
      <c r="BA169" s="179"/>
      <c r="BB169" s="179"/>
      <c r="BC169" s="179"/>
      <c r="BD169" s="179"/>
      <c r="BE169" s="179"/>
      <c r="BF169" s="179"/>
      <c r="BG169" s="179"/>
      <c r="BH169" s="179"/>
      <c r="BI169" s="179"/>
      <c r="BJ169" s="179"/>
      <c r="BK169" s="179"/>
      <c r="BL169" s="179"/>
      <c r="BM169" s="179"/>
      <c r="BN169" s="179"/>
    </row>
    <row r="170" spans="1:66" ht="15.75" customHeight="1">
      <c r="A170" s="161"/>
      <c r="B170" s="162"/>
      <c r="C170" s="161"/>
      <c r="D170" s="163" t="s">
        <v>167</v>
      </c>
      <c r="E170" s="164" t="s">
        <v>1</v>
      </c>
      <c r="F170" s="165" t="s">
        <v>246</v>
      </c>
      <c r="G170" s="165"/>
      <c r="H170" s="161"/>
      <c r="I170" s="166">
        <v>-1.92</v>
      </c>
      <c r="J170" s="161"/>
      <c r="K170" s="161"/>
      <c r="L170" s="161"/>
      <c r="M170" s="161"/>
      <c r="N170" s="162"/>
      <c r="O170" s="167"/>
      <c r="P170" s="161"/>
      <c r="Q170" s="161"/>
      <c r="R170" s="161"/>
      <c r="S170" s="161"/>
      <c r="T170" s="161"/>
      <c r="U170" s="161"/>
      <c r="V170" s="161"/>
      <c r="W170" s="161"/>
      <c r="X170" s="161"/>
      <c r="Y170" s="168"/>
      <c r="Z170" s="161"/>
      <c r="AA170" s="161"/>
      <c r="AB170" s="161"/>
      <c r="AC170" s="161"/>
      <c r="AD170" s="161"/>
      <c r="AE170" s="161"/>
      <c r="AF170" s="161"/>
      <c r="AG170" s="161"/>
      <c r="AH170" s="161"/>
      <c r="AI170" s="161"/>
      <c r="AJ170" s="161"/>
      <c r="AK170" s="161"/>
      <c r="AL170" s="161"/>
      <c r="AM170" s="161"/>
      <c r="AN170" s="161"/>
      <c r="AO170" s="161"/>
      <c r="AP170" s="161"/>
      <c r="AQ170" s="161"/>
      <c r="AR170" s="161"/>
      <c r="AS170" s="161"/>
      <c r="AT170" s="161"/>
      <c r="AU170" s="164" t="s">
        <v>167</v>
      </c>
      <c r="AV170" s="164" t="s">
        <v>97</v>
      </c>
      <c r="AW170" s="161" t="s">
        <v>97</v>
      </c>
      <c r="AX170" s="161" t="s">
        <v>4</v>
      </c>
      <c r="AY170" s="161" t="s">
        <v>78</v>
      </c>
      <c r="AZ170" s="164" t="s">
        <v>159</v>
      </c>
      <c r="BA170" s="161"/>
      <c r="BB170" s="161"/>
      <c r="BC170" s="161"/>
      <c r="BD170" s="161"/>
      <c r="BE170" s="161"/>
      <c r="BF170" s="161"/>
      <c r="BG170" s="161"/>
      <c r="BH170" s="161"/>
      <c r="BI170" s="161"/>
      <c r="BJ170" s="161"/>
      <c r="BK170" s="161"/>
      <c r="BL170" s="161"/>
      <c r="BM170" s="161"/>
      <c r="BN170" s="161"/>
    </row>
    <row r="171" spans="1:66" ht="15.75" customHeight="1">
      <c r="A171" s="161"/>
      <c r="B171" s="162"/>
      <c r="C171" s="161"/>
      <c r="D171" s="163" t="s">
        <v>167</v>
      </c>
      <c r="E171" s="164" t="s">
        <v>1</v>
      </c>
      <c r="F171" s="165" t="s">
        <v>247</v>
      </c>
      <c r="G171" s="165"/>
      <c r="H171" s="161"/>
      <c r="I171" s="166">
        <v>-0.6</v>
      </c>
      <c r="J171" s="161"/>
      <c r="K171" s="161"/>
      <c r="L171" s="161"/>
      <c r="M171" s="161"/>
      <c r="N171" s="162"/>
      <c r="O171" s="167"/>
      <c r="P171" s="161"/>
      <c r="Q171" s="161"/>
      <c r="R171" s="161"/>
      <c r="S171" s="161"/>
      <c r="T171" s="161"/>
      <c r="U171" s="161"/>
      <c r="V171" s="161"/>
      <c r="W171" s="161"/>
      <c r="X171" s="161"/>
      <c r="Y171" s="168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4" t="s">
        <v>167</v>
      </c>
      <c r="AV171" s="164" t="s">
        <v>97</v>
      </c>
      <c r="AW171" s="161" t="s">
        <v>97</v>
      </c>
      <c r="AX171" s="161" t="s">
        <v>4</v>
      </c>
      <c r="AY171" s="161" t="s">
        <v>78</v>
      </c>
      <c r="AZ171" s="164" t="s">
        <v>159</v>
      </c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1"/>
      <c r="BN171" s="161"/>
    </row>
    <row r="172" spans="1:66" ht="15.75" customHeight="1">
      <c r="A172" s="161"/>
      <c r="B172" s="162"/>
      <c r="C172" s="161"/>
      <c r="D172" s="163" t="s">
        <v>167</v>
      </c>
      <c r="E172" s="164" t="s">
        <v>1</v>
      </c>
      <c r="F172" s="165" t="s">
        <v>248</v>
      </c>
      <c r="G172" s="165"/>
      <c r="H172" s="161"/>
      <c r="I172" s="166">
        <v>-1.6</v>
      </c>
      <c r="J172" s="161"/>
      <c r="K172" s="161"/>
      <c r="L172" s="161"/>
      <c r="M172" s="161"/>
      <c r="N172" s="162"/>
      <c r="O172" s="167"/>
      <c r="P172" s="161"/>
      <c r="Q172" s="161"/>
      <c r="R172" s="161"/>
      <c r="S172" s="161"/>
      <c r="T172" s="161"/>
      <c r="U172" s="161"/>
      <c r="V172" s="161"/>
      <c r="W172" s="161"/>
      <c r="X172" s="161"/>
      <c r="Y172" s="168"/>
      <c r="Z172" s="161"/>
      <c r="AA172" s="161"/>
      <c r="AB172" s="161"/>
      <c r="AC172" s="161"/>
      <c r="AD172" s="161"/>
      <c r="AE172" s="161"/>
      <c r="AF172" s="161"/>
      <c r="AG172" s="161"/>
      <c r="AH172" s="161"/>
      <c r="AI172" s="161"/>
      <c r="AJ172" s="161"/>
      <c r="AK172" s="161"/>
      <c r="AL172" s="161"/>
      <c r="AM172" s="161"/>
      <c r="AN172" s="161"/>
      <c r="AO172" s="161"/>
      <c r="AP172" s="161"/>
      <c r="AQ172" s="161"/>
      <c r="AR172" s="161"/>
      <c r="AS172" s="161"/>
      <c r="AT172" s="161"/>
      <c r="AU172" s="164" t="s">
        <v>167</v>
      </c>
      <c r="AV172" s="164" t="s">
        <v>97</v>
      </c>
      <c r="AW172" s="161" t="s">
        <v>97</v>
      </c>
      <c r="AX172" s="161" t="s">
        <v>4</v>
      </c>
      <c r="AY172" s="161" t="s">
        <v>78</v>
      </c>
      <c r="AZ172" s="164" t="s">
        <v>159</v>
      </c>
      <c r="BA172" s="161"/>
      <c r="BB172" s="161"/>
      <c r="BC172" s="161"/>
      <c r="BD172" s="161"/>
      <c r="BE172" s="161"/>
      <c r="BF172" s="161"/>
      <c r="BG172" s="161"/>
      <c r="BH172" s="161"/>
      <c r="BI172" s="161"/>
      <c r="BJ172" s="161"/>
      <c r="BK172" s="161"/>
      <c r="BL172" s="161"/>
      <c r="BM172" s="161"/>
      <c r="BN172" s="161"/>
    </row>
    <row r="173" spans="1:66" ht="15.75" customHeight="1">
      <c r="A173" s="185"/>
      <c r="B173" s="186"/>
      <c r="C173" s="185"/>
      <c r="D173" s="163" t="s">
        <v>167</v>
      </c>
      <c r="E173" s="187" t="s">
        <v>1</v>
      </c>
      <c r="F173" s="188" t="s">
        <v>239</v>
      </c>
      <c r="G173" s="188"/>
      <c r="H173" s="185"/>
      <c r="I173" s="189">
        <v>53.879999999999995</v>
      </c>
      <c r="J173" s="185"/>
      <c r="K173" s="185"/>
      <c r="L173" s="185"/>
      <c r="M173" s="185"/>
      <c r="N173" s="186"/>
      <c r="O173" s="190"/>
      <c r="P173" s="185"/>
      <c r="Q173" s="185"/>
      <c r="R173" s="185"/>
      <c r="S173" s="185"/>
      <c r="T173" s="185"/>
      <c r="U173" s="185"/>
      <c r="V173" s="185"/>
      <c r="W173" s="185"/>
      <c r="X173" s="185"/>
      <c r="Y173" s="191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5"/>
      <c r="AT173" s="185"/>
      <c r="AU173" s="187" t="s">
        <v>167</v>
      </c>
      <c r="AV173" s="187" t="s">
        <v>97</v>
      </c>
      <c r="AW173" s="185" t="s">
        <v>174</v>
      </c>
      <c r="AX173" s="185" t="s">
        <v>4</v>
      </c>
      <c r="AY173" s="185" t="s">
        <v>86</v>
      </c>
      <c r="AZ173" s="187" t="s">
        <v>159</v>
      </c>
      <c r="BA173" s="185"/>
      <c r="BB173" s="185"/>
      <c r="BC173" s="185"/>
      <c r="BD173" s="185"/>
      <c r="BE173" s="185"/>
      <c r="BF173" s="185"/>
      <c r="BG173" s="185"/>
      <c r="BH173" s="185"/>
      <c r="BI173" s="185"/>
      <c r="BJ173" s="185"/>
      <c r="BK173" s="185"/>
      <c r="BL173" s="185"/>
      <c r="BM173" s="185"/>
      <c r="BN173" s="185"/>
    </row>
    <row r="174" spans="1:66" ht="24" customHeight="1">
      <c r="A174" s="18"/>
      <c r="B174" s="19"/>
      <c r="C174" s="145" t="s">
        <v>249</v>
      </c>
      <c r="D174" s="145" t="s">
        <v>161</v>
      </c>
      <c r="E174" s="146" t="s">
        <v>250</v>
      </c>
      <c r="F174" s="147" t="s">
        <v>251</v>
      </c>
      <c r="G174" s="147"/>
      <c r="H174" s="148" t="s">
        <v>252</v>
      </c>
      <c r="I174" s="150"/>
      <c r="J174" s="150"/>
      <c r="K174" s="150"/>
      <c r="L174" s="151">
        <f>ROUND(Q174*I174,2)</f>
        <v>0</v>
      </c>
      <c r="M174" s="152"/>
      <c r="N174" s="19"/>
      <c r="O174" s="153" t="s">
        <v>1</v>
      </c>
      <c r="P174" s="154" t="s">
        <v>42</v>
      </c>
      <c r="Q174" s="155">
        <f>J174+K174</f>
        <v>0</v>
      </c>
      <c r="R174" s="156">
        <f>ROUND(J174*I174,2)</f>
        <v>0</v>
      </c>
      <c r="S174" s="156">
        <f>ROUND(K174*I174,2)</f>
        <v>0</v>
      </c>
      <c r="T174" s="18"/>
      <c r="U174" s="157">
        <f>T174*I174</f>
        <v>0</v>
      </c>
      <c r="V174" s="157">
        <v>0</v>
      </c>
      <c r="W174" s="157">
        <f>V174*I174</f>
        <v>0</v>
      </c>
      <c r="X174" s="157">
        <v>0</v>
      </c>
      <c r="Y174" s="158">
        <f>X174*I174</f>
        <v>0</v>
      </c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59" t="s">
        <v>232</v>
      </c>
      <c r="AT174" s="18"/>
      <c r="AU174" s="159" t="s">
        <v>161</v>
      </c>
      <c r="AV174" s="159" t="s">
        <v>97</v>
      </c>
      <c r="AW174" s="18"/>
      <c r="AX174" s="18"/>
      <c r="AY174" s="18"/>
      <c r="AZ174" s="3" t="s">
        <v>159</v>
      </c>
      <c r="BA174" s="18"/>
      <c r="BB174" s="18"/>
      <c r="BC174" s="18"/>
      <c r="BD174" s="18"/>
      <c r="BE174" s="18"/>
      <c r="BF174" s="160">
        <f>IF(P174="základná",L174,0)</f>
        <v>0</v>
      </c>
      <c r="BG174" s="160">
        <f>IF(P174="znížená",L174,0)</f>
        <v>0</v>
      </c>
      <c r="BH174" s="160">
        <f>IF(P174="zákl. prenesená",L174,0)</f>
        <v>0</v>
      </c>
      <c r="BI174" s="160">
        <f>IF(P174="zníž. prenesená",L174,0)</f>
        <v>0</v>
      </c>
      <c r="BJ174" s="160">
        <f>IF(P174="nulová",L174,0)</f>
        <v>0</v>
      </c>
      <c r="BK174" s="3" t="s">
        <v>97</v>
      </c>
      <c r="BL174" s="160">
        <f>ROUND(Q174*I174,2)</f>
        <v>0</v>
      </c>
      <c r="BM174" s="3" t="s">
        <v>232</v>
      </c>
      <c r="BN174" s="159" t="s">
        <v>742</v>
      </c>
    </row>
    <row r="175" spans="1:66" ht="22.5" customHeight="1">
      <c r="A175" s="132"/>
      <c r="B175" s="133"/>
      <c r="C175" s="132"/>
      <c r="D175" s="134" t="s">
        <v>77</v>
      </c>
      <c r="E175" s="143" t="s">
        <v>254</v>
      </c>
      <c r="F175" s="143" t="s">
        <v>255</v>
      </c>
      <c r="G175" s="143"/>
      <c r="H175" s="132"/>
      <c r="I175" s="132"/>
      <c r="J175" s="132"/>
      <c r="K175" s="132"/>
      <c r="L175" s="144">
        <f>BL175</f>
        <v>0</v>
      </c>
      <c r="M175" s="132"/>
      <c r="N175" s="133"/>
      <c r="O175" s="137"/>
      <c r="P175" s="132"/>
      <c r="Q175" s="132"/>
      <c r="R175" s="138">
        <f t="shared" ref="R175:S175" si="43">SUM(R176:R209)</f>
        <v>0</v>
      </c>
      <c r="S175" s="138">
        <f t="shared" si="43"/>
        <v>0</v>
      </c>
      <c r="T175" s="132"/>
      <c r="U175" s="139">
        <f>SUM(U176:U209)</f>
        <v>0</v>
      </c>
      <c r="V175" s="132"/>
      <c r="W175" s="139">
        <f>SUM(W176:W209)</f>
        <v>2.1640617799999999</v>
      </c>
      <c r="X175" s="132"/>
      <c r="Y175" s="140">
        <f>SUM(Y176:Y209)</f>
        <v>0</v>
      </c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  <c r="AL175" s="132"/>
      <c r="AM175" s="132"/>
      <c r="AN175" s="132"/>
      <c r="AO175" s="132"/>
      <c r="AP175" s="132"/>
      <c r="AQ175" s="132"/>
      <c r="AR175" s="132"/>
      <c r="AS175" s="134" t="s">
        <v>97</v>
      </c>
      <c r="AT175" s="132"/>
      <c r="AU175" s="141" t="s">
        <v>77</v>
      </c>
      <c r="AV175" s="141" t="s">
        <v>86</v>
      </c>
      <c r="AW175" s="132"/>
      <c r="AX175" s="132"/>
      <c r="AY175" s="132"/>
      <c r="AZ175" s="134" t="s">
        <v>159</v>
      </c>
      <c r="BA175" s="132"/>
      <c r="BB175" s="132"/>
      <c r="BC175" s="132"/>
      <c r="BD175" s="132"/>
      <c r="BE175" s="132"/>
      <c r="BF175" s="132"/>
      <c r="BG175" s="132"/>
      <c r="BH175" s="132"/>
      <c r="BI175" s="132"/>
      <c r="BJ175" s="132"/>
      <c r="BK175" s="132"/>
      <c r="BL175" s="142">
        <f>SUM(BL176:BL209)</f>
        <v>0</v>
      </c>
      <c r="BM175" s="132"/>
      <c r="BN175" s="132"/>
    </row>
    <row r="176" spans="1:66" ht="33" customHeight="1">
      <c r="A176" s="18"/>
      <c r="B176" s="19"/>
      <c r="C176" s="145" t="s">
        <v>232</v>
      </c>
      <c r="D176" s="145" t="s">
        <v>161</v>
      </c>
      <c r="E176" s="146" t="s">
        <v>256</v>
      </c>
      <c r="F176" s="147" t="s">
        <v>257</v>
      </c>
      <c r="G176" s="147"/>
      <c r="H176" s="148" t="s">
        <v>178</v>
      </c>
      <c r="I176" s="149">
        <v>26</v>
      </c>
      <c r="J176" s="150"/>
      <c r="K176" s="150"/>
      <c r="L176" s="151">
        <f>ROUND(Q176*I176,2)</f>
        <v>0</v>
      </c>
      <c r="M176" s="152"/>
      <c r="N176" s="19"/>
      <c r="O176" s="153" t="s">
        <v>1</v>
      </c>
      <c r="P176" s="154" t="s">
        <v>42</v>
      </c>
      <c r="Q176" s="155">
        <f>J176+K176</f>
        <v>0</v>
      </c>
      <c r="R176" s="156">
        <f>ROUND(J176*I176,2)</f>
        <v>0</v>
      </c>
      <c r="S176" s="156">
        <f>ROUND(K176*I176,2)</f>
        <v>0</v>
      </c>
      <c r="T176" s="18"/>
      <c r="U176" s="157">
        <f>T176*I176</f>
        <v>0</v>
      </c>
      <c r="V176" s="157">
        <v>2.1000000000000001E-4</v>
      </c>
      <c r="W176" s="157">
        <f>V176*I176</f>
        <v>5.4600000000000004E-3</v>
      </c>
      <c r="X176" s="157">
        <v>0</v>
      </c>
      <c r="Y176" s="158">
        <f>X176*I176</f>
        <v>0</v>
      </c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59" t="s">
        <v>232</v>
      </c>
      <c r="AT176" s="18"/>
      <c r="AU176" s="159" t="s">
        <v>161</v>
      </c>
      <c r="AV176" s="159" t="s">
        <v>97</v>
      </c>
      <c r="AW176" s="18"/>
      <c r="AX176" s="18"/>
      <c r="AY176" s="18"/>
      <c r="AZ176" s="3" t="s">
        <v>159</v>
      </c>
      <c r="BA176" s="18"/>
      <c r="BB176" s="18"/>
      <c r="BC176" s="18"/>
      <c r="BD176" s="18"/>
      <c r="BE176" s="18"/>
      <c r="BF176" s="160">
        <f>IF(P176="základná",L176,0)</f>
        <v>0</v>
      </c>
      <c r="BG176" s="160">
        <f>IF(P176="znížená",L176,0)</f>
        <v>0</v>
      </c>
      <c r="BH176" s="160">
        <f>IF(P176="zákl. prenesená",L176,0)</f>
        <v>0</v>
      </c>
      <c r="BI176" s="160">
        <f>IF(P176="zníž. prenesená",L176,0)</f>
        <v>0</v>
      </c>
      <c r="BJ176" s="160">
        <f>IF(P176="nulová",L176,0)</f>
        <v>0</v>
      </c>
      <c r="BK176" s="3" t="s">
        <v>97</v>
      </c>
      <c r="BL176" s="160">
        <f>ROUND(Q176*I176,2)</f>
        <v>0</v>
      </c>
      <c r="BM176" s="3" t="s">
        <v>232</v>
      </c>
      <c r="BN176" s="159" t="s">
        <v>743</v>
      </c>
    </row>
    <row r="177" spans="1:66" ht="15.75" customHeight="1">
      <c r="A177" s="161"/>
      <c r="B177" s="162"/>
      <c r="C177" s="161"/>
      <c r="D177" s="163" t="s">
        <v>167</v>
      </c>
      <c r="E177" s="164" t="s">
        <v>1</v>
      </c>
      <c r="F177" s="165" t="s">
        <v>259</v>
      </c>
      <c r="G177" s="165"/>
      <c r="H177" s="161"/>
      <c r="I177" s="166">
        <v>26</v>
      </c>
      <c r="J177" s="161"/>
      <c r="K177" s="161"/>
      <c r="L177" s="161"/>
      <c r="M177" s="161"/>
      <c r="N177" s="162"/>
      <c r="O177" s="167"/>
      <c r="P177" s="161"/>
      <c r="Q177" s="161"/>
      <c r="R177" s="161"/>
      <c r="S177" s="161"/>
      <c r="T177" s="161"/>
      <c r="U177" s="161"/>
      <c r="V177" s="161"/>
      <c r="W177" s="161"/>
      <c r="X177" s="161"/>
      <c r="Y177" s="168"/>
      <c r="Z177" s="161"/>
      <c r="AA177" s="161"/>
      <c r="AB177" s="161"/>
      <c r="AC177" s="161"/>
      <c r="AD177" s="161"/>
      <c r="AE177" s="161"/>
      <c r="AF177" s="161"/>
      <c r="AG177" s="161"/>
      <c r="AH177" s="161"/>
      <c r="AI177" s="161"/>
      <c r="AJ177" s="161"/>
      <c r="AK177" s="161"/>
      <c r="AL177" s="161"/>
      <c r="AM177" s="161"/>
      <c r="AN177" s="161"/>
      <c r="AO177" s="161"/>
      <c r="AP177" s="161"/>
      <c r="AQ177" s="161"/>
      <c r="AR177" s="161"/>
      <c r="AS177" s="161"/>
      <c r="AT177" s="161"/>
      <c r="AU177" s="164" t="s">
        <v>167</v>
      </c>
      <c r="AV177" s="164" t="s">
        <v>97</v>
      </c>
      <c r="AW177" s="161" t="s">
        <v>97</v>
      </c>
      <c r="AX177" s="161" t="s">
        <v>4</v>
      </c>
      <c r="AY177" s="161" t="s">
        <v>86</v>
      </c>
      <c r="AZ177" s="164" t="s">
        <v>159</v>
      </c>
      <c r="BA177" s="161"/>
      <c r="BB177" s="161"/>
      <c r="BC177" s="161"/>
      <c r="BD177" s="161"/>
      <c r="BE177" s="161"/>
      <c r="BF177" s="161"/>
      <c r="BG177" s="161"/>
      <c r="BH177" s="161"/>
      <c r="BI177" s="161"/>
      <c r="BJ177" s="161"/>
      <c r="BK177" s="161"/>
      <c r="BL177" s="161"/>
      <c r="BM177" s="161"/>
      <c r="BN177" s="161"/>
    </row>
    <row r="178" spans="1:66" ht="24" customHeight="1">
      <c r="A178" s="18"/>
      <c r="B178" s="19"/>
      <c r="C178" s="145" t="s">
        <v>260</v>
      </c>
      <c r="D178" s="145" t="s">
        <v>161</v>
      </c>
      <c r="E178" s="146" t="s">
        <v>261</v>
      </c>
      <c r="F178" s="147" t="s">
        <v>262</v>
      </c>
      <c r="G178" s="147"/>
      <c r="H178" s="148" t="s">
        <v>263</v>
      </c>
      <c r="I178" s="149">
        <v>7</v>
      </c>
      <c r="J178" s="150"/>
      <c r="K178" s="150"/>
      <c r="L178" s="151">
        <f>ROUND(Q178*I178,2)</f>
        <v>0</v>
      </c>
      <c r="M178" s="152"/>
      <c r="N178" s="19"/>
      <c r="O178" s="153" t="s">
        <v>1</v>
      </c>
      <c r="P178" s="154" t="s">
        <v>42</v>
      </c>
      <c r="Q178" s="155">
        <f>J178+K178</f>
        <v>0</v>
      </c>
      <c r="R178" s="156">
        <f>ROUND(J178*I178,2)</f>
        <v>0</v>
      </c>
      <c r="S178" s="156">
        <f>ROUND(K178*I178,2)</f>
        <v>0</v>
      </c>
      <c r="T178" s="18"/>
      <c r="U178" s="157">
        <f>T178*I178</f>
        <v>0</v>
      </c>
      <c r="V178" s="157">
        <v>2.5999999999999998E-4</v>
      </c>
      <c r="W178" s="157">
        <f>V178*I178</f>
        <v>1.8199999999999998E-3</v>
      </c>
      <c r="X178" s="157">
        <v>0</v>
      </c>
      <c r="Y178" s="158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9" t="s">
        <v>232</v>
      </c>
      <c r="AT178" s="18"/>
      <c r="AU178" s="159" t="s">
        <v>161</v>
      </c>
      <c r="AV178" s="159" t="s">
        <v>97</v>
      </c>
      <c r="AW178" s="18"/>
      <c r="AX178" s="18"/>
      <c r="AY178" s="18"/>
      <c r="AZ178" s="3" t="s">
        <v>159</v>
      </c>
      <c r="BA178" s="18"/>
      <c r="BB178" s="18"/>
      <c r="BC178" s="18"/>
      <c r="BD178" s="18"/>
      <c r="BE178" s="18"/>
      <c r="BF178" s="160">
        <f>IF(P178="základná",L178,0)</f>
        <v>0</v>
      </c>
      <c r="BG178" s="160">
        <f>IF(P178="znížená",L178,0)</f>
        <v>0</v>
      </c>
      <c r="BH178" s="160">
        <f>IF(P178="zákl. prenesená",L178,0)</f>
        <v>0</v>
      </c>
      <c r="BI178" s="160">
        <f>IF(P178="zníž. prenesená",L178,0)</f>
        <v>0</v>
      </c>
      <c r="BJ178" s="160">
        <f>IF(P178="nulová",L178,0)</f>
        <v>0</v>
      </c>
      <c r="BK178" s="3" t="s">
        <v>97</v>
      </c>
      <c r="BL178" s="160">
        <f>ROUND(Q178*I178,2)</f>
        <v>0</v>
      </c>
      <c r="BM178" s="3" t="s">
        <v>232</v>
      </c>
      <c r="BN178" s="159" t="s">
        <v>744</v>
      </c>
    </row>
    <row r="179" spans="1:66" ht="15.75" customHeight="1">
      <c r="A179" s="161"/>
      <c r="B179" s="162"/>
      <c r="C179" s="161"/>
      <c r="D179" s="163" t="s">
        <v>167</v>
      </c>
      <c r="E179" s="164" t="s">
        <v>1</v>
      </c>
      <c r="F179" s="165" t="s">
        <v>265</v>
      </c>
      <c r="G179" s="165"/>
      <c r="H179" s="161"/>
      <c r="I179" s="166">
        <v>7</v>
      </c>
      <c r="J179" s="161"/>
      <c r="K179" s="161"/>
      <c r="L179" s="161"/>
      <c r="M179" s="161"/>
      <c r="N179" s="162"/>
      <c r="O179" s="167"/>
      <c r="P179" s="161"/>
      <c r="Q179" s="161"/>
      <c r="R179" s="161"/>
      <c r="S179" s="161"/>
      <c r="T179" s="161"/>
      <c r="U179" s="161"/>
      <c r="V179" s="161"/>
      <c r="W179" s="161"/>
      <c r="X179" s="161"/>
      <c r="Y179" s="168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  <c r="AL179" s="161"/>
      <c r="AM179" s="161"/>
      <c r="AN179" s="161"/>
      <c r="AO179" s="161"/>
      <c r="AP179" s="161"/>
      <c r="AQ179" s="161"/>
      <c r="AR179" s="161"/>
      <c r="AS179" s="161"/>
      <c r="AT179" s="161"/>
      <c r="AU179" s="164" t="s">
        <v>167</v>
      </c>
      <c r="AV179" s="164" t="s">
        <v>97</v>
      </c>
      <c r="AW179" s="161" t="s">
        <v>97</v>
      </c>
      <c r="AX179" s="161" t="s">
        <v>4</v>
      </c>
      <c r="AY179" s="161" t="s">
        <v>86</v>
      </c>
      <c r="AZ179" s="164" t="s">
        <v>159</v>
      </c>
      <c r="BA179" s="161"/>
      <c r="BB179" s="161"/>
      <c r="BC179" s="161"/>
      <c r="BD179" s="161"/>
      <c r="BE179" s="161"/>
      <c r="BF179" s="161"/>
      <c r="BG179" s="161"/>
      <c r="BH179" s="161"/>
      <c r="BI179" s="161"/>
      <c r="BJ179" s="161"/>
      <c r="BK179" s="161"/>
      <c r="BL179" s="161"/>
      <c r="BM179" s="161"/>
      <c r="BN179" s="161"/>
    </row>
    <row r="180" spans="1:66" ht="33" customHeight="1">
      <c r="A180" s="18"/>
      <c r="B180" s="19"/>
      <c r="C180" s="169" t="s">
        <v>266</v>
      </c>
      <c r="D180" s="169" t="s">
        <v>175</v>
      </c>
      <c r="E180" s="170" t="s">
        <v>267</v>
      </c>
      <c r="F180" s="171" t="s">
        <v>268</v>
      </c>
      <c r="G180" s="171"/>
      <c r="H180" s="172" t="s">
        <v>164</v>
      </c>
      <c r="I180" s="173">
        <v>7.3999999999999996E-2</v>
      </c>
      <c r="J180" s="174"/>
      <c r="K180" s="175"/>
      <c r="L180" s="176">
        <f>ROUND(Q180*I180,2)</f>
        <v>0</v>
      </c>
      <c r="M180" s="175"/>
      <c r="N180" s="177"/>
      <c r="O180" s="178" t="s">
        <v>1</v>
      </c>
      <c r="P180" s="154" t="s">
        <v>42</v>
      </c>
      <c r="Q180" s="155">
        <f>J180+K180</f>
        <v>0</v>
      </c>
      <c r="R180" s="156">
        <f>ROUND(J180*I180,2)</f>
        <v>0</v>
      </c>
      <c r="S180" s="156">
        <f>ROUND(K180*I180,2)</f>
        <v>0</v>
      </c>
      <c r="T180" s="18"/>
      <c r="U180" s="157">
        <f>T180*I180</f>
        <v>0</v>
      </c>
      <c r="V180" s="157">
        <v>0.44</v>
      </c>
      <c r="W180" s="157">
        <f>V180*I180</f>
        <v>3.2559999999999999E-2</v>
      </c>
      <c r="X180" s="157">
        <v>0</v>
      </c>
      <c r="Y180" s="158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9" t="s">
        <v>243</v>
      </c>
      <c r="AT180" s="18"/>
      <c r="AU180" s="159" t="s">
        <v>175</v>
      </c>
      <c r="AV180" s="159" t="s">
        <v>97</v>
      </c>
      <c r="AW180" s="18"/>
      <c r="AX180" s="18"/>
      <c r="AY180" s="18"/>
      <c r="AZ180" s="3" t="s">
        <v>159</v>
      </c>
      <c r="BA180" s="18"/>
      <c r="BB180" s="18"/>
      <c r="BC180" s="18"/>
      <c r="BD180" s="18"/>
      <c r="BE180" s="18"/>
      <c r="BF180" s="160">
        <f>IF(P180="základná",L180,0)</f>
        <v>0</v>
      </c>
      <c r="BG180" s="160">
        <f>IF(P180="znížená",L180,0)</f>
        <v>0</v>
      </c>
      <c r="BH180" s="160">
        <f>IF(P180="zákl. prenesená",L180,0)</f>
        <v>0</v>
      </c>
      <c r="BI180" s="160">
        <f>IF(P180="zníž. prenesená",L180,0)</f>
        <v>0</v>
      </c>
      <c r="BJ180" s="160">
        <f>IF(P180="nulová",L180,0)</f>
        <v>0</v>
      </c>
      <c r="BK180" s="3" t="s">
        <v>97</v>
      </c>
      <c r="BL180" s="160">
        <f>ROUND(Q180*I180,2)</f>
        <v>0</v>
      </c>
      <c r="BM180" s="3" t="s">
        <v>232</v>
      </c>
      <c r="BN180" s="159" t="s">
        <v>745</v>
      </c>
    </row>
    <row r="181" spans="1:66" ht="15.75" customHeight="1">
      <c r="A181" s="161"/>
      <c r="B181" s="162"/>
      <c r="C181" s="161"/>
      <c r="D181" s="163" t="s">
        <v>167</v>
      </c>
      <c r="E181" s="164" t="s">
        <v>1</v>
      </c>
      <c r="F181" s="165" t="s">
        <v>270</v>
      </c>
      <c r="G181" s="165"/>
      <c r="H181" s="161"/>
      <c r="I181" s="166">
        <v>6.7000000000000004E-2</v>
      </c>
      <c r="J181" s="161"/>
      <c r="K181" s="161"/>
      <c r="L181" s="161"/>
      <c r="M181" s="161"/>
      <c r="N181" s="162"/>
      <c r="O181" s="167"/>
      <c r="P181" s="161"/>
      <c r="Q181" s="161"/>
      <c r="R181" s="161"/>
      <c r="S181" s="161"/>
      <c r="T181" s="161"/>
      <c r="U181" s="161"/>
      <c r="V181" s="161"/>
      <c r="W181" s="161"/>
      <c r="X181" s="161"/>
      <c r="Y181" s="168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  <c r="AL181" s="161"/>
      <c r="AM181" s="161"/>
      <c r="AN181" s="161"/>
      <c r="AO181" s="161"/>
      <c r="AP181" s="161"/>
      <c r="AQ181" s="161"/>
      <c r="AR181" s="161"/>
      <c r="AS181" s="161"/>
      <c r="AT181" s="161"/>
      <c r="AU181" s="164" t="s">
        <v>167</v>
      </c>
      <c r="AV181" s="164" t="s">
        <v>97</v>
      </c>
      <c r="AW181" s="161" t="s">
        <v>97</v>
      </c>
      <c r="AX181" s="161" t="s">
        <v>4</v>
      </c>
      <c r="AY181" s="161" t="s">
        <v>86</v>
      </c>
      <c r="AZ181" s="164" t="s">
        <v>159</v>
      </c>
      <c r="BA181" s="161"/>
      <c r="BB181" s="161"/>
      <c r="BC181" s="161"/>
      <c r="BD181" s="161"/>
      <c r="BE181" s="161"/>
      <c r="BF181" s="161"/>
      <c r="BG181" s="161"/>
      <c r="BH181" s="161"/>
      <c r="BI181" s="161"/>
      <c r="BJ181" s="161"/>
      <c r="BK181" s="161"/>
      <c r="BL181" s="161"/>
      <c r="BM181" s="161"/>
      <c r="BN181" s="161"/>
    </row>
    <row r="182" spans="1:66" ht="15.75" customHeight="1">
      <c r="A182" s="161"/>
      <c r="B182" s="162"/>
      <c r="C182" s="161"/>
      <c r="D182" s="163" t="s">
        <v>167</v>
      </c>
      <c r="E182" s="161"/>
      <c r="F182" s="165" t="s">
        <v>271</v>
      </c>
      <c r="G182" s="165"/>
      <c r="H182" s="161"/>
      <c r="I182" s="166">
        <v>7.3999999999999996E-2</v>
      </c>
      <c r="J182" s="161"/>
      <c r="K182" s="161"/>
      <c r="L182" s="161"/>
      <c r="M182" s="161"/>
      <c r="N182" s="162"/>
      <c r="O182" s="167"/>
      <c r="P182" s="161"/>
      <c r="Q182" s="161"/>
      <c r="R182" s="161"/>
      <c r="S182" s="161"/>
      <c r="T182" s="161"/>
      <c r="U182" s="161"/>
      <c r="V182" s="161"/>
      <c r="W182" s="161"/>
      <c r="X182" s="161"/>
      <c r="Y182" s="168"/>
      <c r="Z182" s="161"/>
      <c r="AA182" s="161"/>
      <c r="AB182" s="161"/>
      <c r="AC182" s="161"/>
      <c r="AD182" s="161"/>
      <c r="AE182" s="161"/>
      <c r="AF182" s="161"/>
      <c r="AG182" s="161"/>
      <c r="AH182" s="161"/>
      <c r="AI182" s="161"/>
      <c r="AJ182" s="161"/>
      <c r="AK182" s="161"/>
      <c r="AL182" s="161"/>
      <c r="AM182" s="161"/>
      <c r="AN182" s="161"/>
      <c r="AO182" s="161"/>
      <c r="AP182" s="161"/>
      <c r="AQ182" s="161"/>
      <c r="AR182" s="161"/>
      <c r="AS182" s="161"/>
      <c r="AT182" s="161"/>
      <c r="AU182" s="164" t="s">
        <v>167</v>
      </c>
      <c r="AV182" s="164" t="s">
        <v>97</v>
      </c>
      <c r="AW182" s="161" t="s">
        <v>97</v>
      </c>
      <c r="AX182" s="161" t="s">
        <v>3</v>
      </c>
      <c r="AY182" s="161" t="s">
        <v>86</v>
      </c>
      <c r="AZ182" s="164" t="s">
        <v>159</v>
      </c>
      <c r="BA182" s="161"/>
      <c r="BB182" s="161"/>
      <c r="BC182" s="161"/>
      <c r="BD182" s="161"/>
      <c r="BE182" s="161"/>
      <c r="BF182" s="161"/>
      <c r="BG182" s="161"/>
      <c r="BH182" s="161"/>
      <c r="BI182" s="161"/>
      <c r="BJ182" s="161"/>
      <c r="BK182" s="161"/>
      <c r="BL182" s="161"/>
      <c r="BM182" s="161"/>
      <c r="BN182" s="161"/>
    </row>
    <row r="183" spans="1:66" ht="24" customHeight="1">
      <c r="A183" s="18"/>
      <c r="B183" s="19"/>
      <c r="C183" s="145" t="s">
        <v>272</v>
      </c>
      <c r="D183" s="145" t="s">
        <v>161</v>
      </c>
      <c r="E183" s="146" t="s">
        <v>273</v>
      </c>
      <c r="F183" s="147" t="s">
        <v>274</v>
      </c>
      <c r="G183" s="147"/>
      <c r="H183" s="148" t="s">
        <v>263</v>
      </c>
      <c r="I183" s="149">
        <v>44.8</v>
      </c>
      <c r="J183" s="150"/>
      <c r="K183" s="150"/>
      <c r="L183" s="151">
        <f>ROUND(Q183*I183,2)</f>
        <v>0</v>
      </c>
      <c r="M183" s="152"/>
      <c r="N183" s="19"/>
      <c r="O183" s="153" t="s">
        <v>1</v>
      </c>
      <c r="P183" s="154" t="s">
        <v>42</v>
      </c>
      <c r="Q183" s="155">
        <f>J183+K183</f>
        <v>0</v>
      </c>
      <c r="R183" s="156">
        <f>ROUND(J183*I183,2)</f>
        <v>0</v>
      </c>
      <c r="S183" s="156">
        <f>ROUND(K183*I183,2)</f>
        <v>0</v>
      </c>
      <c r="T183" s="18"/>
      <c r="U183" s="157">
        <f>T183*I183</f>
        <v>0</v>
      </c>
      <c r="V183" s="157">
        <v>2.5999999999999998E-4</v>
      </c>
      <c r="W183" s="157">
        <f>V183*I183</f>
        <v>1.1647999999999999E-2</v>
      </c>
      <c r="X183" s="157">
        <v>0</v>
      </c>
      <c r="Y183" s="158">
        <f>X183*I183</f>
        <v>0</v>
      </c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59" t="s">
        <v>232</v>
      </c>
      <c r="AT183" s="18"/>
      <c r="AU183" s="159" t="s">
        <v>161</v>
      </c>
      <c r="AV183" s="159" t="s">
        <v>97</v>
      </c>
      <c r="AW183" s="18"/>
      <c r="AX183" s="18"/>
      <c r="AY183" s="18"/>
      <c r="AZ183" s="3" t="s">
        <v>159</v>
      </c>
      <c r="BA183" s="18"/>
      <c r="BB183" s="18"/>
      <c r="BC183" s="18"/>
      <c r="BD183" s="18"/>
      <c r="BE183" s="18"/>
      <c r="BF183" s="160">
        <f>IF(P183="základná",L183,0)</f>
        <v>0</v>
      </c>
      <c r="BG183" s="160">
        <f>IF(P183="znížená",L183,0)</f>
        <v>0</v>
      </c>
      <c r="BH183" s="160">
        <f>IF(P183="zákl. prenesená",L183,0)</f>
        <v>0</v>
      </c>
      <c r="BI183" s="160">
        <f>IF(P183="zníž. prenesená",L183,0)</f>
        <v>0</v>
      </c>
      <c r="BJ183" s="160">
        <f>IF(P183="nulová",L183,0)</f>
        <v>0</v>
      </c>
      <c r="BK183" s="3" t="s">
        <v>97</v>
      </c>
      <c r="BL183" s="160">
        <f>ROUND(Q183*I183,2)</f>
        <v>0</v>
      </c>
      <c r="BM183" s="3" t="s">
        <v>232</v>
      </c>
      <c r="BN183" s="159" t="s">
        <v>746</v>
      </c>
    </row>
    <row r="184" spans="1:66" ht="15.75" customHeight="1">
      <c r="A184" s="161"/>
      <c r="B184" s="162"/>
      <c r="C184" s="161"/>
      <c r="D184" s="163" t="s">
        <v>167</v>
      </c>
      <c r="E184" s="164" t="s">
        <v>1</v>
      </c>
      <c r="F184" s="165" t="s">
        <v>276</v>
      </c>
      <c r="G184" s="165"/>
      <c r="H184" s="161"/>
      <c r="I184" s="166">
        <v>44.8</v>
      </c>
      <c r="J184" s="161"/>
      <c r="K184" s="161"/>
      <c r="L184" s="161"/>
      <c r="M184" s="161"/>
      <c r="N184" s="162"/>
      <c r="O184" s="167"/>
      <c r="P184" s="161"/>
      <c r="Q184" s="161"/>
      <c r="R184" s="161"/>
      <c r="S184" s="161"/>
      <c r="T184" s="161"/>
      <c r="U184" s="161"/>
      <c r="V184" s="161"/>
      <c r="W184" s="161"/>
      <c r="X184" s="161"/>
      <c r="Y184" s="168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  <c r="AJ184" s="161"/>
      <c r="AK184" s="161"/>
      <c r="AL184" s="161"/>
      <c r="AM184" s="161"/>
      <c r="AN184" s="161"/>
      <c r="AO184" s="161"/>
      <c r="AP184" s="161"/>
      <c r="AQ184" s="161"/>
      <c r="AR184" s="161"/>
      <c r="AS184" s="161"/>
      <c r="AT184" s="161"/>
      <c r="AU184" s="164" t="s">
        <v>167</v>
      </c>
      <c r="AV184" s="164" t="s">
        <v>97</v>
      </c>
      <c r="AW184" s="161" t="s">
        <v>97</v>
      </c>
      <c r="AX184" s="161" t="s">
        <v>4</v>
      </c>
      <c r="AY184" s="161" t="s">
        <v>86</v>
      </c>
      <c r="AZ184" s="164" t="s">
        <v>159</v>
      </c>
      <c r="BA184" s="161"/>
      <c r="BB184" s="161"/>
      <c r="BC184" s="161"/>
      <c r="BD184" s="161"/>
      <c r="BE184" s="161"/>
      <c r="BF184" s="161"/>
      <c r="BG184" s="161"/>
      <c r="BH184" s="161"/>
      <c r="BI184" s="161"/>
      <c r="BJ184" s="161"/>
      <c r="BK184" s="161"/>
      <c r="BL184" s="161"/>
      <c r="BM184" s="161"/>
      <c r="BN184" s="161"/>
    </row>
    <row r="185" spans="1:66" ht="24" customHeight="1">
      <c r="A185" s="18"/>
      <c r="B185" s="19"/>
      <c r="C185" s="145" t="s">
        <v>8</v>
      </c>
      <c r="D185" s="145" t="s">
        <v>161</v>
      </c>
      <c r="E185" s="146" t="s">
        <v>277</v>
      </c>
      <c r="F185" s="147" t="s">
        <v>278</v>
      </c>
      <c r="G185" s="147"/>
      <c r="H185" s="148" t="s">
        <v>186</v>
      </c>
      <c r="I185" s="149">
        <v>43.52</v>
      </c>
      <c r="J185" s="150"/>
      <c r="K185" s="150"/>
      <c r="L185" s="151">
        <f>ROUND(Q185*I185,2)</f>
        <v>0</v>
      </c>
      <c r="M185" s="152"/>
      <c r="N185" s="19"/>
      <c r="O185" s="153" t="s">
        <v>1</v>
      </c>
      <c r="P185" s="154" t="s">
        <v>42</v>
      </c>
      <c r="Q185" s="155">
        <f>J185+K185</f>
        <v>0</v>
      </c>
      <c r="R185" s="156">
        <f>ROUND(J185*I185,2)</f>
        <v>0</v>
      </c>
      <c r="S185" s="156">
        <f>ROUND(K185*I185,2)</f>
        <v>0</v>
      </c>
      <c r="T185" s="18"/>
      <c r="U185" s="157">
        <f>T185*I185</f>
        <v>0</v>
      </c>
      <c r="V185" s="157">
        <v>0</v>
      </c>
      <c r="W185" s="157">
        <f>V185*I185</f>
        <v>0</v>
      </c>
      <c r="X185" s="157">
        <v>0</v>
      </c>
      <c r="Y185" s="158">
        <f>X185*I185</f>
        <v>0</v>
      </c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59" t="s">
        <v>232</v>
      </c>
      <c r="AT185" s="18"/>
      <c r="AU185" s="159" t="s">
        <v>161</v>
      </c>
      <c r="AV185" s="159" t="s">
        <v>97</v>
      </c>
      <c r="AW185" s="18"/>
      <c r="AX185" s="18"/>
      <c r="AY185" s="18"/>
      <c r="AZ185" s="3" t="s">
        <v>159</v>
      </c>
      <c r="BA185" s="18"/>
      <c r="BB185" s="18"/>
      <c r="BC185" s="18"/>
      <c r="BD185" s="18"/>
      <c r="BE185" s="18"/>
      <c r="BF185" s="160">
        <f>IF(P185="základná",L185,0)</f>
        <v>0</v>
      </c>
      <c r="BG185" s="160">
        <f>IF(P185="znížená",L185,0)</f>
        <v>0</v>
      </c>
      <c r="BH185" s="160">
        <f>IF(P185="zákl. prenesená",L185,0)</f>
        <v>0</v>
      </c>
      <c r="BI185" s="160">
        <f>IF(P185="zníž. prenesená",L185,0)</f>
        <v>0</v>
      </c>
      <c r="BJ185" s="160">
        <f>IF(P185="nulová",L185,0)</f>
        <v>0</v>
      </c>
      <c r="BK185" s="3" t="s">
        <v>97</v>
      </c>
      <c r="BL185" s="160">
        <f>ROUND(Q185*I185,2)</f>
        <v>0</v>
      </c>
      <c r="BM185" s="3" t="s">
        <v>232</v>
      </c>
      <c r="BN185" s="159" t="s">
        <v>747</v>
      </c>
    </row>
    <row r="186" spans="1:66" ht="15.75" customHeight="1">
      <c r="A186" s="161"/>
      <c r="B186" s="162"/>
      <c r="C186" s="161"/>
      <c r="D186" s="163" t="s">
        <v>167</v>
      </c>
      <c r="E186" s="164" t="s">
        <v>1</v>
      </c>
      <c r="F186" s="165" t="s">
        <v>280</v>
      </c>
      <c r="G186" s="165"/>
      <c r="H186" s="161"/>
      <c r="I186" s="166">
        <v>43.52</v>
      </c>
      <c r="J186" s="161"/>
      <c r="K186" s="161"/>
      <c r="L186" s="161"/>
      <c r="M186" s="161"/>
      <c r="N186" s="162"/>
      <c r="O186" s="167"/>
      <c r="P186" s="161"/>
      <c r="Q186" s="161"/>
      <c r="R186" s="161"/>
      <c r="S186" s="161"/>
      <c r="T186" s="161"/>
      <c r="U186" s="161"/>
      <c r="V186" s="161"/>
      <c r="W186" s="161"/>
      <c r="X186" s="161"/>
      <c r="Y186" s="168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  <c r="AL186" s="161"/>
      <c r="AM186" s="161"/>
      <c r="AN186" s="161"/>
      <c r="AO186" s="161"/>
      <c r="AP186" s="161"/>
      <c r="AQ186" s="161"/>
      <c r="AR186" s="161"/>
      <c r="AS186" s="161"/>
      <c r="AT186" s="161"/>
      <c r="AU186" s="164" t="s">
        <v>167</v>
      </c>
      <c r="AV186" s="164" t="s">
        <v>97</v>
      </c>
      <c r="AW186" s="161" t="s">
        <v>97</v>
      </c>
      <c r="AX186" s="161" t="s">
        <v>4</v>
      </c>
      <c r="AY186" s="161" t="s">
        <v>86</v>
      </c>
      <c r="AZ186" s="164" t="s">
        <v>159</v>
      </c>
      <c r="BA186" s="161"/>
      <c r="BB186" s="161"/>
      <c r="BC186" s="161"/>
      <c r="BD186" s="161"/>
      <c r="BE186" s="161"/>
      <c r="BF186" s="161"/>
      <c r="BG186" s="161"/>
      <c r="BH186" s="161"/>
      <c r="BI186" s="161"/>
      <c r="BJ186" s="161"/>
      <c r="BK186" s="161"/>
      <c r="BL186" s="161"/>
      <c r="BM186" s="161"/>
      <c r="BN186" s="161"/>
    </row>
    <row r="187" spans="1:66" ht="24" customHeight="1">
      <c r="A187" s="18"/>
      <c r="B187" s="19"/>
      <c r="C187" s="169" t="s">
        <v>281</v>
      </c>
      <c r="D187" s="169" t="s">
        <v>175</v>
      </c>
      <c r="E187" s="170" t="s">
        <v>282</v>
      </c>
      <c r="F187" s="171" t="s">
        <v>283</v>
      </c>
      <c r="G187" s="171"/>
      <c r="H187" s="172" t="s">
        <v>164</v>
      </c>
      <c r="I187" s="173">
        <v>1.149</v>
      </c>
      <c r="J187" s="174"/>
      <c r="K187" s="175"/>
      <c r="L187" s="176">
        <f>ROUND(Q187*I187,2)</f>
        <v>0</v>
      </c>
      <c r="M187" s="175"/>
      <c r="N187" s="177"/>
      <c r="O187" s="178" t="s">
        <v>1</v>
      </c>
      <c r="P187" s="154" t="s">
        <v>42</v>
      </c>
      <c r="Q187" s="155">
        <f>J187+K187</f>
        <v>0</v>
      </c>
      <c r="R187" s="156">
        <f>ROUND(J187*I187,2)</f>
        <v>0</v>
      </c>
      <c r="S187" s="156">
        <f>ROUND(K187*I187,2)</f>
        <v>0</v>
      </c>
      <c r="T187" s="18"/>
      <c r="U187" s="157">
        <f>T187*I187</f>
        <v>0</v>
      </c>
      <c r="V187" s="157">
        <v>0.55000000000000004</v>
      </c>
      <c r="W187" s="157">
        <f>V187*I187</f>
        <v>0.63195000000000001</v>
      </c>
      <c r="X187" s="157">
        <v>0</v>
      </c>
      <c r="Y187" s="158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9" t="s">
        <v>243</v>
      </c>
      <c r="AT187" s="18"/>
      <c r="AU187" s="159" t="s">
        <v>175</v>
      </c>
      <c r="AV187" s="159" t="s">
        <v>97</v>
      </c>
      <c r="AW187" s="18"/>
      <c r="AX187" s="18"/>
      <c r="AY187" s="18"/>
      <c r="AZ187" s="3" t="s">
        <v>159</v>
      </c>
      <c r="BA187" s="18"/>
      <c r="BB187" s="18"/>
      <c r="BC187" s="18"/>
      <c r="BD187" s="18"/>
      <c r="BE187" s="18"/>
      <c r="BF187" s="160">
        <f>IF(P187="základná",L187,0)</f>
        <v>0</v>
      </c>
      <c r="BG187" s="160">
        <f>IF(P187="znížená",L187,0)</f>
        <v>0</v>
      </c>
      <c r="BH187" s="160">
        <f>IF(P187="zákl. prenesená",L187,0)</f>
        <v>0</v>
      </c>
      <c r="BI187" s="160">
        <f>IF(P187="zníž. prenesená",L187,0)</f>
        <v>0</v>
      </c>
      <c r="BJ187" s="160">
        <f>IF(P187="nulová",L187,0)</f>
        <v>0</v>
      </c>
      <c r="BK187" s="3" t="s">
        <v>97</v>
      </c>
      <c r="BL187" s="160">
        <f>ROUND(Q187*I187,2)</f>
        <v>0</v>
      </c>
      <c r="BM187" s="3" t="s">
        <v>232</v>
      </c>
      <c r="BN187" s="159" t="s">
        <v>748</v>
      </c>
    </row>
    <row r="188" spans="1:66" ht="15.75" customHeight="1">
      <c r="A188" s="161"/>
      <c r="B188" s="162"/>
      <c r="C188" s="161"/>
      <c r="D188" s="163" t="s">
        <v>167</v>
      </c>
      <c r="E188" s="161"/>
      <c r="F188" s="165" t="s">
        <v>285</v>
      </c>
      <c r="G188" s="165"/>
      <c r="H188" s="161"/>
      <c r="I188" s="166">
        <v>1.149</v>
      </c>
      <c r="J188" s="161"/>
      <c r="K188" s="161"/>
      <c r="L188" s="161"/>
      <c r="M188" s="161"/>
      <c r="N188" s="162"/>
      <c r="O188" s="167"/>
      <c r="P188" s="161"/>
      <c r="Q188" s="161"/>
      <c r="R188" s="161"/>
      <c r="S188" s="161"/>
      <c r="T188" s="161"/>
      <c r="U188" s="161"/>
      <c r="V188" s="161"/>
      <c r="W188" s="161"/>
      <c r="X188" s="161"/>
      <c r="Y188" s="168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  <c r="AO188" s="161"/>
      <c r="AP188" s="161"/>
      <c r="AQ188" s="161"/>
      <c r="AR188" s="161"/>
      <c r="AS188" s="161"/>
      <c r="AT188" s="161"/>
      <c r="AU188" s="164" t="s">
        <v>167</v>
      </c>
      <c r="AV188" s="164" t="s">
        <v>97</v>
      </c>
      <c r="AW188" s="161" t="s">
        <v>97</v>
      </c>
      <c r="AX188" s="161" t="s">
        <v>3</v>
      </c>
      <c r="AY188" s="161" t="s">
        <v>86</v>
      </c>
      <c r="AZ188" s="164" t="s">
        <v>159</v>
      </c>
      <c r="BA188" s="161"/>
      <c r="BB188" s="161"/>
      <c r="BC188" s="161"/>
      <c r="BD188" s="161"/>
      <c r="BE188" s="161"/>
      <c r="BF188" s="161"/>
      <c r="BG188" s="161"/>
      <c r="BH188" s="161"/>
      <c r="BI188" s="161"/>
      <c r="BJ188" s="161"/>
      <c r="BK188" s="161"/>
      <c r="BL188" s="161"/>
      <c r="BM188" s="161"/>
      <c r="BN188" s="161"/>
    </row>
    <row r="189" spans="1:66" ht="16.5" customHeight="1">
      <c r="A189" s="18"/>
      <c r="B189" s="19"/>
      <c r="C189" s="145" t="s">
        <v>286</v>
      </c>
      <c r="D189" s="145" t="s">
        <v>161</v>
      </c>
      <c r="E189" s="146" t="s">
        <v>287</v>
      </c>
      <c r="F189" s="147" t="s">
        <v>288</v>
      </c>
      <c r="G189" s="147"/>
      <c r="H189" s="148" t="s">
        <v>263</v>
      </c>
      <c r="I189" s="149">
        <v>117.333</v>
      </c>
      <c r="J189" s="150"/>
      <c r="K189" s="150"/>
      <c r="L189" s="151">
        <f>ROUND(Q189*I189,2)</f>
        <v>0</v>
      </c>
      <c r="M189" s="152"/>
      <c r="N189" s="19"/>
      <c r="O189" s="153" t="s">
        <v>1</v>
      </c>
      <c r="P189" s="154" t="s">
        <v>42</v>
      </c>
      <c r="Q189" s="155">
        <f>J189+K189</f>
        <v>0</v>
      </c>
      <c r="R189" s="156">
        <f>ROUND(J189*I189,2)</f>
        <v>0</v>
      </c>
      <c r="S189" s="156">
        <f>ROUND(K189*I189,2)</f>
        <v>0</v>
      </c>
      <c r="T189" s="18"/>
      <c r="U189" s="157">
        <f>T189*I189</f>
        <v>0</v>
      </c>
      <c r="V189" s="157">
        <v>0</v>
      </c>
      <c r="W189" s="157">
        <f>V189*I189</f>
        <v>0</v>
      </c>
      <c r="X189" s="157">
        <v>0</v>
      </c>
      <c r="Y189" s="158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9" t="s">
        <v>232</v>
      </c>
      <c r="AT189" s="18"/>
      <c r="AU189" s="159" t="s">
        <v>161</v>
      </c>
      <c r="AV189" s="159" t="s">
        <v>97</v>
      </c>
      <c r="AW189" s="18"/>
      <c r="AX189" s="18"/>
      <c r="AY189" s="18"/>
      <c r="AZ189" s="3" t="s">
        <v>159</v>
      </c>
      <c r="BA189" s="18"/>
      <c r="BB189" s="18"/>
      <c r="BC189" s="18"/>
      <c r="BD189" s="18"/>
      <c r="BE189" s="18"/>
      <c r="BF189" s="160">
        <f>IF(P189="základná",L189,0)</f>
        <v>0</v>
      </c>
      <c r="BG189" s="160">
        <f>IF(P189="znížená",L189,0)</f>
        <v>0</v>
      </c>
      <c r="BH189" s="160">
        <f>IF(P189="zákl. prenesená",L189,0)</f>
        <v>0</v>
      </c>
      <c r="BI189" s="160">
        <f>IF(P189="zníž. prenesená",L189,0)</f>
        <v>0</v>
      </c>
      <c r="BJ189" s="160">
        <f>IF(P189="nulová",L189,0)</f>
        <v>0</v>
      </c>
      <c r="BK189" s="3" t="s">
        <v>97</v>
      </c>
      <c r="BL189" s="160">
        <f>ROUND(Q189*I189,2)</f>
        <v>0</v>
      </c>
      <c r="BM189" s="3" t="s">
        <v>232</v>
      </c>
      <c r="BN189" s="159" t="s">
        <v>749</v>
      </c>
    </row>
    <row r="190" spans="1:66" ht="15.75" customHeight="1">
      <c r="A190" s="161"/>
      <c r="B190" s="162"/>
      <c r="C190" s="161"/>
      <c r="D190" s="163" t="s">
        <v>167</v>
      </c>
      <c r="E190" s="164" t="s">
        <v>1</v>
      </c>
      <c r="F190" s="165" t="s">
        <v>290</v>
      </c>
      <c r="G190" s="165"/>
      <c r="H190" s="161"/>
      <c r="I190" s="166">
        <v>44.8</v>
      </c>
      <c r="J190" s="161"/>
      <c r="K190" s="161"/>
      <c r="L190" s="161"/>
      <c r="M190" s="161"/>
      <c r="N190" s="162"/>
      <c r="O190" s="167"/>
      <c r="P190" s="161"/>
      <c r="Q190" s="161"/>
      <c r="R190" s="161"/>
      <c r="S190" s="161"/>
      <c r="T190" s="161"/>
      <c r="U190" s="161"/>
      <c r="V190" s="161"/>
      <c r="W190" s="161"/>
      <c r="X190" s="161"/>
      <c r="Y190" s="168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4" t="s">
        <v>167</v>
      </c>
      <c r="AV190" s="164" t="s">
        <v>97</v>
      </c>
      <c r="AW190" s="161" t="s">
        <v>97</v>
      </c>
      <c r="AX190" s="161" t="s">
        <v>4</v>
      </c>
      <c r="AY190" s="161" t="s">
        <v>78</v>
      </c>
      <c r="AZ190" s="164" t="s">
        <v>159</v>
      </c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1"/>
      <c r="BN190" s="161"/>
    </row>
    <row r="191" spans="1:66" ht="15.75" customHeight="1">
      <c r="A191" s="161"/>
      <c r="B191" s="162"/>
      <c r="C191" s="161"/>
      <c r="D191" s="163" t="s">
        <v>167</v>
      </c>
      <c r="E191" s="164" t="s">
        <v>1</v>
      </c>
      <c r="F191" s="165" t="s">
        <v>291</v>
      </c>
      <c r="G191" s="165"/>
      <c r="H191" s="161"/>
      <c r="I191" s="166">
        <v>72.533000000000001</v>
      </c>
      <c r="J191" s="161"/>
      <c r="K191" s="161"/>
      <c r="L191" s="161"/>
      <c r="M191" s="161"/>
      <c r="N191" s="162"/>
      <c r="O191" s="167"/>
      <c r="P191" s="161"/>
      <c r="Q191" s="161"/>
      <c r="R191" s="161"/>
      <c r="S191" s="161"/>
      <c r="T191" s="161"/>
      <c r="U191" s="161"/>
      <c r="V191" s="161"/>
      <c r="W191" s="161"/>
      <c r="X191" s="161"/>
      <c r="Y191" s="168"/>
      <c r="Z191" s="161"/>
      <c r="AA191" s="161"/>
      <c r="AB191" s="161"/>
      <c r="AC191" s="161"/>
      <c r="AD191" s="161"/>
      <c r="AE191" s="161"/>
      <c r="AF191" s="161"/>
      <c r="AG191" s="161"/>
      <c r="AH191" s="161"/>
      <c r="AI191" s="161"/>
      <c r="AJ191" s="161"/>
      <c r="AK191" s="161"/>
      <c r="AL191" s="161"/>
      <c r="AM191" s="161"/>
      <c r="AN191" s="161"/>
      <c r="AO191" s="161"/>
      <c r="AP191" s="161"/>
      <c r="AQ191" s="161"/>
      <c r="AR191" s="161"/>
      <c r="AS191" s="161"/>
      <c r="AT191" s="161"/>
      <c r="AU191" s="164" t="s">
        <v>167</v>
      </c>
      <c r="AV191" s="164" t="s">
        <v>97</v>
      </c>
      <c r="AW191" s="161" t="s">
        <v>97</v>
      </c>
      <c r="AX191" s="161" t="s">
        <v>4</v>
      </c>
      <c r="AY191" s="161" t="s">
        <v>78</v>
      </c>
      <c r="AZ191" s="164" t="s">
        <v>159</v>
      </c>
      <c r="BA191" s="161"/>
      <c r="BB191" s="161"/>
      <c r="BC191" s="161"/>
      <c r="BD191" s="161"/>
      <c r="BE191" s="161"/>
      <c r="BF191" s="161"/>
      <c r="BG191" s="161"/>
      <c r="BH191" s="161"/>
      <c r="BI191" s="161"/>
      <c r="BJ191" s="161"/>
      <c r="BK191" s="161"/>
      <c r="BL191" s="161"/>
      <c r="BM191" s="161"/>
      <c r="BN191" s="161"/>
    </row>
    <row r="192" spans="1:66" ht="15.75" customHeight="1">
      <c r="A192" s="185"/>
      <c r="B192" s="186"/>
      <c r="C192" s="185"/>
      <c r="D192" s="163" t="s">
        <v>167</v>
      </c>
      <c r="E192" s="187" t="s">
        <v>1</v>
      </c>
      <c r="F192" s="188" t="s">
        <v>239</v>
      </c>
      <c r="G192" s="188"/>
      <c r="H192" s="185"/>
      <c r="I192" s="189">
        <v>117.333</v>
      </c>
      <c r="J192" s="185"/>
      <c r="K192" s="185"/>
      <c r="L192" s="185"/>
      <c r="M192" s="185"/>
      <c r="N192" s="186"/>
      <c r="O192" s="190"/>
      <c r="P192" s="185"/>
      <c r="Q192" s="185"/>
      <c r="R192" s="185"/>
      <c r="S192" s="185"/>
      <c r="T192" s="185"/>
      <c r="U192" s="185"/>
      <c r="V192" s="185"/>
      <c r="W192" s="185"/>
      <c r="X192" s="185"/>
      <c r="Y192" s="191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7" t="s">
        <v>167</v>
      </c>
      <c r="AV192" s="187" t="s">
        <v>97</v>
      </c>
      <c r="AW192" s="185" t="s">
        <v>174</v>
      </c>
      <c r="AX192" s="185" t="s">
        <v>4</v>
      </c>
      <c r="AY192" s="185" t="s">
        <v>86</v>
      </c>
      <c r="AZ192" s="187" t="s">
        <v>159</v>
      </c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</row>
    <row r="193" spans="1:66" ht="37.5" customHeight="1">
      <c r="A193" s="18"/>
      <c r="B193" s="19"/>
      <c r="C193" s="169" t="s">
        <v>292</v>
      </c>
      <c r="D193" s="169" t="s">
        <v>175</v>
      </c>
      <c r="E193" s="170" t="s">
        <v>293</v>
      </c>
      <c r="F193" s="171" t="s">
        <v>294</v>
      </c>
      <c r="G193" s="171"/>
      <c r="H193" s="172" t="s">
        <v>164</v>
      </c>
      <c r="I193" s="173">
        <v>0.29299999999999998</v>
      </c>
      <c r="J193" s="174"/>
      <c r="K193" s="175"/>
      <c r="L193" s="176">
        <f>ROUND(Q193*I193,2)</f>
        <v>0</v>
      </c>
      <c r="M193" s="175"/>
      <c r="N193" s="177"/>
      <c r="O193" s="178" t="s">
        <v>1</v>
      </c>
      <c r="P193" s="154" t="s">
        <v>42</v>
      </c>
      <c r="Q193" s="155">
        <f>J193+K193</f>
        <v>0</v>
      </c>
      <c r="R193" s="156">
        <f>ROUND(J193*I193,2)</f>
        <v>0</v>
      </c>
      <c r="S193" s="156">
        <f>ROUND(K193*I193,2)</f>
        <v>0</v>
      </c>
      <c r="T193" s="18"/>
      <c r="U193" s="157">
        <f>T193*I193</f>
        <v>0</v>
      </c>
      <c r="V193" s="157">
        <v>0.5</v>
      </c>
      <c r="W193" s="157">
        <f>V193*I193</f>
        <v>0.14649999999999999</v>
      </c>
      <c r="X193" s="157">
        <v>0</v>
      </c>
      <c r="Y193" s="158">
        <f>X193*I193</f>
        <v>0</v>
      </c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59" t="s">
        <v>243</v>
      </c>
      <c r="AT193" s="18"/>
      <c r="AU193" s="159" t="s">
        <v>175</v>
      </c>
      <c r="AV193" s="159" t="s">
        <v>97</v>
      </c>
      <c r="AW193" s="18"/>
      <c r="AX193" s="18"/>
      <c r="AY193" s="18"/>
      <c r="AZ193" s="3" t="s">
        <v>159</v>
      </c>
      <c r="BA193" s="18"/>
      <c r="BB193" s="18"/>
      <c r="BC193" s="18"/>
      <c r="BD193" s="18"/>
      <c r="BE193" s="18"/>
      <c r="BF193" s="160">
        <f>IF(P193="základná",L193,0)</f>
        <v>0</v>
      </c>
      <c r="BG193" s="160">
        <f>IF(P193="znížená",L193,0)</f>
        <v>0</v>
      </c>
      <c r="BH193" s="160">
        <f>IF(P193="zákl. prenesená",L193,0)</f>
        <v>0</v>
      </c>
      <c r="BI193" s="160">
        <f>IF(P193="zníž. prenesená",L193,0)</f>
        <v>0</v>
      </c>
      <c r="BJ193" s="160">
        <f>IF(P193="nulová",L193,0)</f>
        <v>0</v>
      </c>
      <c r="BK193" s="3" t="s">
        <v>97</v>
      </c>
      <c r="BL193" s="160">
        <f>ROUND(Q193*I193,2)</f>
        <v>0</v>
      </c>
      <c r="BM193" s="3" t="s">
        <v>232</v>
      </c>
      <c r="BN193" s="159" t="s">
        <v>750</v>
      </c>
    </row>
    <row r="194" spans="1:66" ht="15.75" customHeight="1">
      <c r="A194" s="161"/>
      <c r="B194" s="162"/>
      <c r="C194" s="161"/>
      <c r="D194" s="163" t="s">
        <v>167</v>
      </c>
      <c r="E194" s="164" t="s">
        <v>1</v>
      </c>
      <c r="F194" s="165" t="s">
        <v>296</v>
      </c>
      <c r="G194" s="165"/>
      <c r="H194" s="161"/>
      <c r="I194" s="166">
        <v>0.108</v>
      </c>
      <c r="J194" s="161"/>
      <c r="K194" s="161"/>
      <c r="L194" s="161"/>
      <c r="M194" s="161"/>
      <c r="N194" s="162"/>
      <c r="O194" s="167"/>
      <c r="P194" s="161"/>
      <c r="Q194" s="161"/>
      <c r="R194" s="161"/>
      <c r="S194" s="161"/>
      <c r="T194" s="161"/>
      <c r="U194" s="161"/>
      <c r="V194" s="161"/>
      <c r="W194" s="161"/>
      <c r="X194" s="161"/>
      <c r="Y194" s="168"/>
      <c r="Z194" s="161"/>
      <c r="AA194" s="161"/>
      <c r="AB194" s="161"/>
      <c r="AC194" s="161"/>
      <c r="AD194" s="161"/>
      <c r="AE194" s="161"/>
      <c r="AF194" s="161"/>
      <c r="AG194" s="161"/>
      <c r="AH194" s="161"/>
      <c r="AI194" s="161"/>
      <c r="AJ194" s="161"/>
      <c r="AK194" s="161"/>
      <c r="AL194" s="161"/>
      <c r="AM194" s="161"/>
      <c r="AN194" s="161"/>
      <c r="AO194" s="161"/>
      <c r="AP194" s="161"/>
      <c r="AQ194" s="161"/>
      <c r="AR194" s="161"/>
      <c r="AS194" s="161"/>
      <c r="AT194" s="161"/>
      <c r="AU194" s="164" t="s">
        <v>167</v>
      </c>
      <c r="AV194" s="164" t="s">
        <v>97</v>
      </c>
      <c r="AW194" s="161" t="s">
        <v>97</v>
      </c>
      <c r="AX194" s="161" t="s">
        <v>4</v>
      </c>
      <c r="AY194" s="161" t="s">
        <v>78</v>
      </c>
      <c r="AZ194" s="164" t="s">
        <v>159</v>
      </c>
      <c r="BA194" s="161"/>
      <c r="BB194" s="161"/>
      <c r="BC194" s="161"/>
      <c r="BD194" s="161"/>
      <c r="BE194" s="161"/>
      <c r="BF194" s="161"/>
      <c r="BG194" s="161"/>
      <c r="BH194" s="161"/>
      <c r="BI194" s="161"/>
      <c r="BJ194" s="161"/>
      <c r="BK194" s="161"/>
      <c r="BL194" s="161"/>
      <c r="BM194" s="161"/>
      <c r="BN194" s="161"/>
    </row>
    <row r="195" spans="1:66" ht="15.75" customHeight="1">
      <c r="A195" s="161"/>
      <c r="B195" s="162"/>
      <c r="C195" s="161"/>
      <c r="D195" s="163" t="s">
        <v>167</v>
      </c>
      <c r="E195" s="164" t="s">
        <v>1</v>
      </c>
      <c r="F195" s="165" t="s">
        <v>297</v>
      </c>
      <c r="G195" s="165"/>
      <c r="H195" s="161"/>
      <c r="I195" s="166">
        <v>0.17399999999999999</v>
      </c>
      <c r="J195" s="161"/>
      <c r="K195" s="161"/>
      <c r="L195" s="161"/>
      <c r="M195" s="161"/>
      <c r="N195" s="162"/>
      <c r="O195" s="167"/>
      <c r="P195" s="161"/>
      <c r="Q195" s="161"/>
      <c r="R195" s="161"/>
      <c r="S195" s="161"/>
      <c r="T195" s="161"/>
      <c r="U195" s="161"/>
      <c r="V195" s="161"/>
      <c r="W195" s="161"/>
      <c r="X195" s="161"/>
      <c r="Y195" s="168"/>
      <c r="Z195" s="161"/>
      <c r="AA195" s="161"/>
      <c r="AB195" s="161"/>
      <c r="AC195" s="161"/>
      <c r="AD195" s="161"/>
      <c r="AE195" s="161"/>
      <c r="AF195" s="161"/>
      <c r="AG195" s="161"/>
      <c r="AH195" s="161"/>
      <c r="AI195" s="161"/>
      <c r="AJ195" s="161"/>
      <c r="AK195" s="161"/>
      <c r="AL195" s="161"/>
      <c r="AM195" s="161"/>
      <c r="AN195" s="161"/>
      <c r="AO195" s="161"/>
      <c r="AP195" s="161"/>
      <c r="AQ195" s="161"/>
      <c r="AR195" s="161"/>
      <c r="AS195" s="161"/>
      <c r="AT195" s="161"/>
      <c r="AU195" s="164" t="s">
        <v>167</v>
      </c>
      <c r="AV195" s="164" t="s">
        <v>97</v>
      </c>
      <c r="AW195" s="161" t="s">
        <v>97</v>
      </c>
      <c r="AX195" s="161" t="s">
        <v>4</v>
      </c>
      <c r="AY195" s="161" t="s">
        <v>78</v>
      </c>
      <c r="AZ195" s="164" t="s">
        <v>159</v>
      </c>
      <c r="BA195" s="161"/>
      <c r="BB195" s="161"/>
      <c r="BC195" s="161"/>
      <c r="BD195" s="161"/>
      <c r="BE195" s="161"/>
      <c r="BF195" s="161"/>
      <c r="BG195" s="161"/>
      <c r="BH195" s="161"/>
      <c r="BI195" s="161"/>
      <c r="BJ195" s="161"/>
      <c r="BK195" s="161"/>
      <c r="BL195" s="161"/>
      <c r="BM195" s="161"/>
      <c r="BN195" s="161"/>
    </row>
    <row r="196" spans="1:66" ht="15.75" customHeight="1">
      <c r="A196" s="185"/>
      <c r="B196" s="186"/>
      <c r="C196" s="185"/>
      <c r="D196" s="163" t="s">
        <v>167</v>
      </c>
      <c r="E196" s="187" t="s">
        <v>1</v>
      </c>
      <c r="F196" s="188" t="s">
        <v>239</v>
      </c>
      <c r="G196" s="188"/>
      <c r="H196" s="185"/>
      <c r="I196" s="189">
        <v>0.28199999999999997</v>
      </c>
      <c r="J196" s="185"/>
      <c r="K196" s="185"/>
      <c r="L196" s="185"/>
      <c r="M196" s="185"/>
      <c r="N196" s="186"/>
      <c r="O196" s="190"/>
      <c r="P196" s="185"/>
      <c r="Q196" s="185"/>
      <c r="R196" s="185"/>
      <c r="S196" s="185"/>
      <c r="T196" s="185"/>
      <c r="U196" s="185"/>
      <c r="V196" s="185"/>
      <c r="W196" s="185"/>
      <c r="X196" s="185"/>
      <c r="Y196" s="191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7" t="s">
        <v>167</v>
      </c>
      <c r="AV196" s="187" t="s">
        <v>97</v>
      </c>
      <c r="AW196" s="185" t="s">
        <v>174</v>
      </c>
      <c r="AX196" s="185" t="s">
        <v>4</v>
      </c>
      <c r="AY196" s="185" t="s">
        <v>86</v>
      </c>
      <c r="AZ196" s="187" t="s">
        <v>159</v>
      </c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</row>
    <row r="197" spans="1:66" ht="15.75" customHeight="1">
      <c r="A197" s="161"/>
      <c r="B197" s="162"/>
      <c r="C197" s="161"/>
      <c r="D197" s="163" t="s">
        <v>167</v>
      </c>
      <c r="E197" s="161"/>
      <c r="F197" s="165" t="s">
        <v>298</v>
      </c>
      <c r="G197" s="165"/>
      <c r="H197" s="161"/>
      <c r="I197" s="166">
        <v>0.29299999999999998</v>
      </c>
      <c r="J197" s="161"/>
      <c r="K197" s="161"/>
      <c r="L197" s="161"/>
      <c r="M197" s="161"/>
      <c r="N197" s="162"/>
      <c r="O197" s="167"/>
      <c r="P197" s="161"/>
      <c r="Q197" s="161"/>
      <c r="R197" s="161"/>
      <c r="S197" s="161"/>
      <c r="T197" s="161"/>
      <c r="U197" s="161"/>
      <c r="V197" s="161"/>
      <c r="W197" s="161"/>
      <c r="X197" s="161"/>
      <c r="Y197" s="168"/>
      <c r="Z197" s="161"/>
      <c r="AA197" s="161"/>
      <c r="AB197" s="161"/>
      <c r="AC197" s="161"/>
      <c r="AD197" s="161"/>
      <c r="AE197" s="161"/>
      <c r="AF197" s="161"/>
      <c r="AG197" s="161"/>
      <c r="AH197" s="161"/>
      <c r="AI197" s="161"/>
      <c r="AJ197" s="161"/>
      <c r="AK197" s="161"/>
      <c r="AL197" s="161"/>
      <c r="AM197" s="161"/>
      <c r="AN197" s="161"/>
      <c r="AO197" s="161"/>
      <c r="AP197" s="161"/>
      <c r="AQ197" s="161"/>
      <c r="AR197" s="161"/>
      <c r="AS197" s="161"/>
      <c r="AT197" s="161"/>
      <c r="AU197" s="164" t="s">
        <v>167</v>
      </c>
      <c r="AV197" s="164" t="s">
        <v>97</v>
      </c>
      <c r="AW197" s="161" t="s">
        <v>97</v>
      </c>
      <c r="AX197" s="161" t="s">
        <v>3</v>
      </c>
      <c r="AY197" s="161" t="s">
        <v>86</v>
      </c>
      <c r="AZ197" s="164" t="s">
        <v>159</v>
      </c>
      <c r="BA197" s="161"/>
      <c r="BB197" s="161"/>
      <c r="BC197" s="161"/>
      <c r="BD197" s="161"/>
      <c r="BE197" s="161"/>
      <c r="BF197" s="161"/>
      <c r="BG197" s="161"/>
      <c r="BH197" s="161"/>
      <c r="BI197" s="161"/>
      <c r="BJ197" s="161"/>
      <c r="BK197" s="161"/>
      <c r="BL197" s="161"/>
      <c r="BM197" s="161"/>
      <c r="BN197" s="161"/>
    </row>
    <row r="198" spans="1:66" ht="44.25" customHeight="1">
      <c r="A198" s="18"/>
      <c r="B198" s="19"/>
      <c r="C198" s="145" t="s">
        <v>299</v>
      </c>
      <c r="D198" s="145" t="s">
        <v>161</v>
      </c>
      <c r="E198" s="146" t="s">
        <v>300</v>
      </c>
      <c r="F198" s="147" t="s">
        <v>301</v>
      </c>
      <c r="G198" s="147"/>
      <c r="H198" s="148" t="s">
        <v>164</v>
      </c>
      <c r="I198" s="149">
        <v>4.9059999999999997</v>
      </c>
      <c r="J198" s="150"/>
      <c r="K198" s="150"/>
      <c r="L198" s="151">
        <f>ROUND(Q198*I198,2)</f>
        <v>0</v>
      </c>
      <c r="M198" s="152"/>
      <c r="N198" s="19"/>
      <c r="O198" s="153" t="s">
        <v>1</v>
      </c>
      <c r="P198" s="154" t="s">
        <v>42</v>
      </c>
      <c r="Q198" s="155">
        <f>J198+K198</f>
        <v>0</v>
      </c>
      <c r="R198" s="156">
        <f>ROUND(J198*I198,2)</f>
        <v>0</v>
      </c>
      <c r="S198" s="156">
        <f>ROUND(K198*I198,2)</f>
        <v>0</v>
      </c>
      <c r="T198" s="18"/>
      <c r="U198" s="157">
        <f>T198*I198</f>
        <v>0</v>
      </c>
      <c r="V198" s="157">
        <v>2.2329999999999999E-2</v>
      </c>
      <c r="W198" s="157">
        <f>V198*I198</f>
        <v>0.10955097999999999</v>
      </c>
      <c r="X198" s="157">
        <v>0</v>
      </c>
      <c r="Y198" s="158">
        <f>X198*I198</f>
        <v>0</v>
      </c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59" t="s">
        <v>232</v>
      </c>
      <c r="AT198" s="18"/>
      <c r="AU198" s="159" t="s">
        <v>161</v>
      </c>
      <c r="AV198" s="159" t="s">
        <v>97</v>
      </c>
      <c r="AW198" s="18"/>
      <c r="AX198" s="18"/>
      <c r="AY198" s="18"/>
      <c r="AZ198" s="3" t="s">
        <v>159</v>
      </c>
      <c r="BA198" s="18"/>
      <c r="BB198" s="18"/>
      <c r="BC198" s="18"/>
      <c r="BD198" s="18"/>
      <c r="BE198" s="18"/>
      <c r="BF198" s="160">
        <f>IF(P198="základná",L198,0)</f>
        <v>0</v>
      </c>
      <c r="BG198" s="160">
        <f>IF(P198="znížená",L198,0)</f>
        <v>0</v>
      </c>
      <c r="BH198" s="160">
        <f>IF(P198="zákl. prenesená",L198,0)</f>
        <v>0</v>
      </c>
      <c r="BI198" s="160">
        <f>IF(P198="zníž. prenesená",L198,0)</f>
        <v>0</v>
      </c>
      <c r="BJ198" s="160">
        <f>IF(P198="nulová",L198,0)</f>
        <v>0</v>
      </c>
      <c r="BK198" s="3" t="s">
        <v>97</v>
      </c>
      <c r="BL198" s="160">
        <f>ROUND(Q198*I198,2)</f>
        <v>0</v>
      </c>
      <c r="BM198" s="3" t="s">
        <v>232</v>
      </c>
      <c r="BN198" s="159" t="s">
        <v>751</v>
      </c>
    </row>
    <row r="199" spans="1:66" ht="15.75" customHeight="1">
      <c r="A199" s="161"/>
      <c r="B199" s="162"/>
      <c r="C199" s="161"/>
      <c r="D199" s="163" t="s">
        <v>167</v>
      </c>
      <c r="E199" s="164" t="s">
        <v>1</v>
      </c>
      <c r="F199" s="165" t="s">
        <v>303</v>
      </c>
      <c r="G199" s="165"/>
      <c r="H199" s="161"/>
      <c r="I199" s="166">
        <v>4.9059999999999997</v>
      </c>
      <c r="J199" s="161"/>
      <c r="K199" s="161"/>
      <c r="L199" s="161"/>
      <c r="M199" s="161"/>
      <c r="N199" s="162"/>
      <c r="O199" s="167"/>
      <c r="P199" s="161"/>
      <c r="Q199" s="161"/>
      <c r="R199" s="161"/>
      <c r="S199" s="161"/>
      <c r="T199" s="161"/>
      <c r="U199" s="161"/>
      <c r="V199" s="161"/>
      <c r="W199" s="161"/>
      <c r="X199" s="161"/>
      <c r="Y199" s="168"/>
      <c r="Z199" s="161"/>
      <c r="AA199" s="161"/>
      <c r="AB199" s="161"/>
      <c r="AC199" s="161"/>
      <c r="AD199" s="161"/>
      <c r="AE199" s="161"/>
      <c r="AF199" s="161"/>
      <c r="AG199" s="161"/>
      <c r="AH199" s="161"/>
      <c r="AI199" s="161"/>
      <c r="AJ199" s="161"/>
      <c r="AK199" s="161"/>
      <c r="AL199" s="161"/>
      <c r="AM199" s="161"/>
      <c r="AN199" s="161"/>
      <c r="AO199" s="161"/>
      <c r="AP199" s="161"/>
      <c r="AQ199" s="161"/>
      <c r="AR199" s="161"/>
      <c r="AS199" s="161"/>
      <c r="AT199" s="161"/>
      <c r="AU199" s="164" t="s">
        <v>167</v>
      </c>
      <c r="AV199" s="164" t="s">
        <v>97</v>
      </c>
      <c r="AW199" s="161" t="s">
        <v>97</v>
      </c>
      <c r="AX199" s="161" t="s">
        <v>4</v>
      </c>
      <c r="AY199" s="161" t="s">
        <v>86</v>
      </c>
      <c r="AZ199" s="164" t="s">
        <v>159</v>
      </c>
      <c r="BA199" s="161"/>
      <c r="BB199" s="161"/>
      <c r="BC199" s="161"/>
      <c r="BD199" s="161"/>
      <c r="BE199" s="161"/>
      <c r="BF199" s="161"/>
      <c r="BG199" s="161"/>
      <c r="BH199" s="161"/>
      <c r="BI199" s="161"/>
      <c r="BJ199" s="161"/>
      <c r="BK199" s="161"/>
      <c r="BL199" s="161"/>
      <c r="BM199" s="161"/>
      <c r="BN199" s="161"/>
    </row>
    <row r="200" spans="1:66" ht="33" customHeight="1">
      <c r="A200" s="18"/>
      <c r="B200" s="19"/>
      <c r="C200" s="145" t="s">
        <v>304</v>
      </c>
      <c r="D200" s="145" t="s">
        <v>161</v>
      </c>
      <c r="E200" s="146" t="s">
        <v>305</v>
      </c>
      <c r="F200" s="147" t="s">
        <v>306</v>
      </c>
      <c r="G200" s="147"/>
      <c r="H200" s="148" t="s">
        <v>186</v>
      </c>
      <c r="I200" s="149">
        <v>43.52</v>
      </c>
      <c r="J200" s="150"/>
      <c r="K200" s="150"/>
      <c r="L200" s="151">
        <f>ROUND(Q200*I200,2)</f>
        <v>0</v>
      </c>
      <c r="M200" s="152"/>
      <c r="N200" s="19"/>
      <c r="O200" s="153" t="s">
        <v>1</v>
      </c>
      <c r="P200" s="154" t="s">
        <v>42</v>
      </c>
      <c r="Q200" s="155">
        <f>J200+K200</f>
        <v>0</v>
      </c>
      <c r="R200" s="156">
        <f>ROUND(J200*I200,2)</f>
        <v>0</v>
      </c>
      <c r="S200" s="156">
        <f>ROUND(K200*I200,2)</f>
        <v>0</v>
      </c>
      <c r="T200" s="18"/>
      <c r="U200" s="157">
        <f>T200*I200</f>
        <v>0</v>
      </c>
      <c r="V200" s="157">
        <v>5.79E-3</v>
      </c>
      <c r="W200" s="157">
        <f>V200*I200</f>
        <v>0.2519808</v>
      </c>
      <c r="X200" s="157">
        <v>0</v>
      </c>
      <c r="Y200" s="158">
        <f>X200*I200</f>
        <v>0</v>
      </c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59" t="s">
        <v>232</v>
      </c>
      <c r="AT200" s="18"/>
      <c r="AU200" s="159" t="s">
        <v>161</v>
      </c>
      <c r="AV200" s="159" t="s">
        <v>97</v>
      </c>
      <c r="AW200" s="18"/>
      <c r="AX200" s="18"/>
      <c r="AY200" s="18"/>
      <c r="AZ200" s="3" t="s">
        <v>159</v>
      </c>
      <c r="BA200" s="18"/>
      <c r="BB200" s="18"/>
      <c r="BC200" s="18"/>
      <c r="BD200" s="18"/>
      <c r="BE200" s="18"/>
      <c r="BF200" s="160">
        <f>IF(P200="základná",L200,0)</f>
        <v>0</v>
      </c>
      <c r="BG200" s="160">
        <f>IF(P200="znížená",L200,0)</f>
        <v>0</v>
      </c>
      <c r="BH200" s="160">
        <f>IF(P200="zákl. prenesená",L200,0)</f>
        <v>0</v>
      </c>
      <c r="BI200" s="160">
        <f>IF(P200="zníž. prenesená",L200,0)</f>
        <v>0</v>
      </c>
      <c r="BJ200" s="160">
        <f>IF(P200="nulová",L200,0)</f>
        <v>0</v>
      </c>
      <c r="BK200" s="3" t="s">
        <v>97</v>
      </c>
      <c r="BL200" s="160">
        <f>ROUND(Q200*I200,2)</f>
        <v>0</v>
      </c>
      <c r="BM200" s="3" t="s">
        <v>232</v>
      </c>
      <c r="BN200" s="159" t="s">
        <v>752</v>
      </c>
    </row>
    <row r="201" spans="1:66" ht="15.75" customHeight="1">
      <c r="A201" s="161"/>
      <c r="B201" s="162"/>
      <c r="C201" s="161"/>
      <c r="D201" s="163" t="s">
        <v>167</v>
      </c>
      <c r="E201" s="164" t="s">
        <v>1</v>
      </c>
      <c r="F201" s="165" t="s">
        <v>308</v>
      </c>
      <c r="G201" s="165"/>
      <c r="H201" s="161"/>
      <c r="I201" s="166">
        <v>43.52</v>
      </c>
      <c r="J201" s="161"/>
      <c r="K201" s="161"/>
      <c r="L201" s="161"/>
      <c r="M201" s="161"/>
      <c r="N201" s="162"/>
      <c r="O201" s="167"/>
      <c r="P201" s="161"/>
      <c r="Q201" s="161"/>
      <c r="R201" s="161"/>
      <c r="S201" s="161"/>
      <c r="T201" s="161"/>
      <c r="U201" s="161"/>
      <c r="V201" s="161"/>
      <c r="W201" s="161"/>
      <c r="X201" s="161"/>
      <c r="Y201" s="168"/>
      <c r="Z201" s="161"/>
      <c r="AA201" s="161"/>
      <c r="AB201" s="161"/>
      <c r="AC201" s="161"/>
      <c r="AD201" s="161"/>
      <c r="AE201" s="161"/>
      <c r="AF201" s="161"/>
      <c r="AG201" s="161"/>
      <c r="AH201" s="161"/>
      <c r="AI201" s="161"/>
      <c r="AJ201" s="161"/>
      <c r="AK201" s="161"/>
      <c r="AL201" s="161"/>
      <c r="AM201" s="161"/>
      <c r="AN201" s="161"/>
      <c r="AO201" s="161"/>
      <c r="AP201" s="161"/>
      <c r="AQ201" s="161"/>
      <c r="AR201" s="161"/>
      <c r="AS201" s="161"/>
      <c r="AT201" s="161"/>
      <c r="AU201" s="164" t="s">
        <v>167</v>
      </c>
      <c r="AV201" s="164" t="s">
        <v>97</v>
      </c>
      <c r="AW201" s="161" t="s">
        <v>97</v>
      </c>
      <c r="AX201" s="161" t="s">
        <v>4</v>
      </c>
      <c r="AY201" s="161" t="s">
        <v>86</v>
      </c>
      <c r="AZ201" s="164" t="s">
        <v>159</v>
      </c>
      <c r="BA201" s="161"/>
      <c r="BB201" s="161"/>
      <c r="BC201" s="161"/>
      <c r="BD201" s="161"/>
      <c r="BE201" s="161"/>
      <c r="BF201" s="161"/>
      <c r="BG201" s="161"/>
      <c r="BH201" s="161"/>
      <c r="BI201" s="161"/>
      <c r="BJ201" s="161"/>
      <c r="BK201" s="161"/>
      <c r="BL201" s="161"/>
      <c r="BM201" s="161"/>
      <c r="BN201" s="161"/>
    </row>
    <row r="202" spans="1:66" ht="24" customHeight="1">
      <c r="A202" s="18"/>
      <c r="B202" s="19"/>
      <c r="C202" s="145" t="s">
        <v>309</v>
      </c>
      <c r="D202" s="145" t="s">
        <v>161</v>
      </c>
      <c r="E202" s="146" t="s">
        <v>310</v>
      </c>
      <c r="F202" s="147" t="s">
        <v>311</v>
      </c>
      <c r="G202" s="147"/>
      <c r="H202" s="148" t="s">
        <v>186</v>
      </c>
      <c r="I202" s="149">
        <v>98.4</v>
      </c>
      <c r="J202" s="150"/>
      <c r="K202" s="150"/>
      <c r="L202" s="151">
        <f>ROUND(Q202*I202,2)</f>
        <v>0</v>
      </c>
      <c r="M202" s="152"/>
      <c r="N202" s="19"/>
      <c r="O202" s="153" t="s">
        <v>1</v>
      </c>
      <c r="P202" s="154" t="s">
        <v>42</v>
      </c>
      <c r="Q202" s="155">
        <f>J202+K202</f>
        <v>0</v>
      </c>
      <c r="R202" s="156">
        <f>ROUND(J202*I202,2)</f>
        <v>0</v>
      </c>
      <c r="S202" s="156">
        <f>ROUND(K202*I202,2)</f>
        <v>0</v>
      </c>
      <c r="T202" s="18"/>
      <c r="U202" s="157">
        <f>T202*I202</f>
        <v>0</v>
      </c>
      <c r="V202" s="157">
        <v>5.7299999999999999E-3</v>
      </c>
      <c r="W202" s="157">
        <f>V202*I202</f>
        <v>0.563832</v>
      </c>
      <c r="X202" s="157">
        <v>0</v>
      </c>
      <c r="Y202" s="158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9" t="s">
        <v>232</v>
      </c>
      <c r="AT202" s="18"/>
      <c r="AU202" s="159" t="s">
        <v>161</v>
      </c>
      <c r="AV202" s="159" t="s">
        <v>97</v>
      </c>
      <c r="AW202" s="18"/>
      <c r="AX202" s="18"/>
      <c r="AY202" s="18"/>
      <c r="AZ202" s="3" t="s">
        <v>159</v>
      </c>
      <c r="BA202" s="18"/>
      <c r="BB202" s="18"/>
      <c r="BC202" s="18"/>
      <c r="BD202" s="18"/>
      <c r="BE202" s="18"/>
      <c r="BF202" s="160">
        <f>IF(P202="základná",L202,0)</f>
        <v>0</v>
      </c>
      <c r="BG202" s="160">
        <f>IF(P202="znížená",L202,0)</f>
        <v>0</v>
      </c>
      <c r="BH202" s="160">
        <f>IF(P202="zákl. prenesená",L202,0)</f>
        <v>0</v>
      </c>
      <c r="BI202" s="160">
        <f>IF(P202="zníž. prenesená",L202,0)</f>
        <v>0</v>
      </c>
      <c r="BJ202" s="160">
        <f>IF(P202="nulová",L202,0)</f>
        <v>0</v>
      </c>
      <c r="BK202" s="3" t="s">
        <v>97</v>
      </c>
      <c r="BL202" s="160">
        <f>ROUND(Q202*I202,2)</f>
        <v>0</v>
      </c>
      <c r="BM202" s="3" t="s">
        <v>232</v>
      </c>
      <c r="BN202" s="159" t="s">
        <v>753</v>
      </c>
    </row>
    <row r="203" spans="1:66" ht="15.75" customHeight="1">
      <c r="A203" s="161"/>
      <c r="B203" s="162"/>
      <c r="C203" s="161"/>
      <c r="D203" s="163" t="s">
        <v>167</v>
      </c>
      <c r="E203" s="164" t="s">
        <v>1</v>
      </c>
      <c r="F203" s="165" t="s">
        <v>313</v>
      </c>
      <c r="G203" s="165"/>
      <c r="H203" s="161"/>
      <c r="I203" s="166">
        <v>50</v>
      </c>
      <c r="J203" s="161"/>
      <c r="K203" s="161"/>
      <c r="L203" s="161"/>
      <c r="M203" s="161"/>
      <c r="N203" s="162"/>
      <c r="O203" s="167"/>
      <c r="P203" s="161"/>
      <c r="Q203" s="161"/>
      <c r="R203" s="161"/>
      <c r="S203" s="161"/>
      <c r="T203" s="161"/>
      <c r="U203" s="161"/>
      <c r="V203" s="161"/>
      <c r="W203" s="161"/>
      <c r="X203" s="161"/>
      <c r="Y203" s="168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1"/>
      <c r="AT203" s="161"/>
      <c r="AU203" s="164" t="s">
        <v>167</v>
      </c>
      <c r="AV203" s="164" t="s">
        <v>97</v>
      </c>
      <c r="AW203" s="161" t="s">
        <v>97</v>
      </c>
      <c r="AX203" s="161" t="s">
        <v>4</v>
      </c>
      <c r="AY203" s="161" t="s">
        <v>78</v>
      </c>
      <c r="AZ203" s="164" t="s">
        <v>159</v>
      </c>
      <c r="BA203" s="161"/>
      <c r="BB203" s="161"/>
      <c r="BC203" s="161"/>
      <c r="BD203" s="161"/>
      <c r="BE203" s="161"/>
      <c r="BF203" s="161"/>
      <c r="BG203" s="161"/>
      <c r="BH203" s="161"/>
      <c r="BI203" s="161"/>
      <c r="BJ203" s="161"/>
      <c r="BK203" s="161"/>
      <c r="BL203" s="161"/>
      <c r="BM203" s="161"/>
      <c r="BN203" s="161"/>
    </row>
    <row r="204" spans="1:66" ht="15.75" customHeight="1">
      <c r="A204" s="161"/>
      <c r="B204" s="162"/>
      <c r="C204" s="161"/>
      <c r="D204" s="163" t="s">
        <v>167</v>
      </c>
      <c r="E204" s="164" t="s">
        <v>1</v>
      </c>
      <c r="F204" s="165" t="s">
        <v>314</v>
      </c>
      <c r="G204" s="165"/>
      <c r="H204" s="161"/>
      <c r="I204" s="166">
        <v>48.4</v>
      </c>
      <c r="J204" s="161"/>
      <c r="K204" s="161"/>
      <c r="L204" s="161"/>
      <c r="M204" s="161"/>
      <c r="N204" s="162"/>
      <c r="O204" s="167"/>
      <c r="P204" s="161"/>
      <c r="Q204" s="161"/>
      <c r="R204" s="161"/>
      <c r="S204" s="161"/>
      <c r="T204" s="161"/>
      <c r="U204" s="161"/>
      <c r="V204" s="161"/>
      <c r="W204" s="161"/>
      <c r="X204" s="161"/>
      <c r="Y204" s="168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161"/>
      <c r="AT204" s="161"/>
      <c r="AU204" s="164" t="s">
        <v>167</v>
      </c>
      <c r="AV204" s="164" t="s">
        <v>97</v>
      </c>
      <c r="AW204" s="161" t="s">
        <v>97</v>
      </c>
      <c r="AX204" s="161" t="s">
        <v>4</v>
      </c>
      <c r="AY204" s="161" t="s">
        <v>78</v>
      </c>
      <c r="AZ204" s="164" t="s">
        <v>159</v>
      </c>
      <c r="BA204" s="161"/>
      <c r="BB204" s="161"/>
      <c r="BC204" s="161"/>
      <c r="BD204" s="161"/>
      <c r="BE204" s="161"/>
      <c r="BF204" s="161"/>
      <c r="BG204" s="161"/>
      <c r="BH204" s="161"/>
      <c r="BI204" s="161"/>
      <c r="BJ204" s="161"/>
      <c r="BK204" s="161"/>
      <c r="BL204" s="161"/>
      <c r="BM204" s="161"/>
      <c r="BN204" s="161"/>
    </row>
    <row r="205" spans="1:66" ht="15.75" customHeight="1">
      <c r="A205" s="185"/>
      <c r="B205" s="186"/>
      <c r="C205" s="185"/>
      <c r="D205" s="163" t="s">
        <v>167</v>
      </c>
      <c r="E205" s="187" t="s">
        <v>1</v>
      </c>
      <c r="F205" s="188" t="s">
        <v>239</v>
      </c>
      <c r="G205" s="188"/>
      <c r="H205" s="185"/>
      <c r="I205" s="189">
        <v>98.4</v>
      </c>
      <c r="J205" s="185"/>
      <c r="K205" s="185"/>
      <c r="L205" s="185"/>
      <c r="M205" s="185"/>
      <c r="N205" s="186"/>
      <c r="O205" s="190"/>
      <c r="P205" s="185"/>
      <c r="Q205" s="185"/>
      <c r="R205" s="185"/>
      <c r="S205" s="185"/>
      <c r="T205" s="185"/>
      <c r="U205" s="185"/>
      <c r="V205" s="185"/>
      <c r="W205" s="185"/>
      <c r="X205" s="185"/>
      <c r="Y205" s="191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5"/>
      <c r="AT205" s="185"/>
      <c r="AU205" s="187" t="s">
        <v>167</v>
      </c>
      <c r="AV205" s="187" t="s">
        <v>97</v>
      </c>
      <c r="AW205" s="185" t="s">
        <v>174</v>
      </c>
      <c r="AX205" s="185" t="s">
        <v>4</v>
      </c>
      <c r="AY205" s="185" t="s">
        <v>86</v>
      </c>
      <c r="AZ205" s="187" t="s">
        <v>159</v>
      </c>
      <c r="BA205" s="185"/>
      <c r="BB205" s="185"/>
      <c r="BC205" s="185"/>
      <c r="BD205" s="185"/>
      <c r="BE205" s="185"/>
      <c r="BF205" s="185"/>
      <c r="BG205" s="185"/>
      <c r="BH205" s="185"/>
      <c r="BI205" s="185"/>
      <c r="BJ205" s="185"/>
      <c r="BK205" s="185"/>
      <c r="BL205" s="185"/>
      <c r="BM205" s="185"/>
      <c r="BN205" s="185"/>
    </row>
    <row r="206" spans="1:66" ht="33" customHeight="1">
      <c r="A206" s="18"/>
      <c r="B206" s="19"/>
      <c r="C206" s="169" t="s">
        <v>315</v>
      </c>
      <c r="D206" s="169" t="s">
        <v>175</v>
      </c>
      <c r="E206" s="170" t="s">
        <v>316</v>
      </c>
      <c r="F206" s="171" t="s">
        <v>317</v>
      </c>
      <c r="G206" s="171"/>
      <c r="H206" s="172" t="s">
        <v>164</v>
      </c>
      <c r="I206" s="173">
        <v>0.92900000000000005</v>
      </c>
      <c r="J206" s="174"/>
      <c r="K206" s="175"/>
      <c r="L206" s="176">
        <f>ROUND(Q206*I206,2)</f>
        <v>0</v>
      </c>
      <c r="M206" s="175"/>
      <c r="N206" s="177"/>
      <c r="O206" s="178" t="s">
        <v>1</v>
      </c>
      <c r="P206" s="154" t="s">
        <v>42</v>
      </c>
      <c r="Q206" s="155">
        <f>J206+K206</f>
        <v>0</v>
      </c>
      <c r="R206" s="156">
        <f>ROUND(J206*I206,2)</f>
        <v>0</v>
      </c>
      <c r="S206" s="156">
        <f>ROUND(K206*I206,2)</f>
        <v>0</v>
      </c>
      <c r="T206" s="18"/>
      <c r="U206" s="157">
        <f>T206*I206</f>
        <v>0</v>
      </c>
      <c r="V206" s="157">
        <v>0.44</v>
      </c>
      <c r="W206" s="157">
        <f>V206*I206</f>
        <v>0.40876000000000001</v>
      </c>
      <c r="X206" s="157">
        <v>0</v>
      </c>
      <c r="Y206" s="158">
        <f>X206*I206</f>
        <v>0</v>
      </c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59" t="s">
        <v>243</v>
      </c>
      <c r="AT206" s="18"/>
      <c r="AU206" s="159" t="s">
        <v>175</v>
      </c>
      <c r="AV206" s="159" t="s">
        <v>97</v>
      </c>
      <c r="AW206" s="18"/>
      <c r="AX206" s="18"/>
      <c r="AY206" s="18"/>
      <c r="AZ206" s="3" t="s">
        <v>159</v>
      </c>
      <c r="BA206" s="18"/>
      <c r="BB206" s="18"/>
      <c r="BC206" s="18"/>
      <c r="BD206" s="18"/>
      <c r="BE206" s="18"/>
      <c r="BF206" s="160">
        <f>IF(P206="základná",L206,0)</f>
        <v>0</v>
      </c>
      <c r="BG206" s="160">
        <f>IF(P206="znížená",L206,0)</f>
        <v>0</v>
      </c>
      <c r="BH206" s="160">
        <f>IF(P206="zákl. prenesená",L206,0)</f>
        <v>0</v>
      </c>
      <c r="BI206" s="160">
        <f>IF(P206="zníž. prenesená",L206,0)</f>
        <v>0</v>
      </c>
      <c r="BJ206" s="160">
        <f>IF(P206="nulová",L206,0)</f>
        <v>0</v>
      </c>
      <c r="BK206" s="3" t="s">
        <v>97</v>
      </c>
      <c r="BL206" s="160">
        <f>ROUND(Q206*I206,2)</f>
        <v>0</v>
      </c>
      <c r="BM206" s="3" t="s">
        <v>232</v>
      </c>
      <c r="BN206" s="159" t="s">
        <v>754</v>
      </c>
    </row>
    <row r="207" spans="1:66" ht="15.75" customHeight="1">
      <c r="A207" s="161"/>
      <c r="B207" s="162"/>
      <c r="C207" s="161"/>
      <c r="D207" s="163" t="s">
        <v>167</v>
      </c>
      <c r="E207" s="164" t="s">
        <v>1</v>
      </c>
      <c r="F207" s="165" t="s">
        <v>319</v>
      </c>
      <c r="G207" s="165"/>
      <c r="H207" s="161"/>
      <c r="I207" s="166">
        <v>0.86</v>
      </c>
      <c r="J207" s="161"/>
      <c r="K207" s="161"/>
      <c r="L207" s="161"/>
      <c r="M207" s="161"/>
      <c r="N207" s="162"/>
      <c r="O207" s="167"/>
      <c r="P207" s="161"/>
      <c r="Q207" s="161"/>
      <c r="R207" s="161"/>
      <c r="S207" s="161"/>
      <c r="T207" s="161"/>
      <c r="U207" s="161"/>
      <c r="V207" s="161"/>
      <c r="W207" s="161"/>
      <c r="X207" s="161"/>
      <c r="Y207" s="168"/>
      <c r="Z207" s="161"/>
      <c r="AA207" s="161"/>
      <c r="AB207" s="161"/>
      <c r="AC207" s="161"/>
      <c r="AD207" s="161"/>
      <c r="AE207" s="161"/>
      <c r="AF207" s="161"/>
      <c r="AG207" s="161"/>
      <c r="AH207" s="161"/>
      <c r="AI207" s="161"/>
      <c r="AJ207" s="161"/>
      <c r="AK207" s="161"/>
      <c r="AL207" s="161"/>
      <c r="AM207" s="161"/>
      <c r="AN207" s="161"/>
      <c r="AO207" s="161"/>
      <c r="AP207" s="161"/>
      <c r="AQ207" s="161"/>
      <c r="AR207" s="161"/>
      <c r="AS207" s="161"/>
      <c r="AT207" s="161"/>
      <c r="AU207" s="164" t="s">
        <v>167</v>
      </c>
      <c r="AV207" s="164" t="s">
        <v>97</v>
      </c>
      <c r="AW207" s="161" t="s">
        <v>97</v>
      </c>
      <c r="AX207" s="161" t="s">
        <v>4</v>
      </c>
      <c r="AY207" s="161" t="s">
        <v>86</v>
      </c>
      <c r="AZ207" s="164" t="s">
        <v>159</v>
      </c>
      <c r="BA207" s="161"/>
      <c r="BB207" s="161"/>
      <c r="BC207" s="161"/>
      <c r="BD207" s="161"/>
      <c r="BE207" s="161"/>
      <c r="BF207" s="161"/>
      <c r="BG207" s="161"/>
      <c r="BH207" s="161"/>
      <c r="BI207" s="161"/>
      <c r="BJ207" s="161"/>
      <c r="BK207" s="161"/>
      <c r="BL207" s="161"/>
      <c r="BM207" s="161"/>
      <c r="BN207" s="161"/>
    </row>
    <row r="208" spans="1:66" ht="15.75" customHeight="1">
      <c r="A208" s="161"/>
      <c r="B208" s="162"/>
      <c r="C208" s="161"/>
      <c r="D208" s="163" t="s">
        <v>167</v>
      </c>
      <c r="E208" s="161"/>
      <c r="F208" s="165" t="s">
        <v>320</v>
      </c>
      <c r="G208" s="165"/>
      <c r="H208" s="161"/>
      <c r="I208" s="166">
        <v>0.92900000000000005</v>
      </c>
      <c r="J208" s="161"/>
      <c r="K208" s="161"/>
      <c r="L208" s="161"/>
      <c r="M208" s="161"/>
      <c r="N208" s="162"/>
      <c r="O208" s="167"/>
      <c r="P208" s="161"/>
      <c r="Q208" s="161"/>
      <c r="R208" s="161"/>
      <c r="S208" s="161"/>
      <c r="T208" s="161"/>
      <c r="U208" s="161"/>
      <c r="V208" s="161"/>
      <c r="W208" s="161"/>
      <c r="X208" s="161"/>
      <c r="Y208" s="168"/>
      <c r="Z208" s="161"/>
      <c r="AA208" s="161"/>
      <c r="AB208" s="161"/>
      <c r="AC208" s="161"/>
      <c r="AD208" s="161"/>
      <c r="AE208" s="161"/>
      <c r="AF208" s="161"/>
      <c r="AG208" s="161"/>
      <c r="AH208" s="161"/>
      <c r="AI208" s="161"/>
      <c r="AJ208" s="161"/>
      <c r="AK208" s="161"/>
      <c r="AL208" s="161"/>
      <c r="AM208" s="161"/>
      <c r="AN208" s="161"/>
      <c r="AO208" s="161"/>
      <c r="AP208" s="161"/>
      <c r="AQ208" s="161"/>
      <c r="AR208" s="161"/>
      <c r="AS208" s="161"/>
      <c r="AT208" s="161"/>
      <c r="AU208" s="164" t="s">
        <v>167</v>
      </c>
      <c r="AV208" s="164" t="s">
        <v>97</v>
      </c>
      <c r="AW208" s="161" t="s">
        <v>97</v>
      </c>
      <c r="AX208" s="161" t="s">
        <v>3</v>
      </c>
      <c r="AY208" s="161" t="s">
        <v>86</v>
      </c>
      <c r="AZ208" s="164" t="s">
        <v>159</v>
      </c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1"/>
      <c r="BN208" s="161"/>
    </row>
    <row r="209" spans="1:66" ht="24" customHeight="1">
      <c r="A209" s="18"/>
      <c r="B209" s="19"/>
      <c r="C209" s="145" t="s">
        <v>321</v>
      </c>
      <c r="D209" s="145" t="s">
        <v>161</v>
      </c>
      <c r="E209" s="146" t="s">
        <v>322</v>
      </c>
      <c r="F209" s="147" t="s">
        <v>323</v>
      </c>
      <c r="G209" s="147"/>
      <c r="H209" s="148" t="s">
        <v>252</v>
      </c>
      <c r="I209" s="150"/>
      <c r="J209" s="150"/>
      <c r="K209" s="150"/>
      <c r="L209" s="151">
        <f>ROUND(Q209*I209,2)</f>
        <v>0</v>
      </c>
      <c r="M209" s="152"/>
      <c r="N209" s="19"/>
      <c r="O209" s="153" t="s">
        <v>1</v>
      </c>
      <c r="P209" s="154" t="s">
        <v>42</v>
      </c>
      <c r="Q209" s="155">
        <f>J209+K209</f>
        <v>0</v>
      </c>
      <c r="R209" s="156">
        <f>ROUND(J209*I209,2)</f>
        <v>0</v>
      </c>
      <c r="S209" s="156">
        <f>ROUND(K209*I209,2)</f>
        <v>0</v>
      </c>
      <c r="T209" s="18"/>
      <c r="U209" s="157">
        <f>T209*I209</f>
        <v>0</v>
      </c>
      <c r="V209" s="157">
        <v>0</v>
      </c>
      <c r="W209" s="157">
        <f>V209*I209</f>
        <v>0</v>
      </c>
      <c r="X209" s="157">
        <v>0</v>
      </c>
      <c r="Y209" s="158">
        <f>X209*I209</f>
        <v>0</v>
      </c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59" t="s">
        <v>232</v>
      </c>
      <c r="AT209" s="18"/>
      <c r="AU209" s="159" t="s">
        <v>161</v>
      </c>
      <c r="AV209" s="159" t="s">
        <v>97</v>
      </c>
      <c r="AW209" s="18"/>
      <c r="AX209" s="18"/>
      <c r="AY209" s="18"/>
      <c r="AZ209" s="3" t="s">
        <v>159</v>
      </c>
      <c r="BA209" s="18"/>
      <c r="BB209" s="18"/>
      <c r="BC209" s="18"/>
      <c r="BD209" s="18"/>
      <c r="BE209" s="18"/>
      <c r="BF209" s="160">
        <f>IF(P209="základná",L209,0)</f>
        <v>0</v>
      </c>
      <c r="BG209" s="160">
        <f>IF(P209="znížená",L209,0)</f>
        <v>0</v>
      </c>
      <c r="BH209" s="160">
        <f>IF(P209="zákl. prenesená",L209,0)</f>
        <v>0</v>
      </c>
      <c r="BI209" s="160">
        <f>IF(P209="zníž. prenesená",L209,0)</f>
        <v>0</v>
      </c>
      <c r="BJ209" s="160">
        <f>IF(P209="nulová",L209,0)</f>
        <v>0</v>
      </c>
      <c r="BK209" s="3" t="s">
        <v>97</v>
      </c>
      <c r="BL209" s="160">
        <f>ROUND(Q209*I209,2)</f>
        <v>0</v>
      </c>
      <c r="BM209" s="3" t="s">
        <v>232</v>
      </c>
      <c r="BN209" s="159" t="s">
        <v>755</v>
      </c>
    </row>
    <row r="210" spans="1:66" ht="22.5" customHeight="1">
      <c r="A210" s="132"/>
      <c r="B210" s="133"/>
      <c r="C210" s="132"/>
      <c r="D210" s="134" t="s">
        <v>77</v>
      </c>
      <c r="E210" s="143" t="s">
        <v>325</v>
      </c>
      <c r="F210" s="143" t="s">
        <v>326</v>
      </c>
      <c r="G210" s="143"/>
      <c r="H210" s="132"/>
      <c r="I210" s="132"/>
      <c r="J210" s="132"/>
      <c r="K210" s="132"/>
      <c r="L210" s="144">
        <f>BL210</f>
        <v>0</v>
      </c>
      <c r="M210" s="132"/>
      <c r="N210" s="133"/>
      <c r="O210" s="137"/>
      <c r="P210" s="132"/>
      <c r="Q210" s="132"/>
      <c r="R210" s="138">
        <f t="shared" ref="R210:S210" si="44">SUM(R211:R218)</f>
        <v>0</v>
      </c>
      <c r="S210" s="138">
        <f t="shared" si="44"/>
        <v>0</v>
      </c>
      <c r="T210" s="132"/>
      <c r="U210" s="139">
        <f>SUM(U211:U218)</f>
        <v>0</v>
      </c>
      <c r="V210" s="132"/>
      <c r="W210" s="139">
        <f>SUM(W211:W218)</f>
        <v>0.48531999999999997</v>
      </c>
      <c r="X210" s="132"/>
      <c r="Y210" s="140">
        <f>SUM(Y211:Y218)</f>
        <v>0</v>
      </c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  <c r="AL210" s="132"/>
      <c r="AM210" s="132"/>
      <c r="AN210" s="132"/>
      <c r="AO210" s="132"/>
      <c r="AP210" s="132"/>
      <c r="AQ210" s="132"/>
      <c r="AR210" s="132"/>
      <c r="AS210" s="134" t="s">
        <v>97</v>
      </c>
      <c r="AT210" s="132"/>
      <c r="AU210" s="141" t="s">
        <v>77</v>
      </c>
      <c r="AV210" s="141" t="s">
        <v>86</v>
      </c>
      <c r="AW210" s="132"/>
      <c r="AX210" s="132"/>
      <c r="AY210" s="132"/>
      <c r="AZ210" s="134" t="s">
        <v>159</v>
      </c>
      <c r="BA210" s="132"/>
      <c r="BB210" s="132"/>
      <c r="BC210" s="132"/>
      <c r="BD210" s="132"/>
      <c r="BE210" s="132"/>
      <c r="BF210" s="132"/>
      <c r="BG210" s="132"/>
      <c r="BH210" s="132"/>
      <c r="BI210" s="132"/>
      <c r="BJ210" s="132"/>
      <c r="BK210" s="132"/>
      <c r="BL210" s="142">
        <f>SUM(BL211:BL218)</f>
        <v>0</v>
      </c>
      <c r="BM210" s="132"/>
      <c r="BN210" s="132"/>
    </row>
    <row r="211" spans="1:66" ht="16.5" customHeight="1">
      <c r="A211" s="18"/>
      <c r="B211" s="19"/>
      <c r="C211" s="145" t="s">
        <v>327</v>
      </c>
      <c r="D211" s="145" t="s">
        <v>161</v>
      </c>
      <c r="E211" s="146" t="s">
        <v>328</v>
      </c>
      <c r="F211" s="147" t="s">
        <v>329</v>
      </c>
      <c r="G211" s="147"/>
      <c r="H211" s="148" t="s">
        <v>186</v>
      </c>
      <c r="I211" s="149">
        <v>58</v>
      </c>
      <c r="J211" s="150"/>
      <c r="K211" s="150"/>
      <c r="L211" s="151">
        <f>ROUND(Q211*I211,2)</f>
        <v>0</v>
      </c>
      <c r="M211" s="152"/>
      <c r="N211" s="19"/>
      <c r="O211" s="153" t="s">
        <v>1</v>
      </c>
      <c r="P211" s="154" t="s">
        <v>42</v>
      </c>
      <c r="Q211" s="155">
        <f>J211+K211</f>
        <v>0</v>
      </c>
      <c r="R211" s="156">
        <f>ROUND(J211*I211,2)</f>
        <v>0</v>
      </c>
      <c r="S211" s="156">
        <f>ROUND(K211*I211,2)</f>
        <v>0</v>
      </c>
      <c r="T211" s="18"/>
      <c r="U211" s="157">
        <f>T211*I211</f>
        <v>0</v>
      </c>
      <c r="V211" s="157">
        <v>0</v>
      </c>
      <c r="W211" s="157">
        <f>V211*I211</f>
        <v>0</v>
      </c>
      <c r="X211" s="157">
        <v>0</v>
      </c>
      <c r="Y211" s="158">
        <f>X211*I211</f>
        <v>0</v>
      </c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59" t="s">
        <v>232</v>
      </c>
      <c r="AT211" s="18"/>
      <c r="AU211" s="159" t="s">
        <v>161</v>
      </c>
      <c r="AV211" s="159" t="s">
        <v>97</v>
      </c>
      <c r="AW211" s="18"/>
      <c r="AX211" s="18"/>
      <c r="AY211" s="18"/>
      <c r="AZ211" s="3" t="s">
        <v>159</v>
      </c>
      <c r="BA211" s="18"/>
      <c r="BB211" s="18"/>
      <c r="BC211" s="18"/>
      <c r="BD211" s="18"/>
      <c r="BE211" s="18"/>
      <c r="BF211" s="160">
        <f>IF(P211="základná",L211,0)</f>
        <v>0</v>
      </c>
      <c r="BG211" s="160">
        <f>IF(P211="znížená",L211,0)</f>
        <v>0</v>
      </c>
      <c r="BH211" s="160">
        <f>IF(P211="zákl. prenesená",L211,0)</f>
        <v>0</v>
      </c>
      <c r="BI211" s="160">
        <f>IF(P211="zníž. prenesená",L211,0)</f>
        <v>0</v>
      </c>
      <c r="BJ211" s="160">
        <f>IF(P211="nulová",L211,0)</f>
        <v>0</v>
      </c>
      <c r="BK211" s="3" t="s">
        <v>97</v>
      </c>
      <c r="BL211" s="160">
        <f>ROUND(Q211*I211,2)</f>
        <v>0</v>
      </c>
      <c r="BM211" s="3" t="s">
        <v>232</v>
      </c>
      <c r="BN211" s="159" t="s">
        <v>756</v>
      </c>
    </row>
    <row r="212" spans="1:66" ht="15.75" customHeight="1">
      <c r="A212" s="161"/>
      <c r="B212" s="162"/>
      <c r="C212" s="161"/>
      <c r="D212" s="163" t="s">
        <v>167</v>
      </c>
      <c r="E212" s="164" t="s">
        <v>1</v>
      </c>
      <c r="F212" s="165" t="s">
        <v>331</v>
      </c>
      <c r="G212" s="165"/>
      <c r="H212" s="161"/>
      <c r="I212" s="166">
        <v>58</v>
      </c>
      <c r="J212" s="161"/>
      <c r="K212" s="161"/>
      <c r="L212" s="161"/>
      <c r="M212" s="161"/>
      <c r="N212" s="162"/>
      <c r="O212" s="167"/>
      <c r="P212" s="161"/>
      <c r="Q212" s="161"/>
      <c r="R212" s="161"/>
      <c r="S212" s="161"/>
      <c r="T212" s="161"/>
      <c r="U212" s="161"/>
      <c r="V212" s="161"/>
      <c r="W212" s="161"/>
      <c r="X212" s="161"/>
      <c r="Y212" s="168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4" t="s">
        <v>167</v>
      </c>
      <c r="AV212" s="164" t="s">
        <v>97</v>
      </c>
      <c r="AW212" s="161" t="s">
        <v>97</v>
      </c>
      <c r="AX212" s="161" t="s">
        <v>4</v>
      </c>
      <c r="AY212" s="161" t="s">
        <v>86</v>
      </c>
      <c r="AZ212" s="164" t="s">
        <v>159</v>
      </c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1"/>
      <c r="BN212" s="161"/>
    </row>
    <row r="213" spans="1:66" ht="33" customHeight="1">
      <c r="A213" s="18"/>
      <c r="B213" s="19"/>
      <c r="C213" s="169" t="s">
        <v>332</v>
      </c>
      <c r="D213" s="169" t="s">
        <v>175</v>
      </c>
      <c r="E213" s="170" t="s">
        <v>267</v>
      </c>
      <c r="F213" s="171" t="s">
        <v>268</v>
      </c>
      <c r="G213" s="171"/>
      <c r="H213" s="172" t="s">
        <v>164</v>
      </c>
      <c r="I213" s="173">
        <v>1.103</v>
      </c>
      <c r="J213" s="174"/>
      <c r="K213" s="175"/>
      <c r="L213" s="176">
        <f>ROUND(Q213*I213,2)</f>
        <v>0</v>
      </c>
      <c r="M213" s="175"/>
      <c r="N213" s="177"/>
      <c r="O213" s="178" t="s">
        <v>1</v>
      </c>
      <c r="P213" s="154" t="s">
        <v>42</v>
      </c>
      <c r="Q213" s="155">
        <f>J213+K213</f>
        <v>0</v>
      </c>
      <c r="R213" s="156">
        <f>ROUND(J213*I213,2)</f>
        <v>0</v>
      </c>
      <c r="S213" s="156">
        <f>ROUND(K213*I213,2)</f>
        <v>0</v>
      </c>
      <c r="T213" s="18"/>
      <c r="U213" s="157">
        <f>T213*I213</f>
        <v>0</v>
      </c>
      <c r="V213" s="157">
        <v>0.44</v>
      </c>
      <c r="W213" s="157">
        <f>V213*I213</f>
        <v>0.48531999999999997</v>
      </c>
      <c r="X213" s="157">
        <v>0</v>
      </c>
      <c r="Y213" s="158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9" t="s">
        <v>243</v>
      </c>
      <c r="AT213" s="18"/>
      <c r="AU213" s="159" t="s">
        <v>175</v>
      </c>
      <c r="AV213" s="159" t="s">
        <v>97</v>
      </c>
      <c r="AW213" s="18"/>
      <c r="AX213" s="18"/>
      <c r="AY213" s="18"/>
      <c r="AZ213" s="3" t="s">
        <v>159</v>
      </c>
      <c r="BA213" s="18"/>
      <c r="BB213" s="18"/>
      <c r="BC213" s="18"/>
      <c r="BD213" s="18"/>
      <c r="BE213" s="18"/>
      <c r="BF213" s="160">
        <f>IF(P213="základná",L213,0)</f>
        <v>0</v>
      </c>
      <c r="BG213" s="160">
        <f>IF(P213="znížená",L213,0)</f>
        <v>0</v>
      </c>
      <c r="BH213" s="160">
        <f>IF(P213="zákl. prenesená",L213,0)</f>
        <v>0</v>
      </c>
      <c r="BI213" s="160">
        <f>IF(P213="zníž. prenesená",L213,0)</f>
        <v>0</v>
      </c>
      <c r="BJ213" s="160">
        <f>IF(P213="nulová",L213,0)</f>
        <v>0</v>
      </c>
      <c r="BK213" s="3" t="s">
        <v>97</v>
      </c>
      <c r="BL213" s="160">
        <f>ROUND(Q213*I213,2)</f>
        <v>0</v>
      </c>
      <c r="BM213" s="3" t="s">
        <v>232</v>
      </c>
      <c r="BN213" s="159" t="s">
        <v>757</v>
      </c>
    </row>
    <row r="214" spans="1:66" ht="15.75" customHeight="1">
      <c r="A214" s="161"/>
      <c r="B214" s="162"/>
      <c r="C214" s="161"/>
      <c r="D214" s="163" t="s">
        <v>167</v>
      </c>
      <c r="E214" s="164" t="s">
        <v>1</v>
      </c>
      <c r="F214" s="165" t="s">
        <v>334</v>
      </c>
      <c r="G214" s="165"/>
      <c r="H214" s="161"/>
      <c r="I214" s="166">
        <v>0.61899999999999999</v>
      </c>
      <c r="J214" s="161"/>
      <c r="K214" s="161"/>
      <c r="L214" s="161"/>
      <c r="M214" s="161"/>
      <c r="N214" s="162"/>
      <c r="O214" s="167"/>
      <c r="P214" s="161"/>
      <c r="Q214" s="161"/>
      <c r="R214" s="161"/>
      <c r="S214" s="161"/>
      <c r="T214" s="161"/>
      <c r="U214" s="161"/>
      <c r="V214" s="161"/>
      <c r="W214" s="161"/>
      <c r="X214" s="161"/>
      <c r="Y214" s="168"/>
      <c r="Z214" s="161"/>
      <c r="AA214" s="161"/>
      <c r="AB214" s="161"/>
      <c r="AC214" s="161"/>
      <c r="AD214" s="161"/>
      <c r="AE214" s="161"/>
      <c r="AF214" s="161"/>
      <c r="AG214" s="161"/>
      <c r="AH214" s="161"/>
      <c r="AI214" s="161"/>
      <c r="AJ214" s="161"/>
      <c r="AK214" s="161"/>
      <c r="AL214" s="161"/>
      <c r="AM214" s="161"/>
      <c r="AN214" s="161"/>
      <c r="AO214" s="161"/>
      <c r="AP214" s="161"/>
      <c r="AQ214" s="161"/>
      <c r="AR214" s="161"/>
      <c r="AS214" s="161"/>
      <c r="AT214" s="161"/>
      <c r="AU214" s="164" t="s">
        <v>167</v>
      </c>
      <c r="AV214" s="164" t="s">
        <v>97</v>
      </c>
      <c r="AW214" s="161" t="s">
        <v>97</v>
      </c>
      <c r="AX214" s="161" t="s">
        <v>4</v>
      </c>
      <c r="AY214" s="161" t="s">
        <v>78</v>
      </c>
      <c r="AZ214" s="164" t="s">
        <v>159</v>
      </c>
      <c r="BA214" s="161"/>
      <c r="BB214" s="161"/>
      <c r="BC214" s="161"/>
      <c r="BD214" s="161"/>
      <c r="BE214" s="161"/>
      <c r="BF214" s="161"/>
      <c r="BG214" s="161"/>
      <c r="BH214" s="161"/>
      <c r="BI214" s="161"/>
      <c r="BJ214" s="161"/>
      <c r="BK214" s="161"/>
      <c r="BL214" s="161"/>
      <c r="BM214" s="161"/>
      <c r="BN214" s="161"/>
    </row>
    <row r="215" spans="1:66" ht="15.75" customHeight="1">
      <c r="A215" s="161"/>
      <c r="B215" s="162"/>
      <c r="C215" s="161"/>
      <c r="D215" s="163" t="s">
        <v>167</v>
      </c>
      <c r="E215" s="164" t="s">
        <v>1</v>
      </c>
      <c r="F215" s="165" t="s">
        <v>335</v>
      </c>
      <c r="G215" s="165"/>
      <c r="H215" s="161"/>
      <c r="I215" s="166">
        <v>0.38400000000000001</v>
      </c>
      <c r="J215" s="161"/>
      <c r="K215" s="161"/>
      <c r="L215" s="161"/>
      <c r="M215" s="161"/>
      <c r="N215" s="162"/>
      <c r="O215" s="167"/>
      <c r="P215" s="161"/>
      <c r="Q215" s="161"/>
      <c r="R215" s="161"/>
      <c r="S215" s="161"/>
      <c r="T215" s="161"/>
      <c r="U215" s="161"/>
      <c r="V215" s="161"/>
      <c r="W215" s="161"/>
      <c r="X215" s="161"/>
      <c r="Y215" s="168"/>
      <c r="Z215" s="161"/>
      <c r="AA215" s="161"/>
      <c r="AB215" s="161"/>
      <c r="AC215" s="161"/>
      <c r="AD215" s="161"/>
      <c r="AE215" s="161"/>
      <c r="AF215" s="161"/>
      <c r="AG215" s="161"/>
      <c r="AH215" s="161"/>
      <c r="AI215" s="161"/>
      <c r="AJ215" s="161"/>
      <c r="AK215" s="161"/>
      <c r="AL215" s="161"/>
      <c r="AM215" s="161"/>
      <c r="AN215" s="161"/>
      <c r="AO215" s="161"/>
      <c r="AP215" s="161"/>
      <c r="AQ215" s="161"/>
      <c r="AR215" s="161"/>
      <c r="AS215" s="161"/>
      <c r="AT215" s="161"/>
      <c r="AU215" s="164" t="s">
        <v>167</v>
      </c>
      <c r="AV215" s="164" t="s">
        <v>97</v>
      </c>
      <c r="AW215" s="161" t="s">
        <v>97</v>
      </c>
      <c r="AX215" s="161" t="s">
        <v>4</v>
      </c>
      <c r="AY215" s="161" t="s">
        <v>78</v>
      </c>
      <c r="AZ215" s="164" t="s">
        <v>159</v>
      </c>
      <c r="BA215" s="161"/>
      <c r="BB215" s="161"/>
      <c r="BC215" s="161"/>
      <c r="BD215" s="161"/>
      <c r="BE215" s="161"/>
      <c r="BF215" s="161"/>
      <c r="BG215" s="161"/>
      <c r="BH215" s="161"/>
      <c r="BI215" s="161"/>
      <c r="BJ215" s="161"/>
      <c r="BK215" s="161"/>
      <c r="BL215" s="161"/>
      <c r="BM215" s="161"/>
      <c r="BN215" s="161"/>
    </row>
    <row r="216" spans="1:66" ht="15.75" customHeight="1">
      <c r="A216" s="185"/>
      <c r="B216" s="186"/>
      <c r="C216" s="185"/>
      <c r="D216" s="163" t="s">
        <v>167</v>
      </c>
      <c r="E216" s="187" t="s">
        <v>1</v>
      </c>
      <c r="F216" s="188" t="s">
        <v>239</v>
      </c>
      <c r="G216" s="188"/>
      <c r="H216" s="185"/>
      <c r="I216" s="189">
        <v>1.0029999999999999</v>
      </c>
      <c r="J216" s="185"/>
      <c r="K216" s="185"/>
      <c r="L216" s="185"/>
      <c r="M216" s="185"/>
      <c r="N216" s="186"/>
      <c r="O216" s="190"/>
      <c r="P216" s="185"/>
      <c r="Q216" s="185"/>
      <c r="R216" s="185"/>
      <c r="S216" s="185"/>
      <c r="T216" s="185"/>
      <c r="U216" s="185"/>
      <c r="V216" s="185"/>
      <c r="W216" s="185"/>
      <c r="X216" s="185"/>
      <c r="Y216" s="191"/>
      <c r="Z216" s="185"/>
      <c r="AA216" s="185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5"/>
      <c r="AS216" s="185"/>
      <c r="AT216" s="185"/>
      <c r="AU216" s="187" t="s">
        <v>167</v>
      </c>
      <c r="AV216" s="187" t="s">
        <v>97</v>
      </c>
      <c r="AW216" s="185" t="s">
        <v>174</v>
      </c>
      <c r="AX216" s="185" t="s">
        <v>4</v>
      </c>
      <c r="AY216" s="185" t="s">
        <v>86</v>
      </c>
      <c r="AZ216" s="187" t="s">
        <v>159</v>
      </c>
      <c r="BA216" s="185"/>
      <c r="BB216" s="185"/>
      <c r="BC216" s="185"/>
      <c r="BD216" s="185"/>
      <c r="BE216" s="185"/>
      <c r="BF216" s="185"/>
      <c r="BG216" s="185"/>
      <c r="BH216" s="185"/>
      <c r="BI216" s="185"/>
      <c r="BJ216" s="185"/>
      <c r="BK216" s="185"/>
      <c r="BL216" s="185"/>
      <c r="BM216" s="185"/>
      <c r="BN216" s="185"/>
    </row>
    <row r="217" spans="1:66" ht="15.75" customHeight="1">
      <c r="A217" s="161"/>
      <c r="B217" s="162"/>
      <c r="C217" s="161"/>
      <c r="D217" s="163" t="s">
        <v>167</v>
      </c>
      <c r="E217" s="161"/>
      <c r="F217" s="165" t="s">
        <v>336</v>
      </c>
      <c r="G217" s="165"/>
      <c r="H217" s="161"/>
      <c r="I217" s="166">
        <v>1.103</v>
      </c>
      <c r="J217" s="161"/>
      <c r="K217" s="161"/>
      <c r="L217" s="161"/>
      <c r="M217" s="161"/>
      <c r="N217" s="162"/>
      <c r="O217" s="167"/>
      <c r="P217" s="161"/>
      <c r="Q217" s="161"/>
      <c r="R217" s="161"/>
      <c r="S217" s="161"/>
      <c r="T217" s="161"/>
      <c r="U217" s="161"/>
      <c r="V217" s="161"/>
      <c r="W217" s="161"/>
      <c r="X217" s="161"/>
      <c r="Y217" s="168"/>
      <c r="Z217" s="161"/>
      <c r="AA217" s="161"/>
      <c r="AB217" s="161"/>
      <c r="AC217" s="161"/>
      <c r="AD217" s="161"/>
      <c r="AE217" s="161"/>
      <c r="AF217" s="161"/>
      <c r="AG217" s="161"/>
      <c r="AH217" s="161"/>
      <c r="AI217" s="161"/>
      <c r="AJ217" s="161"/>
      <c r="AK217" s="161"/>
      <c r="AL217" s="161"/>
      <c r="AM217" s="161"/>
      <c r="AN217" s="161"/>
      <c r="AO217" s="161"/>
      <c r="AP217" s="161"/>
      <c r="AQ217" s="161"/>
      <c r="AR217" s="161"/>
      <c r="AS217" s="161"/>
      <c r="AT217" s="161"/>
      <c r="AU217" s="164" t="s">
        <v>167</v>
      </c>
      <c r="AV217" s="164" t="s">
        <v>97</v>
      </c>
      <c r="AW217" s="161" t="s">
        <v>97</v>
      </c>
      <c r="AX217" s="161" t="s">
        <v>3</v>
      </c>
      <c r="AY217" s="161" t="s">
        <v>86</v>
      </c>
      <c r="AZ217" s="164" t="s">
        <v>159</v>
      </c>
      <c r="BA217" s="161"/>
      <c r="BB217" s="161"/>
      <c r="BC217" s="161"/>
      <c r="BD217" s="161"/>
      <c r="BE217" s="161"/>
      <c r="BF217" s="161"/>
      <c r="BG217" s="161"/>
      <c r="BH217" s="161"/>
      <c r="BI217" s="161"/>
      <c r="BJ217" s="161"/>
      <c r="BK217" s="161"/>
      <c r="BL217" s="161"/>
      <c r="BM217" s="161"/>
      <c r="BN217" s="161"/>
    </row>
    <row r="218" spans="1:66" ht="21.75" customHeight="1">
      <c r="A218" s="18"/>
      <c r="B218" s="19"/>
      <c r="C218" s="145" t="s">
        <v>337</v>
      </c>
      <c r="D218" s="145" t="s">
        <v>161</v>
      </c>
      <c r="E218" s="146" t="s">
        <v>338</v>
      </c>
      <c r="F218" s="147" t="s">
        <v>339</v>
      </c>
      <c r="G218" s="147"/>
      <c r="H218" s="148" t="s">
        <v>252</v>
      </c>
      <c r="I218" s="150"/>
      <c r="J218" s="150"/>
      <c r="K218" s="150"/>
      <c r="L218" s="151">
        <f>ROUND(Q218*I218,2)</f>
        <v>0</v>
      </c>
      <c r="M218" s="152"/>
      <c r="N218" s="19"/>
      <c r="O218" s="153" t="s">
        <v>1</v>
      </c>
      <c r="P218" s="154" t="s">
        <v>42</v>
      </c>
      <c r="Q218" s="155">
        <f>J218+K218</f>
        <v>0</v>
      </c>
      <c r="R218" s="156">
        <f>ROUND(J218*I218,2)</f>
        <v>0</v>
      </c>
      <c r="S218" s="156">
        <f>ROUND(K218*I218,2)</f>
        <v>0</v>
      </c>
      <c r="T218" s="18"/>
      <c r="U218" s="157">
        <f>T218*I218</f>
        <v>0</v>
      </c>
      <c r="V218" s="157">
        <v>0</v>
      </c>
      <c r="W218" s="157">
        <f>V218*I218</f>
        <v>0</v>
      </c>
      <c r="X218" s="157">
        <v>0</v>
      </c>
      <c r="Y218" s="158">
        <f>X218*I218</f>
        <v>0</v>
      </c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59" t="s">
        <v>232</v>
      </c>
      <c r="AT218" s="18"/>
      <c r="AU218" s="159" t="s">
        <v>161</v>
      </c>
      <c r="AV218" s="159" t="s">
        <v>97</v>
      </c>
      <c r="AW218" s="18"/>
      <c r="AX218" s="18"/>
      <c r="AY218" s="18"/>
      <c r="AZ218" s="3" t="s">
        <v>159</v>
      </c>
      <c r="BA218" s="18"/>
      <c r="BB218" s="18"/>
      <c r="BC218" s="18"/>
      <c r="BD218" s="18"/>
      <c r="BE218" s="18"/>
      <c r="BF218" s="160">
        <f>IF(P218="základná",L218,0)</f>
        <v>0</v>
      </c>
      <c r="BG218" s="160">
        <f>IF(P218="znížená",L218,0)</f>
        <v>0</v>
      </c>
      <c r="BH218" s="160">
        <f>IF(P218="zákl. prenesená",L218,0)</f>
        <v>0</v>
      </c>
      <c r="BI218" s="160">
        <f>IF(P218="zníž. prenesená",L218,0)</f>
        <v>0</v>
      </c>
      <c r="BJ218" s="160">
        <f>IF(P218="nulová",L218,0)</f>
        <v>0</v>
      </c>
      <c r="BK218" s="3" t="s">
        <v>97</v>
      </c>
      <c r="BL218" s="160">
        <f>ROUND(Q218*I218,2)</f>
        <v>0</v>
      </c>
      <c r="BM218" s="3" t="s">
        <v>232</v>
      </c>
      <c r="BN218" s="159" t="s">
        <v>758</v>
      </c>
    </row>
    <row r="219" spans="1:66" ht="22.5" customHeight="1">
      <c r="A219" s="132"/>
      <c r="B219" s="133"/>
      <c r="C219" s="132"/>
      <c r="D219" s="134" t="s">
        <v>77</v>
      </c>
      <c r="E219" s="143" t="s">
        <v>341</v>
      </c>
      <c r="F219" s="143" t="s">
        <v>342</v>
      </c>
      <c r="G219" s="143"/>
      <c r="H219" s="132"/>
      <c r="I219" s="132"/>
      <c r="J219" s="132"/>
      <c r="K219" s="132"/>
      <c r="L219" s="144">
        <f>BL219</f>
        <v>0</v>
      </c>
      <c r="M219" s="132"/>
      <c r="N219" s="133"/>
      <c r="O219" s="137"/>
      <c r="P219" s="132"/>
      <c r="Q219" s="132"/>
      <c r="R219" s="138">
        <f t="shared" ref="R219:S219" si="45">SUM(R220:R236)</f>
        <v>0</v>
      </c>
      <c r="S219" s="138">
        <f t="shared" si="45"/>
        <v>0</v>
      </c>
      <c r="T219" s="132"/>
      <c r="U219" s="139">
        <f>SUM(U220:U236)</f>
        <v>0</v>
      </c>
      <c r="V219" s="132"/>
      <c r="W219" s="139">
        <f>SUM(W220:W236)</f>
        <v>0.56531600000000004</v>
      </c>
      <c r="X219" s="132"/>
      <c r="Y219" s="140">
        <f>SUM(Y220:Y236)</f>
        <v>0</v>
      </c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  <c r="AL219" s="132"/>
      <c r="AM219" s="132"/>
      <c r="AN219" s="132"/>
      <c r="AO219" s="132"/>
      <c r="AP219" s="132"/>
      <c r="AQ219" s="132"/>
      <c r="AR219" s="132"/>
      <c r="AS219" s="134" t="s">
        <v>97</v>
      </c>
      <c r="AT219" s="132"/>
      <c r="AU219" s="141" t="s">
        <v>77</v>
      </c>
      <c r="AV219" s="141" t="s">
        <v>86</v>
      </c>
      <c r="AW219" s="132"/>
      <c r="AX219" s="132"/>
      <c r="AY219" s="132"/>
      <c r="AZ219" s="134" t="s">
        <v>159</v>
      </c>
      <c r="BA219" s="132"/>
      <c r="BB219" s="132"/>
      <c r="BC219" s="132"/>
      <c r="BD219" s="132"/>
      <c r="BE219" s="132"/>
      <c r="BF219" s="132"/>
      <c r="BG219" s="132"/>
      <c r="BH219" s="132"/>
      <c r="BI219" s="132"/>
      <c r="BJ219" s="132"/>
      <c r="BK219" s="132"/>
      <c r="BL219" s="142">
        <f>SUM(BL220:BL236)</f>
        <v>0</v>
      </c>
      <c r="BM219" s="132"/>
      <c r="BN219" s="132"/>
    </row>
    <row r="220" spans="1:66" ht="24" customHeight="1">
      <c r="A220" s="18"/>
      <c r="B220" s="19"/>
      <c r="C220" s="145" t="s">
        <v>243</v>
      </c>
      <c r="D220" s="145" t="s">
        <v>161</v>
      </c>
      <c r="E220" s="146" t="s">
        <v>343</v>
      </c>
      <c r="F220" s="147" t="s">
        <v>344</v>
      </c>
      <c r="G220" s="147"/>
      <c r="H220" s="148" t="s">
        <v>263</v>
      </c>
      <c r="I220" s="149">
        <v>13.6</v>
      </c>
      <c r="J220" s="150"/>
      <c r="K220" s="150"/>
      <c r="L220" s="151">
        <f>ROUND(Q220*I220,2)</f>
        <v>0</v>
      </c>
      <c r="M220" s="152"/>
      <c r="N220" s="19"/>
      <c r="O220" s="153" t="s">
        <v>1</v>
      </c>
      <c r="P220" s="154" t="s">
        <v>42</v>
      </c>
      <c r="Q220" s="155">
        <f>J220+K220</f>
        <v>0</v>
      </c>
      <c r="R220" s="156">
        <f>ROUND(J220*I220,2)</f>
        <v>0</v>
      </c>
      <c r="S220" s="156">
        <f>ROUND(K220*I220,2)</f>
        <v>0</v>
      </c>
      <c r="T220" s="18"/>
      <c r="U220" s="157">
        <f>T220*I220</f>
        <v>0</v>
      </c>
      <c r="V220" s="157">
        <v>3.2000000000000003E-4</v>
      </c>
      <c r="W220" s="157">
        <f>V220*I220</f>
        <v>4.352E-3</v>
      </c>
      <c r="X220" s="157">
        <v>0</v>
      </c>
      <c r="Y220" s="158">
        <f>X220*I220</f>
        <v>0</v>
      </c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59" t="s">
        <v>232</v>
      </c>
      <c r="AT220" s="18"/>
      <c r="AU220" s="159" t="s">
        <v>161</v>
      </c>
      <c r="AV220" s="159" t="s">
        <v>97</v>
      </c>
      <c r="AW220" s="18"/>
      <c r="AX220" s="18"/>
      <c r="AY220" s="18"/>
      <c r="AZ220" s="3" t="s">
        <v>159</v>
      </c>
      <c r="BA220" s="18"/>
      <c r="BB220" s="18"/>
      <c r="BC220" s="18"/>
      <c r="BD220" s="18"/>
      <c r="BE220" s="18"/>
      <c r="BF220" s="160">
        <f>IF(P220="základná",L220,0)</f>
        <v>0</v>
      </c>
      <c r="BG220" s="160">
        <f>IF(P220="znížená",L220,0)</f>
        <v>0</v>
      </c>
      <c r="BH220" s="160">
        <f>IF(P220="zákl. prenesená",L220,0)</f>
        <v>0</v>
      </c>
      <c r="BI220" s="160">
        <f>IF(P220="zníž. prenesená",L220,0)</f>
        <v>0</v>
      </c>
      <c r="BJ220" s="160">
        <f>IF(P220="nulová",L220,0)</f>
        <v>0</v>
      </c>
      <c r="BK220" s="3" t="s">
        <v>97</v>
      </c>
      <c r="BL220" s="160">
        <f>ROUND(Q220*I220,2)</f>
        <v>0</v>
      </c>
      <c r="BM220" s="3" t="s">
        <v>232</v>
      </c>
      <c r="BN220" s="159" t="s">
        <v>759</v>
      </c>
    </row>
    <row r="221" spans="1:66" ht="15.75" customHeight="1">
      <c r="A221" s="161"/>
      <c r="B221" s="162"/>
      <c r="C221" s="161"/>
      <c r="D221" s="163" t="s">
        <v>167</v>
      </c>
      <c r="E221" s="164" t="s">
        <v>1</v>
      </c>
      <c r="F221" s="165" t="s">
        <v>346</v>
      </c>
      <c r="G221" s="165"/>
      <c r="H221" s="161"/>
      <c r="I221" s="166">
        <v>13.6</v>
      </c>
      <c r="J221" s="161"/>
      <c r="K221" s="161"/>
      <c r="L221" s="161"/>
      <c r="M221" s="161"/>
      <c r="N221" s="162"/>
      <c r="O221" s="167"/>
      <c r="P221" s="161"/>
      <c r="Q221" s="161"/>
      <c r="R221" s="161"/>
      <c r="S221" s="161"/>
      <c r="T221" s="161"/>
      <c r="U221" s="161"/>
      <c r="V221" s="161"/>
      <c r="W221" s="161"/>
      <c r="X221" s="161"/>
      <c r="Y221" s="168"/>
      <c r="Z221" s="161"/>
      <c r="AA221" s="161"/>
      <c r="AB221" s="161"/>
      <c r="AC221" s="161"/>
      <c r="AD221" s="161"/>
      <c r="AE221" s="161"/>
      <c r="AF221" s="161"/>
      <c r="AG221" s="161"/>
      <c r="AH221" s="161"/>
      <c r="AI221" s="161"/>
      <c r="AJ221" s="161"/>
      <c r="AK221" s="161"/>
      <c r="AL221" s="161"/>
      <c r="AM221" s="161"/>
      <c r="AN221" s="161"/>
      <c r="AO221" s="161"/>
      <c r="AP221" s="161"/>
      <c r="AQ221" s="161"/>
      <c r="AR221" s="161"/>
      <c r="AS221" s="161"/>
      <c r="AT221" s="161"/>
      <c r="AU221" s="164" t="s">
        <v>167</v>
      </c>
      <c r="AV221" s="164" t="s">
        <v>97</v>
      </c>
      <c r="AW221" s="161" t="s">
        <v>97</v>
      </c>
      <c r="AX221" s="161" t="s">
        <v>4</v>
      </c>
      <c r="AY221" s="161" t="s">
        <v>86</v>
      </c>
      <c r="AZ221" s="164" t="s">
        <v>159</v>
      </c>
      <c r="BA221" s="161"/>
      <c r="BB221" s="161"/>
      <c r="BC221" s="161"/>
      <c r="BD221" s="161"/>
      <c r="BE221" s="161"/>
      <c r="BF221" s="161"/>
      <c r="BG221" s="161"/>
      <c r="BH221" s="161"/>
      <c r="BI221" s="161"/>
      <c r="BJ221" s="161"/>
      <c r="BK221" s="161"/>
      <c r="BL221" s="161"/>
      <c r="BM221" s="161"/>
      <c r="BN221" s="161"/>
    </row>
    <row r="222" spans="1:66" ht="24" customHeight="1">
      <c r="A222" s="18"/>
      <c r="B222" s="19"/>
      <c r="C222" s="145" t="s">
        <v>347</v>
      </c>
      <c r="D222" s="145" t="s">
        <v>161</v>
      </c>
      <c r="E222" s="146" t="s">
        <v>348</v>
      </c>
      <c r="F222" s="147" t="s">
        <v>349</v>
      </c>
      <c r="G222" s="147"/>
      <c r="H222" s="148" t="s">
        <v>186</v>
      </c>
      <c r="I222" s="149">
        <v>43.52</v>
      </c>
      <c r="J222" s="150"/>
      <c r="K222" s="150"/>
      <c r="L222" s="151">
        <f>ROUND(Q222*I222,2)</f>
        <v>0</v>
      </c>
      <c r="M222" s="152"/>
      <c r="N222" s="19"/>
      <c r="O222" s="153" t="s">
        <v>1</v>
      </c>
      <c r="P222" s="154" t="s">
        <v>42</v>
      </c>
      <c r="Q222" s="155">
        <f>J222+K222</f>
        <v>0</v>
      </c>
      <c r="R222" s="156">
        <f>ROUND(J222*I222,2)</f>
        <v>0</v>
      </c>
      <c r="S222" s="156">
        <f>ROUND(K222*I222,2)</f>
        <v>0</v>
      </c>
      <c r="T222" s="18"/>
      <c r="U222" s="157">
        <f>T222*I222</f>
        <v>0</v>
      </c>
      <c r="V222" s="157">
        <v>1.03E-2</v>
      </c>
      <c r="W222" s="157">
        <f>V222*I222</f>
        <v>0.44825600000000004</v>
      </c>
      <c r="X222" s="157">
        <v>0</v>
      </c>
      <c r="Y222" s="158">
        <f>X222*I222</f>
        <v>0</v>
      </c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59" t="s">
        <v>232</v>
      </c>
      <c r="AT222" s="18"/>
      <c r="AU222" s="159" t="s">
        <v>161</v>
      </c>
      <c r="AV222" s="159" t="s">
        <v>97</v>
      </c>
      <c r="AW222" s="18"/>
      <c r="AX222" s="18"/>
      <c r="AY222" s="18"/>
      <c r="AZ222" s="3" t="s">
        <v>159</v>
      </c>
      <c r="BA222" s="18"/>
      <c r="BB222" s="18"/>
      <c r="BC222" s="18"/>
      <c r="BD222" s="18"/>
      <c r="BE222" s="18"/>
      <c r="BF222" s="160">
        <f>IF(P222="základná",L222,0)</f>
        <v>0</v>
      </c>
      <c r="BG222" s="160">
        <f>IF(P222="znížená",L222,0)</f>
        <v>0</v>
      </c>
      <c r="BH222" s="160">
        <f>IF(P222="zákl. prenesená",L222,0)</f>
        <v>0</v>
      </c>
      <c r="BI222" s="160">
        <f>IF(P222="zníž. prenesená",L222,0)</f>
        <v>0</v>
      </c>
      <c r="BJ222" s="160">
        <f>IF(P222="nulová",L222,0)</f>
        <v>0</v>
      </c>
      <c r="BK222" s="3" t="s">
        <v>97</v>
      </c>
      <c r="BL222" s="160">
        <f>ROUND(Q222*I222,2)</f>
        <v>0</v>
      </c>
      <c r="BM222" s="3" t="s">
        <v>232</v>
      </c>
      <c r="BN222" s="159" t="s">
        <v>760</v>
      </c>
    </row>
    <row r="223" spans="1:66" ht="15.75" customHeight="1">
      <c r="A223" s="161"/>
      <c r="B223" s="162"/>
      <c r="C223" s="161"/>
      <c r="D223" s="163" t="s">
        <v>167</v>
      </c>
      <c r="E223" s="164" t="s">
        <v>1</v>
      </c>
      <c r="F223" s="165" t="s">
        <v>280</v>
      </c>
      <c r="G223" s="165"/>
      <c r="H223" s="161"/>
      <c r="I223" s="166">
        <v>43.52</v>
      </c>
      <c r="J223" s="161"/>
      <c r="K223" s="161"/>
      <c r="L223" s="161"/>
      <c r="M223" s="161"/>
      <c r="N223" s="162"/>
      <c r="O223" s="167"/>
      <c r="P223" s="161"/>
      <c r="Q223" s="161"/>
      <c r="R223" s="161"/>
      <c r="S223" s="161"/>
      <c r="T223" s="161"/>
      <c r="U223" s="161"/>
      <c r="V223" s="161"/>
      <c r="W223" s="161"/>
      <c r="X223" s="161"/>
      <c r="Y223" s="168"/>
      <c r="Z223" s="161"/>
      <c r="AA223" s="161"/>
      <c r="AB223" s="161"/>
      <c r="AC223" s="161"/>
      <c r="AD223" s="161"/>
      <c r="AE223" s="161"/>
      <c r="AF223" s="161"/>
      <c r="AG223" s="161"/>
      <c r="AH223" s="161"/>
      <c r="AI223" s="161"/>
      <c r="AJ223" s="161"/>
      <c r="AK223" s="161"/>
      <c r="AL223" s="161"/>
      <c r="AM223" s="161"/>
      <c r="AN223" s="161"/>
      <c r="AO223" s="161"/>
      <c r="AP223" s="161"/>
      <c r="AQ223" s="161"/>
      <c r="AR223" s="161"/>
      <c r="AS223" s="161"/>
      <c r="AT223" s="161"/>
      <c r="AU223" s="164" t="s">
        <v>167</v>
      </c>
      <c r="AV223" s="164" t="s">
        <v>97</v>
      </c>
      <c r="AW223" s="161" t="s">
        <v>97</v>
      </c>
      <c r="AX223" s="161" t="s">
        <v>4</v>
      </c>
      <c r="AY223" s="161" t="s">
        <v>86</v>
      </c>
      <c r="AZ223" s="164" t="s">
        <v>159</v>
      </c>
      <c r="BA223" s="161"/>
      <c r="BB223" s="161"/>
      <c r="BC223" s="161"/>
      <c r="BD223" s="161"/>
      <c r="BE223" s="161"/>
      <c r="BF223" s="161"/>
      <c r="BG223" s="161"/>
      <c r="BH223" s="161"/>
      <c r="BI223" s="161"/>
      <c r="BJ223" s="161"/>
      <c r="BK223" s="161"/>
      <c r="BL223" s="161"/>
      <c r="BM223" s="161"/>
      <c r="BN223" s="161"/>
    </row>
    <row r="224" spans="1:66" ht="24" customHeight="1">
      <c r="A224" s="18"/>
      <c r="B224" s="19"/>
      <c r="C224" s="145" t="s">
        <v>351</v>
      </c>
      <c r="D224" s="145" t="s">
        <v>161</v>
      </c>
      <c r="E224" s="146" t="s">
        <v>352</v>
      </c>
      <c r="F224" s="147" t="s">
        <v>353</v>
      </c>
      <c r="G224" s="147"/>
      <c r="H224" s="148" t="s">
        <v>263</v>
      </c>
      <c r="I224" s="149">
        <v>6.8</v>
      </c>
      <c r="J224" s="150"/>
      <c r="K224" s="150"/>
      <c r="L224" s="151">
        <f t="shared" ref="L224:L225" si="46">ROUND(Q224*I224,2)</f>
        <v>0</v>
      </c>
      <c r="M224" s="152"/>
      <c r="N224" s="19"/>
      <c r="O224" s="153" t="s">
        <v>1</v>
      </c>
      <c r="P224" s="154" t="s">
        <v>42</v>
      </c>
      <c r="Q224" s="155">
        <f t="shared" ref="Q224:Q225" si="47">J224+K224</f>
        <v>0</v>
      </c>
      <c r="R224" s="156">
        <f t="shared" ref="R224:R225" si="48">ROUND(J224*I224,2)</f>
        <v>0</v>
      </c>
      <c r="S224" s="156">
        <f t="shared" ref="S224:S225" si="49">ROUND(K224*I224,2)</f>
        <v>0</v>
      </c>
      <c r="T224" s="18"/>
      <c r="U224" s="157">
        <f t="shared" ref="U224:U225" si="50">T224*I224</f>
        <v>0</v>
      </c>
      <c r="V224" s="157">
        <v>4.0200000000000001E-3</v>
      </c>
      <c r="W224" s="157">
        <f t="shared" ref="W224:W225" si="51">V224*I224</f>
        <v>2.7335999999999999E-2</v>
      </c>
      <c r="X224" s="157">
        <v>0</v>
      </c>
      <c r="Y224" s="158">
        <f t="shared" ref="Y224:Y225" si="52">X224*I224</f>
        <v>0</v>
      </c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59" t="s">
        <v>232</v>
      </c>
      <c r="AT224" s="18"/>
      <c r="AU224" s="159" t="s">
        <v>161</v>
      </c>
      <c r="AV224" s="159" t="s">
        <v>97</v>
      </c>
      <c r="AW224" s="18"/>
      <c r="AX224" s="18"/>
      <c r="AY224" s="18"/>
      <c r="AZ224" s="3" t="s">
        <v>159</v>
      </c>
      <c r="BA224" s="18"/>
      <c r="BB224" s="18"/>
      <c r="BC224" s="18"/>
      <c r="BD224" s="18"/>
      <c r="BE224" s="18"/>
      <c r="BF224" s="160">
        <f t="shared" ref="BF224:BF225" si="53">IF(P224="základná",L224,0)</f>
        <v>0</v>
      </c>
      <c r="BG224" s="160">
        <f t="shared" ref="BG224:BG225" si="54">IF(P224="znížená",L224,0)</f>
        <v>0</v>
      </c>
      <c r="BH224" s="160">
        <f t="shared" ref="BH224:BH225" si="55">IF(P224="zákl. prenesená",L224,0)</f>
        <v>0</v>
      </c>
      <c r="BI224" s="160">
        <f t="shared" ref="BI224:BI225" si="56">IF(P224="zníž. prenesená",L224,0)</f>
        <v>0</v>
      </c>
      <c r="BJ224" s="160">
        <f t="shared" ref="BJ224:BJ225" si="57">IF(P224="nulová",L224,0)</f>
        <v>0</v>
      </c>
      <c r="BK224" s="3" t="s">
        <v>97</v>
      </c>
      <c r="BL224" s="160">
        <f t="shared" ref="BL224:BL225" si="58">ROUND(Q224*I224,2)</f>
        <v>0</v>
      </c>
      <c r="BM224" s="3" t="s">
        <v>232</v>
      </c>
      <c r="BN224" s="159" t="s">
        <v>761</v>
      </c>
    </row>
    <row r="225" spans="1:66" ht="24" customHeight="1">
      <c r="A225" s="18"/>
      <c r="B225" s="19"/>
      <c r="C225" s="145" t="s">
        <v>355</v>
      </c>
      <c r="D225" s="145" t="s">
        <v>161</v>
      </c>
      <c r="E225" s="146" t="s">
        <v>356</v>
      </c>
      <c r="F225" s="147" t="s">
        <v>357</v>
      </c>
      <c r="G225" s="147"/>
      <c r="H225" s="148" t="s">
        <v>263</v>
      </c>
      <c r="I225" s="149">
        <v>12.8</v>
      </c>
      <c r="J225" s="150"/>
      <c r="K225" s="150"/>
      <c r="L225" s="151">
        <f t="shared" si="46"/>
        <v>0</v>
      </c>
      <c r="M225" s="152"/>
      <c r="N225" s="19"/>
      <c r="O225" s="153" t="s">
        <v>1</v>
      </c>
      <c r="P225" s="154" t="s">
        <v>42</v>
      </c>
      <c r="Q225" s="155">
        <f t="shared" si="47"/>
        <v>0</v>
      </c>
      <c r="R225" s="156">
        <f t="shared" si="48"/>
        <v>0</v>
      </c>
      <c r="S225" s="156">
        <f t="shared" si="49"/>
        <v>0</v>
      </c>
      <c r="T225" s="18"/>
      <c r="U225" s="157">
        <f t="shared" si="50"/>
        <v>0</v>
      </c>
      <c r="V225" s="157">
        <v>1.42E-3</v>
      </c>
      <c r="W225" s="157">
        <f t="shared" si="51"/>
        <v>1.8176000000000001E-2</v>
      </c>
      <c r="X225" s="157">
        <v>0</v>
      </c>
      <c r="Y225" s="158">
        <f t="shared" si="52"/>
        <v>0</v>
      </c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59" t="s">
        <v>232</v>
      </c>
      <c r="AT225" s="18"/>
      <c r="AU225" s="159" t="s">
        <v>161</v>
      </c>
      <c r="AV225" s="159" t="s">
        <v>97</v>
      </c>
      <c r="AW225" s="18"/>
      <c r="AX225" s="18"/>
      <c r="AY225" s="18"/>
      <c r="AZ225" s="3" t="s">
        <v>159</v>
      </c>
      <c r="BA225" s="18"/>
      <c r="BB225" s="18"/>
      <c r="BC225" s="18"/>
      <c r="BD225" s="18"/>
      <c r="BE225" s="18"/>
      <c r="BF225" s="160">
        <f t="shared" si="53"/>
        <v>0</v>
      </c>
      <c r="BG225" s="160">
        <f t="shared" si="54"/>
        <v>0</v>
      </c>
      <c r="BH225" s="160">
        <f t="shared" si="55"/>
        <v>0</v>
      </c>
      <c r="BI225" s="160">
        <f t="shared" si="56"/>
        <v>0</v>
      </c>
      <c r="BJ225" s="160">
        <f t="shared" si="57"/>
        <v>0</v>
      </c>
      <c r="BK225" s="3" t="s">
        <v>97</v>
      </c>
      <c r="BL225" s="160">
        <f t="shared" si="58"/>
        <v>0</v>
      </c>
      <c r="BM225" s="3" t="s">
        <v>232</v>
      </c>
      <c r="BN225" s="159" t="s">
        <v>762</v>
      </c>
    </row>
    <row r="226" spans="1:66" ht="15.75" customHeight="1">
      <c r="A226" s="161"/>
      <c r="B226" s="162"/>
      <c r="C226" s="161"/>
      <c r="D226" s="163" t="s">
        <v>167</v>
      </c>
      <c r="E226" s="164" t="s">
        <v>1</v>
      </c>
      <c r="F226" s="165" t="s">
        <v>359</v>
      </c>
      <c r="G226" s="165"/>
      <c r="H226" s="161"/>
      <c r="I226" s="166">
        <v>12.8</v>
      </c>
      <c r="J226" s="161"/>
      <c r="K226" s="161"/>
      <c r="L226" s="161"/>
      <c r="M226" s="161"/>
      <c r="N226" s="162"/>
      <c r="O226" s="167"/>
      <c r="P226" s="161"/>
      <c r="Q226" s="161"/>
      <c r="R226" s="161"/>
      <c r="S226" s="161"/>
      <c r="T226" s="161"/>
      <c r="U226" s="161"/>
      <c r="V226" s="161"/>
      <c r="W226" s="161"/>
      <c r="X226" s="161"/>
      <c r="Y226" s="168"/>
      <c r="Z226" s="161"/>
      <c r="AA226" s="161"/>
      <c r="AB226" s="161"/>
      <c r="AC226" s="161"/>
      <c r="AD226" s="161"/>
      <c r="AE226" s="161"/>
      <c r="AF226" s="161"/>
      <c r="AG226" s="161"/>
      <c r="AH226" s="161"/>
      <c r="AI226" s="161"/>
      <c r="AJ226" s="161"/>
      <c r="AK226" s="161"/>
      <c r="AL226" s="161"/>
      <c r="AM226" s="161"/>
      <c r="AN226" s="161"/>
      <c r="AO226" s="161"/>
      <c r="AP226" s="161"/>
      <c r="AQ226" s="161"/>
      <c r="AR226" s="161"/>
      <c r="AS226" s="161"/>
      <c r="AT226" s="161"/>
      <c r="AU226" s="164" t="s">
        <v>167</v>
      </c>
      <c r="AV226" s="164" t="s">
        <v>97</v>
      </c>
      <c r="AW226" s="161" t="s">
        <v>97</v>
      </c>
      <c r="AX226" s="161" t="s">
        <v>4</v>
      </c>
      <c r="AY226" s="161" t="s">
        <v>86</v>
      </c>
      <c r="AZ226" s="164" t="s">
        <v>159</v>
      </c>
      <c r="BA226" s="161"/>
      <c r="BB226" s="161"/>
      <c r="BC226" s="161"/>
      <c r="BD226" s="161"/>
      <c r="BE226" s="161"/>
      <c r="BF226" s="161"/>
      <c r="BG226" s="161"/>
      <c r="BH226" s="161"/>
      <c r="BI226" s="161"/>
      <c r="BJ226" s="161"/>
      <c r="BK226" s="161"/>
      <c r="BL226" s="161"/>
      <c r="BM226" s="161"/>
      <c r="BN226" s="161"/>
    </row>
    <row r="227" spans="1:66" ht="21.75" customHeight="1">
      <c r="A227" s="18"/>
      <c r="B227" s="19"/>
      <c r="C227" s="145" t="s">
        <v>360</v>
      </c>
      <c r="D227" s="145" t="s">
        <v>161</v>
      </c>
      <c r="E227" s="146" t="s">
        <v>361</v>
      </c>
      <c r="F227" s="147" t="s">
        <v>362</v>
      </c>
      <c r="G227" s="147"/>
      <c r="H227" s="148" t="s">
        <v>263</v>
      </c>
      <c r="I227" s="149">
        <v>13.6</v>
      </c>
      <c r="J227" s="150"/>
      <c r="K227" s="150"/>
      <c r="L227" s="151">
        <f>ROUND(Q227*I227,2)</f>
        <v>0</v>
      </c>
      <c r="M227" s="152"/>
      <c r="N227" s="19"/>
      <c r="O227" s="153" t="s">
        <v>1</v>
      </c>
      <c r="P227" s="154" t="s">
        <v>42</v>
      </c>
      <c r="Q227" s="155">
        <f>J227+K227</f>
        <v>0</v>
      </c>
      <c r="R227" s="156">
        <f>ROUND(J227*I227,2)</f>
        <v>0</v>
      </c>
      <c r="S227" s="156">
        <f>ROUND(K227*I227,2)</f>
        <v>0</v>
      </c>
      <c r="T227" s="18"/>
      <c r="U227" s="157">
        <f>T227*I227</f>
        <v>0</v>
      </c>
      <c r="V227" s="157">
        <v>2.9E-4</v>
      </c>
      <c r="W227" s="157">
        <f>V227*I227</f>
        <v>3.9439999999999996E-3</v>
      </c>
      <c r="X227" s="157">
        <v>0</v>
      </c>
      <c r="Y227" s="158">
        <f>X227*I227</f>
        <v>0</v>
      </c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59" t="s">
        <v>232</v>
      </c>
      <c r="AT227" s="18"/>
      <c r="AU227" s="159" t="s">
        <v>161</v>
      </c>
      <c r="AV227" s="159" t="s">
        <v>97</v>
      </c>
      <c r="AW227" s="18"/>
      <c r="AX227" s="18"/>
      <c r="AY227" s="18"/>
      <c r="AZ227" s="3" t="s">
        <v>159</v>
      </c>
      <c r="BA227" s="18"/>
      <c r="BB227" s="18"/>
      <c r="BC227" s="18"/>
      <c r="BD227" s="18"/>
      <c r="BE227" s="18"/>
      <c r="BF227" s="160">
        <f>IF(P227="základná",L227,0)</f>
        <v>0</v>
      </c>
      <c r="BG227" s="160">
        <f>IF(P227="znížená",L227,0)</f>
        <v>0</v>
      </c>
      <c r="BH227" s="160">
        <f>IF(P227="zákl. prenesená",L227,0)</f>
        <v>0</v>
      </c>
      <c r="BI227" s="160">
        <f>IF(P227="zníž. prenesená",L227,0)</f>
        <v>0</v>
      </c>
      <c r="BJ227" s="160">
        <f>IF(P227="nulová",L227,0)</f>
        <v>0</v>
      </c>
      <c r="BK227" s="3" t="s">
        <v>97</v>
      </c>
      <c r="BL227" s="160">
        <f>ROUND(Q227*I227,2)</f>
        <v>0</v>
      </c>
      <c r="BM227" s="3" t="s">
        <v>232</v>
      </c>
      <c r="BN227" s="159" t="s">
        <v>763</v>
      </c>
    </row>
    <row r="228" spans="1:66" ht="15.75" customHeight="1">
      <c r="A228" s="161"/>
      <c r="B228" s="162"/>
      <c r="C228" s="161"/>
      <c r="D228" s="163" t="s">
        <v>167</v>
      </c>
      <c r="E228" s="164" t="s">
        <v>1</v>
      </c>
      <c r="F228" s="165" t="s">
        <v>364</v>
      </c>
      <c r="G228" s="165"/>
      <c r="H228" s="161"/>
      <c r="I228" s="166">
        <v>13.6</v>
      </c>
      <c r="J228" s="161"/>
      <c r="K228" s="161"/>
      <c r="L228" s="161"/>
      <c r="M228" s="161"/>
      <c r="N228" s="162"/>
      <c r="O228" s="167"/>
      <c r="P228" s="161"/>
      <c r="Q228" s="161"/>
      <c r="R228" s="161"/>
      <c r="S228" s="161"/>
      <c r="T228" s="161"/>
      <c r="U228" s="161"/>
      <c r="V228" s="161"/>
      <c r="W228" s="161"/>
      <c r="X228" s="161"/>
      <c r="Y228" s="168"/>
      <c r="Z228" s="161"/>
      <c r="AA228" s="161"/>
      <c r="AB228" s="161"/>
      <c r="AC228" s="161"/>
      <c r="AD228" s="161"/>
      <c r="AE228" s="161"/>
      <c r="AF228" s="161"/>
      <c r="AG228" s="161"/>
      <c r="AH228" s="161"/>
      <c r="AI228" s="161"/>
      <c r="AJ228" s="161"/>
      <c r="AK228" s="161"/>
      <c r="AL228" s="161"/>
      <c r="AM228" s="161"/>
      <c r="AN228" s="161"/>
      <c r="AO228" s="161"/>
      <c r="AP228" s="161"/>
      <c r="AQ228" s="161"/>
      <c r="AR228" s="161"/>
      <c r="AS228" s="161"/>
      <c r="AT228" s="161"/>
      <c r="AU228" s="164" t="s">
        <v>167</v>
      </c>
      <c r="AV228" s="164" t="s">
        <v>97</v>
      </c>
      <c r="AW228" s="161" t="s">
        <v>97</v>
      </c>
      <c r="AX228" s="161" t="s">
        <v>4</v>
      </c>
      <c r="AY228" s="161" t="s">
        <v>86</v>
      </c>
      <c r="AZ228" s="164" t="s">
        <v>159</v>
      </c>
      <c r="BA228" s="161"/>
      <c r="BB228" s="161"/>
      <c r="BC228" s="161"/>
      <c r="BD228" s="161"/>
      <c r="BE228" s="161"/>
      <c r="BF228" s="161"/>
      <c r="BG228" s="161"/>
      <c r="BH228" s="161"/>
      <c r="BI228" s="161"/>
      <c r="BJ228" s="161"/>
      <c r="BK228" s="161"/>
      <c r="BL228" s="161"/>
      <c r="BM228" s="161"/>
      <c r="BN228" s="161"/>
    </row>
    <row r="229" spans="1:66" ht="24" customHeight="1">
      <c r="A229" s="18"/>
      <c r="B229" s="19"/>
      <c r="C229" s="145" t="s">
        <v>365</v>
      </c>
      <c r="D229" s="145" t="s">
        <v>161</v>
      </c>
      <c r="E229" s="146" t="s">
        <v>366</v>
      </c>
      <c r="F229" s="147" t="s">
        <v>367</v>
      </c>
      <c r="G229" s="147"/>
      <c r="H229" s="148" t="s">
        <v>263</v>
      </c>
      <c r="I229" s="149">
        <v>13.6</v>
      </c>
      <c r="J229" s="150"/>
      <c r="K229" s="150"/>
      <c r="L229" s="151">
        <f>ROUND(Q229*I229,2)</f>
        <v>0</v>
      </c>
      <c r="M229" s="152"/>
      <c r="N229" s="19"/>
      <c r="O229" s="153" t="s">
        <v>1</v>
      </c>
      <c r="P229" s="154" t="s">
        <v>42</v>
      </c>
      <c r="Q229" s="155">
        <f>J229+K229</f>
        <v>0</v>
      </c>
      <c r="R229" s="156">
        <f>ROUND(J229*I229,2)</f>
        <v>0</v>
      </c>
      <c r="S229" s="156">
        <f>ROUND(K229*I229,2)</f>
        <v>0</v>
      </c>
      <c r="T229" s="18"/>
      <c r="U229" s="157">
        <f>T229*I229</f>
        <v>0</v>
      </c>
      <c r="V229" s="157">
        <v>2.15E-3</v>
      </c>
      <c r="W229" s="157">
        <f>V229*I229</f>
        <v>2.9239999999999999E-2</v>
      </c>
      <c r="X229" s="157">
        <v>0</v>
      </c>
      <c r="Y229" s="158">
        <f>X229*I229</f>
        <v>0</v>
      </c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59" t="s">
        <v>232</v>
      </c>
      <c r="AT229" s="18"/>
      <c r="AU229" s="159" t="s">
        <v>161</v>
      </c>
      <c r="AV229" s="159" t="s">
        <v>97</v>
      </c>
      <c r="AW229" s="18"/>
      <c r="AX229" s="18"/>
      <c r="AY229" s="18"/>
      <c r="AZ229" s="3" t="s">
        <v>159</v>
      </c>
      <c r="BA229" s="18"/>
      <c r="BB229" s="18"/>
      <c r="BC229" s="18"/>
      <c r="BD229" s="18"/>
      <c r="BE229" s="18"/>
      <c r="BF229" s="160">
        <f>IF(P229="základná",L229,0)</f>
        <v>0</v>
      </c>
      <c r="BG229" s="160">
        <f>IF(P229="znížená",L229,0)</f>
        <v>0</v>
      </c>
      <c r="BH229" s="160">
        <f>IF(P229="zákl. prenesená",L229,0)</f>
        <v>0</v>
      </c>
      <c r="BI229" s="160">
        <f>IF(P229="zníž. prenesená",L229,0)</f>
        <v>0</v>
      </c>
      <c r="BJ229" s="160">
        <f>IF(P229="nulová",L229,0)</f>
        <v>0</v>
      </c>
      <c r="BK229" s="3" t="s">
        <v>97</v>
      </c>
      <c r="BL229" s="160">
        <f>ROUND(Q229*I229,2)</f>
        <v>0</v>
      </c>
      <c r="BM229" s="3" t="s">
        <v>232</v>
      </c>
      <c r="BN229" s="159" t="s">
        <v>764</v>
      </c>
    </row>
    <row r="230" spans="1:66" ht="15.75" customHeight="1">
      <c r="A230" s="161"/>
      <c r="B230" s="162"/>
      <c r="C230" s="161"/>
      <c r="D230" s="163" t="s">
        <v>167</v>
      </c>
      <c r="E230" s="164" t="s">
        <v>1</v>
      </c>
      <c r="F230" s="165" t="s">
        <v>364</v>
      </c>
      <c r="G230" s="165"/>
      <c r="H230" s="161"/>
      <c r="I230" s="166">
        <v>13.6</v>
      </c>
      <c r="J230" s="161"/>
      <c r="K230" s="161"/>
      <c r="L230" s="161"/>
      <c r="M230" s="161"/>
      <c r="N230" s="162"/>
      <c r="O230" s="167"/>
      <c r="P230" s="161"/>
      <c r="Q230" s="161"/>
      <c r="R230" s="161"/>
      <c r="S230" s="161"/>
      <c r="T230" s="161"/>
      <c r="U230" s="161"/>
      <c r="V230" s="161"/>
      <c r="W230" s="161"/>
      <c r="X230" s="161"/>
      <c r="Y230" s="168"/>
      <c r="Z230" s="161"/>
      <c r="AA230" s="161"/>
      <c r="AB230" s="161"/>
      <c r="AC230" s="161"/>
      <c r="AD230" s="161"/>
      <c r="AE230" s="161"/>
      <c r="AF230" s="161"/>
      <c r="AG230" s="161"/>
      <c r="AH230" s="161"/>
      <c r="AI230" s="161"/>
      <c r="AJ230" s="161"/>
      <c r="AK230" s="161"/>
      <c r="AL230" s="161"/>
      <c r="AM230" s="161"/>
      <c r="AN230" s="161"/>
      <c r="AO230" s="161"/>
      <c r="AP230" s="161"/>
      <c r="AQ230" s="161"/>
      <c r="AR230" s="161"/>
      <c r="AS230" s="161"/>
      <c r="AT230" s="161"/>
      <c r="AU230" s="164" t="s">
        <v>167</v>
      </c>
      <c r="AV230" s="164" t="s">
        <v>97</v>
      </c>
      <c r="AW230" s="161" t="s">
        <v>97</v>
      </c>
      <c r="AX230" s="161" t="s">
        <v>4</v>
      </c>
      <c r="AY230" s="161" t="s">
        <v>86</v>
      </c>
      <c r="AZ230" s="164" t="s">
        <v>159</v>
      </c>
      <c r="BA230" s="161"/>
      <c r="BB230" s="161"/>
      <c r="BC230" s="161"/>
      <c r="BD230" s="161"/>
      <c r="BE230" s="161"/>
      <c r="BF230" s="161"/>
      <c r="BG230" s="161"/>
      <c r="BH230" s="161"/>
      <c r="BI230" s="161"/>
      <c r="BJ230" s="161"/>
      <c r="BK230" s="161"/>
      <c r="BL230" s="161"/>
      <c r="BM230" s="161"/>
      <c r="BN230" s="161"/>
    </row>
    <row r="231" spans="1:66" ht="24" customHeight="1">
      <c r="A231" s="18"/>
      <c r="B231" s="19"/>
      <c r="C231" s="145" t="s">
        <v>369</v>
      </c>
      <c r="D231" s="145" t="s">
        <v>161</v>
      </c>
      <c r="E231" s="146" t="s">
        <v>370</v>
      </c>
      <c r="F231" s="147" t="s">
        <v>371</v>
      </c>
      <c r="G231" s="147"/>
      <c r="H231" s="148" t="s">
        <v>178</v>
      </c>
      <c r="I231" s="149">
        <v>2</v>
      </c>
      <c r="J231" s="150"/>
      <c r="K231" s="150"/>
      <c r="L231" s="151">
        <f t="shared" ref="L231:L232" si="59">ROUND(Q231*I231,2)</f>
        <v>0</v>
      </c>
      <c r="M231" s="152"/>
      <c r="N231" s="19"/>
      <c r="O231" s="153" t="s">
        <v>1</v>
      </c>
      <c r="P231" s="154" t="s">
        <v>42</v>
      </c>
      <c r="Q231" s="155">
        <f t="shared" ref="Q231:Q232" si="60">J231+K231</f>
        <v>0</v>
      </c>
      <c r="R231" s="156">
        <f t="shared" ref="R231:R232" si="61">ROUND(J231*I231,2)</f>
        <v>0</v>
      </c>
      <c r="S231" s="156">
        <f t="shared" ref="S231:S232" si="62">ROUND(K231*I231,2)</f>
        <v>0</v>
      </c>
      <c r="T231" s="18"/>
      <c r="U231" s="157">
        <f t="shared" ref="U231:U232" si="63">T231*I231</f>
        <v>0</v>
      </c>
      <c r="V231" s="157">
        <v>1.8799999999999999E-3</v>
      </c>
      <c r="W231" s="157">
        <f t="shared" ref="W231:W232" si="64">V231*I231</f>
        <v>3.7599999999999999E-3</v>
      </c>
      <c r="X231" s="157">
        <v>0</v>
      </c>
      <c r="Y231" s="158">
        <f t="shared" ref="Y231:Y232" si="65">X231*I231</f>
        <v>0</v>
      </c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59" t="s">
        <v>232</v>
      </c>
      <c r="AT231" s="18"/>
      <c r="AU231" s="159" t="s">
        <v>161</v>
      </c>
      <c r="AV231" s="159" t="s">
        <v>97</v>
      </c>
      <c r="AW231" s="18"/>
      <c r="AX231" s="18"/>
      <c r="AY231" s="18"/>
      <c r="AZ231" s="3" t="s">
        <v>159</v>
      </c>
      <c r="BA231" s="18"/>
      <c r="BB231" s="18"/>
      <c r="BC231" s="18"/>
      <c r="BD231" s="18"/>
      <c r="BE231" s="18"/>
      <c r="BF231" s="160">
        <f t="shared" ref="BF231:BF232" si="66">IF(P231="základná",L231,0)</f>
        <v>0</v>
      </c>
      <c r="BG231" s="160">
        <f t="shared" ref="BG231:BG232" si="67">IF(P231="znížená",L231,0)</f>
        <v>0</v>
      </c>
      <c r="BH231" s="160">
        <f t="shared" ref="BH231:BH232" si="68">IF(P231="zákl. prenesená",L231,0)</f>
        <v>0</v>
      </c>
      <c r="BI231" s="160">
        <f t="shared" ref="BI231:BI232" si="69">IF(P231="zníž. prenesená",L231,0)</f>
        <v>0</v>
      </c>
      <c r="BJ231" s="160">
        <f t="shared" ref="BJ231:BJ232" si="70">IF(P231="nulová",L231,0)</f>
        <v>0</v>
      </c>
      <c r="BK231" s="3" t="s">
        <v>97</v>
      </c>
      <c r="BL231" s="160">
        <f t="shared" ref="BL231:BL232" si="71">ROUND(Q231*I231,2)</f>
        <v>0</v>
      </c>
      <c r="BM231" s="3" t="s">
        <v>232</v>
      </c>
      <c r="BN231" s="159" t="s">
        <v>765</v>
      </c>
    </row>
    <row r="232" spans="1:66" ht="33" customHeight="1">
      <c r="A232" s="18"/>
      <c r="B232" s="19"/>
      <c r="C232" s="145" t="s">
        <v>373</v>
      </c>
      <c r="D232" s="145" t="s">
        <v>161</v>
      </c>
      <c r="E232" s="146" t="s">
        <v>374</v>
      </c>
      <c r="F232" s="147" t="s">
        <v>375</v>
      </c>
      <c r="G232" s="147"/>
      <c r="H232" s="148" t="s">
        <v>178</v>
      </c>
      <c r="I232" s="149">
        <v>6</v>
      </c>
      <c r="J232" s="150"/>
      <c r="K232" s="150"/>
      <c r="L232" s="151">
        <f t="shared" si="59"/>
        <v>0</v>
      </c>
      <c r="M232" s="152"/>
      <c r="N232" s="19"/>
      <c r="O232" s="153" t="s">
        <v>1</v>
      </c>
      <c r="P232" s="154" t="s">
        <v>42</v>
      </c>
      <c r="Q232" s="155">
        <f t="shared" si="60"/>
        <v>0</v>
      </c>
      <c r="R232" s="156">
        <f t="shared" si="61"/>
        <v>0</v>
      </c>
      <c r="S232" s="156">
        <f t="shared" si="62"/>
        <v>0</v>
      </c>
      <c r="T232" s="18"/>
      <c r="U232" s="157">
        <f t="shared" si="63"/>
        <v>0</v>
      </c>
      <c r="V232" s="157">
        <v>1E-4</v>
      </c>
      <c r="W232" s="157">
        <f t="shared" si="64"/>
        <v>6.0000000000000006E-4</v>
      </c>
      <c r="X232" s="157">
        <v>0</v>
      </c>
      <c r="Y232" s="158">
        <f t="shared" si="65"/>
        <v>0</v>
      </c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59" t="s">
        <v>232</v>
      </c>
      <c r="AT232" s="18"/>
      <c r="AU232" s="159" t="s">
        <v>161</v>
      </c>
      <c r="AV232" s="159" t="s">
        <v>97</v>
      </c>
      <c r="AW232" s="18"/>
      <c r="AX232" s="18"/>
      <c r="AY232" s="18"/>
      <c r="AZ232" s="3" t="s">
        <v>159</v>
      </c>
      <c r="BA232" s="18"/>
      <c r="BB232" s="18"/>
      <c r="BC232" s="18"/>
      <c r="BD232" s="18"/>
      <c r="BE232" s="18"/>
      <c r="BF232" s="160">
        <f t="shared" si="66"/>
        <v>0</v>
      </c>
      <c r="BG232" s="160">
        <f t="shared" si="67"/>
        <v>0</v>
      </c>
      <c r="BH232" s="160">
        <f t="shared" si="68"/>
        <v>0</v>
      </c>
      <c r="BI232" s="160">
        <f t="shared" si="69"/>
        <v>0</v>
      </c>
      <c r="BJ232" s="160">
        <f t="shared" si="70"/>
        <v>0</v>
      </c>
      <c r="BK232" s="3" t="s">
        <v>97</v>
      </c>
      <c r="BL232" s="160">
        <f t="shared" si="71"/>
        <v>0</v>
      </c>
      <c r="BM232" s="3" t="s">
        <v>232</v>
      </c>
      <c r="BN232" s="159" t="s">
        <v>766</v>
      </c>
    </row>
    <row r="233" spans="1:66" ht="15.75" customHeight="1">
      <c r="A233" s="161"/>
      <c r="B233" s="162"/>
      <c r="C233" s="161"/>
      <c r="D233" s="163" t="s">
        <v>167</v>
      </c>
      <c r="E233" s="164" t="s">
        <v>1</v>
      </c>
      <c r="F233" s="165" t="s">
        <v>377</v>
      </c>
      <c r="G233" s="165"/>
      <c r="H233" s="161"/>
      <c r="I233" s="166">
        <v>6</v>
      </c>
      <c r="J233" s="161"/>
      <c r="K233" s="161"/>
      <c r="L233" s="161"/>
      <c r="M233" s="161"/>
      <c r="N233" s="162"/>
      <c r="O233" s="167"/>
      <c r="P233" s="161"/>
      <c r="Q233" s="161"/>
      <c r="R233" s="161"/>
      <c r="S233" s="161"/>
      <c r="T233" s="161"/>
      <c r="U233" s="161"/>
      <c r="V233" s="161"/>
      <c r="W233" s="161"/>
      <c r="X233" s="161"/>
      <c r="Y233" s="168"/>
      <c r="Z233" s="161"/>
      <c r="AA233" s="161"/>
      <c r="AB233" s="161"/>
      <c r="AC233" s="161"/>
      <c r="AD233" s="161"/>
      <c r="AE233" s="161"/>
      <c r="AF233" s="161"/>
      <c r="AG233" s="161"/>
      <c r="AH233" s="161"/>
      <c r="AI233" s="161"/>
      <c r="AJ233" s="161"/>
      <c r="AK233" s="161"/>
      <c r="AL233" s="161"/>
      <c r="AM233" s="161"/>
      <c r="AN233" s="161"/>
      <c r="AO233" s="161"/>
      <c r="AP233" s="161"/>
      <c r="AQ233" s="161"/>
      <c r="AR233" s="161"/>
      <c r="AS233" s="161"/>
      <c r="AT233" s="161"/>
      <c r="AU233" s="164" t="s">
        <v>167</v>
      </c>
      <c r="AV233" s="164" t="s">
        <v>97</v>
      </c>
      <c r="AW233" s="161" t="s">
        <v>97</v>
      </c>
      <c r="AX233" s="161" t="s">
        <v>4</v>
      </c>
      <c r="AY233" s="161" t="s">
        <v>86</v>
      </c>
      <c r="AZ233" s="164" t="s">
        <v>159</v>
      </c>
      <c r="BA233" s="161"/>
      <c r="BB233" s="161"/>
      <c r="BC233" s="161"/>
      <c r="BD233" s="161"/>
      <c r="BE233" s="161"/>
      <c r="BF233" s="161"/>
      <c r="BG233" s="161"/>
      <c r="BH233" s="161"/>
      <c r="BI233" s="161"/>
      <c r="BJ233" s="161"/>
      <c r="BK233" s="161"/>
      <c r="BL233" s="161"/>
      <c r="BM233" s="161"/>
      <c r="BN233" s="161"/>
    </row>
    <row r="234" spans="1:66" ht="21.75" customHeight="1">
      <c r="A234" s="18"/>
      <c r="B234" s="19"/>
      <c r="C234" s="169" t="s">
        <v>378</v>
      </c>
      <c r="D234" s="169" t="s">
        <v>175</v>
      </c>
      <c r="E234" s="170" t="s">
        <v>379</v>
      </c>
      <c r="F234" s="171" t="s">
        <v>380</v>
      </c>
      <c r="G234" s="171"/>
      <c r="H234" s="172" t="s">
        <v>178</v>
      </c>
      <c r="I234" s="173">
        <v>6</v>
      </c>
      <c r="J234" s="174"/>
      <c r="K234" s="175"/>
      <c r="L234" s="176">
        <f t="shared" ref="L234:L236" si="72">ROUND(Q234*I234,2)</f>
        <v>0</v>
      </c>
      <c r="M234" s="175"/>
      <c r="N234" s="177"/>
      <c r="O234" s="178" t="s">
        <v>1</v>
      </c>
      <c r="P234" s="154" t="s">
        <v>42</v>
      </c>
      <c r="Q234" s="155">
        <f t="shared" ref="Q234:Q236" si="73">J234+K234</f>
        <v>0</v>
      </c>
      <c r="R234" s="156">
        <f t="shared" ref="R234:R236" si="74">ROUND(J234*I234,2)</f>
        <v>0</v>
      </c>
      <c r="S234" s="156">
        <f t="shared" ref="S234:S236" si="75">ROUND(K234*I234,2)</f>
        <v>0</v>
      </c>
      <c r="T234" s="18"/>
      <c r="U234" s="157">
        <f t="shared" ref="U234:U236" si="76">T234*I234</f>
        <v>0</v>
      </c>
      <c r="V234" s="157">
        <v>2.5000000000000001E-4</v>
      </c>
      <c r="W234" s="157">
        <f t="shared" ref="W234:W236" si="77">V234*I234</f>
        <v>1.5E-3</v>
      </c>
      <c r="X234" s="157">
        <v>0</v>
      </c>
      <c r="Y234" s="158">
        <f t="shared" ref="Y234:Y236" si="78">X234*I234</f>
        <v>0</v>
      </c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59" t="s">
        <v>243</v>
      </c>
      <c r="AT234" s="18"/>
      <c r="AU234" s="159" t="s">
        <v>175</v>
      </c>
      <c r="AV234" s="159" t="s">
        <v>97</v>
      </c>
      <c r="AW234" s="18"/>
      <c r="AX234" s="18"/>
      <c r="AY234" s="18"/>
      <c r="AZ234" s="3" t="s">
        <v>159</v>
      </c>
      <c r="BA234" s="18"/>
      <c r="BB234" s="18"/>
      <c r="BC234" s="18"/>
      <c r="BD234" s="18"/>
      <c r="BE234" s="18"/>
      <c r="BF234" s="160">
        <f t="shared" ref="BF234:BF236" si="79">IF(P234="základná",L234,0)</f>
        <v>0</v>
      </c>
      <c r="BG234" s="160">
        <f t="shared" ref="BG234:BG236" si="80">IF(P234="znížená",L234,0)</f>
        <v>0</v>
      </c>
      <c r="BH234" s="160">
        <f t="shared" ref="BH234:BH236" si="81">IF(P234="zákl. prenesená",L234,0)</f>
        <v>0</v>
      </c>
      <c r="BI234" s="160">
        <f t="shared" ref="BI234:BI236" si="82">IF(P234="zníž. prenesená",L234,0)</f>
        <v>0</v>
      </c>
      <c r="BJ234" s="160">
        <f t="shared" ref="BJ234:BJ236" si="83">IF(P234="nulová",L234,0)</f>
        <v>0</v>
      </c>
      <c r="BK234" s="3" t="s">
        <v>97</v>
      </c>
      <c r="BL234" s="160">
        <f t="shared" ref="BL234:BL236" si="84">ROUND(Q234*I234,2)</f>
        <v>0</v>
      </c>
      <c r="BM234" s="3" t="s">
        <v>232</v>
      </c>
      <c r="BN234" s="159" t="s">
        <v>767</v>
      </c>
    </row>
    <row r="235" spans="1:66" ht="24" customHeight="1">
      <c r="A235" s="18"/>
      <c r="B235" s="19"/>
      <c r="C235" s="145" t="s">
        <v>382</v>
      </c>
      <c r="D235" s="145" t="s">
        <v>161</v>
      </c>
      <c r="E235" s="146" t="s">
        <v>383</v>
      </c>
      <c r="F235" s="147" t="s">
        <v>384</v>
      </c>
      <c r="G235" s="147"/>
      <c r="H235" s="148" t="s">
        <v>263</v>
      </c>
      <c r="I235" s="149">
        <v>13.6</v>
      </c>
      <c r="J235" s="150"/>
      <c r="K235" s="150"/>
      <c r="L235" s="151">
        <f t="shared" si="72"/>
        <v>0</v>
      </c>
      <c r="M235" s="152"/>
      <c r="N235" s="19"/>
      <c r="O235" s="153" t="s">
        <v>1</v>
      </c>
      <c r="P235" s="154" t="s">
        <v>42</v>
      </c>
      <c r="Q235" s="155">
        <f t="shared" si="73"/>
        <v>0</v>
      </c>
      <c r="R235" s="156">
        <f t="shared" si="74"/>
        <v>0</v>
      </c>
      <c r="S235" s="156">
        <f t="shared" si="75"/>
        <v>0</v>
      </c>
      <c r="T235" s="18"/>
      <c r="U235" s="157">
        <f t="shared" si="76"/>
        <v>0</v>
      </c>
      <c r="V235" s="157">
        <v>2.0699999999999998E-3</v>
      </c>
      <c r="W235" s="157">
        <f t="shared" si="77"/>
        <v>2.8151999999999996E-2</v>
      </c>
      <c r="X235" s="157">
        <v>0</v>
      </c>
      <c r="Y235" s="158">
        <f t="shared" si="78"/>
        <v>0</v>
      </c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59" t="s">
        <v>232</v>
      </c>
      <c r="AT235" s="18"/>
      <c r="AU235" s="159" t="s">
        <v>161</v>
      </c>
      <c r="AV235" s="159" t="s">
        <v>97</v>
      </c>
      <c r="AW235" s="18"/>
      <c r="AX235" s="18"/>
      <c r="AY235" s="18"/>
      <c r="AZ235" s="3" t="s">
        <v>159</v>
      </c>
      <c r="BA235" s="18"/>
      <c r="BB235" s="18"/>
      <c r="BC235" s="18"/>
      <c r="BD235" s="18"/>
      <c r="BE235" s="18"/>
      <c r="BF235" s="160">
        <f t="shared" si="79"/>
        <v>0</v>
      </c>
      <c r="BG235" s="160">
        <f t="shared" si="80"/>
        <v>0</v>
      </c>
      <c r="BH235" s="160">
        <f t="shared" si="81"/>
        <v>0</v>
      </c>
      <c r="BI235" s="160">
        <f t="shared" si="82"/>
        <v>0</v>
      </c>
      <c r="BJ235" s="160">
        <f t="shared" si="83"/>
        <v>0</v>
      </c>
      <c r="BK235" s="3" t="s">
        <v>97</v>
      </c>
      <c r="BL235" s="160">
        <f t="shared" si="84"/>
        <v>0</v>
      </c>
      <c r="BM235" s="3" t="s">
        <v>232</v>
      </c>
      <c r="BN235" s="159" t="s">
        <v>768</v>
      </c>
    </row>
    <row r="236" spans="1:66" ht="24" customHeight="1">
      <c r="A236" s="18"/>
      <c r="B236" s="19"/>
      <c r="C236" s="145" t="s">
        <v>386</v>
      </c>
      <c r="D236" s="145" t="s">
        <v>161</v>
      </c>
      <c r="E236" s="146" t="s">
        <v>387</v>
      </c>
      <c r="F236" s="147" t="s">
        <v>388</v>
      </c>
      <c r="G236" s="147"/>
      <c r="H236" s="148" t="s">
        <v>252</v>
      </c>
      <c r="I236" s="150"/>
      <c r="J236" s="150"/>
      <c r="K236" s="150"/>
      <c r="L236" s="151">
        <f t="shared" si="72"/>
        <v>0</v>
      </c>
      <c r="M236" s="152"/>
      <c r="N236" s="19"/>
      <c r="O236" s="153" t="s">
        <v>1</v>
      </c>
      <c r="P236" s="154" t="s">
        <v>42</v>
      </c>
      <c r="Q236" s="155">
        <f t="shared" si="73"/>
        <v>0</v>
      </c>
      <c r="R236" s="156">
        <f t="shared" si="74"/>
        <v>0</v>
      </c>
      <c r="S236" s="156">
        <f t="shared" si="75"/>
        <v>0</v>
      </c>
      <c r="T236" s="18"/>
      <c r="U236" s="157">
        <f t="shared" si="76"/>
        <v>0</v>
      </c>
      <c r="V236" s="157">
        <v>0</v>
      </c>
      <c r="W236" s="157">
        <f t="shared" si="77"/>
        <v>0</v>
      </c>
      <c r="X236" s="157">
        <v>0</v>
      </c>
      <c r="Y236" s="158">
        <f t="shared" si="78"/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9" t="s">
        <v>232</v>
      </c>
      <c r="AT236" s="18"/>
      <c r="AU236" s="159" t="s">
        <v>161</v>
      </c>
      <c r="AV236" s="159" t="s">
        <v>97</v>
      </c>
      <c r="AW236" s="18"/>
      <c r="AX236" s="18"/>
      <c r="AY236" s="18"/>
      <c r="AZ236" s="3" t="s">
        <v>159</v>
      </c>
      <c r="BA236" s="18"/>
      <c r="BB236" s="18"/>
      <c r="BC236" s="18"/>
      <c r="BD236" s="18"/>
      <c r="BE236" s="18"/>
      <c r="BF236" s="160">
        <f t="shared" si="79"/>
        <v>0</v>
      </c>
      <c r="BG236" s="160">
        <f t="shared" si="80"/>
        <v>0</v>
      </c>
      <c r="BH236" s="160">
        <f t="shared" si="81"/>
        <v>0</v>
      </c>
      <c r="BI236" s="160">
        <f t="shared" si="82"/>
        <v>0</v>
      </c>
      <c r="BJ236" s="160">
        <f t="shared" si="83"/>
        <v>0</v>
      </c>
      <c r="BK236" s="3" t="s">
        <v>97</v>
      </c>
      <c r="BL236" s="160">
        <f t="shared" si="84"/>
        <v>0</v>
      </c>
      <c r="BM236" s="3" t="s">
        <v>232</v>
      </c>
      <c r="BN236" s="159" t="s">
        <v>769</v>
      </c>
    </row>
    <row r="237" spans="1:66" ht="22.5" customHeight="1">
      <c r="A237" s="132"/>
      <c r="B237" s="133"/>
      <c r="C237" s="132"/>
      <c r="D237" s="134" t="s">
        <v>77</v>
      </c>
      <c r="E237" s="143" t="s">
        <v>390</v>
      </c>
      <c r="F237" s="143" t="s">
        <v>391</v>
      </c>
      <c r="G237" s="143"/>
      <c r="H237" s="132"/>
      <c r="I237" s="132"/>
      <c r="J237" s="132"/>
      <c r="K237" s="132"/>
      <c r="L237" s="144">
        <f>BL237</f>
        <v>0</v>
      </c>
      <c r="M237" s="132"/>
      <c r="N237" s="133"/>
      <c r="O237" s="137"/>
      <c r="P237" s="132"/>
      <c r="Q237" s="132"/>
      <c r="R237" s="138">
        <f t="shared" ref="R237:S237" si="85">SUM(R238:R240)</f>
        <v>0</v>
      </c>
      <c r="S237" s="138">
        <f t="shared" si="85"/>
        <v>0</v>
      </c>
      <c r="T237" s="132"/>
      <c r="U237" s="139">
        <f>SUM(U238:U240)</f>
        <v>0</v>
      </c>
      <c r="V237" s="132"/>
      <c r="W237" s="139">
        <f>SUM(W238:W240)</f>
        <v>8.9651200000000014E-2</v>
      </c>
      <c r="X237" s="132"/>
      <c r="Y237" s="140">
        <f>SUM(Y238:Y240)</f>
        <v>0</v>
      </c>
      <c r="Z237" s="132"/>
      <c r="AA237" s="132"/>
      <c r="AB237" s="132"/>
      <c r="AC237" s="132"/>
      <c r="AD237" s="132"/>
      <c r="AE237" s="132"/>
      <c r="AF237" s="132"/>
      <c r="AG237" s="132"/>
      <c r="AH237" s="132"/>
      <c r="AI237" s="132"/>
      <c r="AJ237" s="132"/>
      <c r="AK237" s="132"/>
      <c r="AL237" s="132"/>
      <c r="AM237" s="132"/>
      <c r="AN237" s="132"/>
      <c r="AO237" s="132"/>
      <c r="AP237" s="132"/>
      <c r="AQ237" s="132"/>
      <c r="AR237" s="132"/>
      <c r="AS237" s="134" t="s">
        <v>97</v>
      </c>
      <c r="AT237" s="132"/>
      <c r="AU237" s="141" t="s">
        <v>77</v>
      </c>
      <c r="AV237" s="141" t="s">
        <v>86</v>
      </c>
      <c r="AW237" s="132"/>
      <c r="AX237" s="132"/>
      <c r="AY237" s="132"/>
      <c r="AZ237" s="134" t="s">
        <v>159</v>
      </c>
      <c r="BA237" s="132"/>
      <c r="BB237" s="132"/>
      <c r="BC237" s="132"/>
      <c r="BD237" s="132"/>
      <c r="BE237" s="132"/>
      <c r="BF237" s="132"/>
      <c r="BG237" s="132"/>
      <c r="BH237" s="132"/>
      <c r="BI237" s="132"/>
      <c r="BJ237" s="132"/>
      <c r="BK237" s="132"/>
      <c r="BL237" s="142">
        <f>SUM(BL238:BL240)</f>
        <v>0</v>
      </c>
      <c r="BM237" s="132"/>
      <c r="BN237" s="132"/>
    </row>
    <row r="238" spans="1:66" ht="24" customHeight="1">
      <c r="A238" s="18"/>
      <c r="B238" s="19"/>
      <c r="C238" s="145" t="s">
        <v>392</v>
      </c>
      <c r="D238" s="145" t="s">
        <v>161</v>
      </c>
      <c r="E238" s="146" t="s">
        <v>393</v>
      </c>
      <c r="F238" s="147" t="s">
        <v>394</v>
      </c>
      <c r="G238" s="147"/>
      <c r="H238" s="148" t="s">
        <v>186</v>
      </c>
      <c r="I238" s="149">
        <v>43.52</v>
      </c>
      <c r="J238" s="150"/>
      <c r="K238" s="150"/>
      <c r="L238" s="151">
        <f>ROUND(Q238*I238,2)</f>
        <v>0</v>
      </c>
      <c r="M238" s="152"/>
      <c r="N238" s="19"/>
      <c r="O238" s="153" t="s">
        <v>1</v>
      </c>
      <c r="P238" s="154" t="s">
        <v>42</v>
      </c>
      <c r="Q238" s="155">
        <f>J238+K238</f>
        <v>0</v>
      </c>
      <c r="R238" s="156">
        <f>ROUND(J238*I238,2)</f>
        <v>0</v>
      </c>
      <c r="S238" s="156">
        <f>ROUND(K238*I238,2)</f>
        <v>0</v>
      </c>
      <c r="T238" s="18"/>
      <c r="U238" s="157">
        <f>T238*I238</f>
        <v>0</v>
      </c>
      <c r="V238" s="157">
        <v>2.0600000000000002E-3</v>
      </c>
      <c r="W238" s="157">
        <f>V238*I238</f>
        <v>8.9651200000000014E-2</v>
      </c>
      <c r="X238" s="157">
        <v>0</v>
      </c>
      <c r="Y238" s="158">
        <f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9" t="s">
        <v>232</v>
      </c>
      <c r="AT238" s="18"/>
      <c r="AU238" s="159" t="s">
        <v>161</v>
      </c>
      <c r="AV238" s="159" t="s">
        <v>97</v>
      </c>
      <c r="AW238" s="18"/>
      <c r="AX238" s="18"/>
      <c r="AY238" s="18"/>
      <c r="AZ238" s="3" t="s">
        <v>159</v>
      </c>
      <c r="BA238" s="18"/>
      <c r="BB238" s="18"/>
      <c r="BC238" s="18"/>
      <c r="BD238" s="18"/>
      <c r="BE238" s="18"/>
      <c r="BF238" s="160">
        <f>IF(P238="základná",L238,0)</f>
        <v>0</v>
      </c>
      <c r="BG238" s="160">
        <f>IF(P238="znížená",L238,0)</f>
        <v>0</v>
      </c>
      <c r="BH238" s="160">
        <f>IF(P238="zákl. prenesená",L238,0)</f>
        <v>0</v>
      </c>
      <c r="BI238" s="160">
        <f>IF(P238="zníž. prenesená",L238,0)</f>
        <v>0</v>
      </c>
      <c r="BJ238" s="160">
        <f>IF(P238="nulová",L238,0)</f>
        <v>0</v>
      </c>
      <c r="BK238" s="3" t="s">
        <v>97</v>
      </c>
      <c r="BL238" s="160">
        <f>ROUND(Q238*I238,2)</f>
        <v>0</v>
      </c>
      <c r="BM238" s="3" t="s">
        <v>232</v>
      </c>
      <c r="BN238" s="159" t="s">
        <v>770</v>
      </c>
    </row>
    <row r="239" spans="1:66" ht="15.75" customHeight="1">
      <c r="A239" s="161"/>
      <c r="B239" s="162"/>
      <c r="C239" s="161"/>
      <c r="D239" s="163" t="s">
        <v>167</v>
      </c>
      <c r="E239" s="164" t="s">
        <v>1</v>
      </c>
      <c r="F239" s="165" t="s">
        <v>308</v>
      </c>
      <c r="G239" s="165"/>
      <c r="H239" s="161"/>
      <c r="I239" s="166">
        <v>43.52</v>
      </c>
      <c r="J239" s="161"/>
      <c r="K239" s="161"/>
      <c r="L239" s="161"/>
      <c r="M239" s="161"/>
      <c r="N239" s="162"/>
      <c r="O239" s="167"/>
      <c r="P239" s="161"/>
      <c r="Q239" s="161"/>
      <c r="R239" s="161"/>
      <c r="S239" s="161"/>
      <c r="T239" s="161"/>
      <c r="U239" s="161"/>
      <c r="V239" s="161"/>
      <c r="W239" s="161"/>
      <c r="X239" s="161"/>
      <c r="Y239" s="168"/>
      <c r="Z239" s="161"/>
      <c r="AA239" s="161"/>
      <c r="AB239" s="161"/>
      <c r="AC239" s="161"/>
      <c r="AD239" s="161"/>
      <c r="AE239" s="161"/>
      <c r="AF239" s="161"/>
      <c r="AG239" s="161"/>
      <c r="AH239" s="161"/>
      <c r="AI239" s="161"/>
      <c r="AJ239" s="161"/>
      <c r="AK239" s="161"/>
      <c r="AL239" s="161"/>
      <c r="AM239" s="161"/>
      <c r="AN239" s="161"/>
      <c r="AO239" s="161"/>
      <c r="AP239" s="161"/>
      <c r="AQ239" s="161"/>
      <c r="AR239" s="161"/>
      <c r="AS239" s="161"/>
      <c r="AT239" s="161"/>
      <c r="AU239" s="164" t="s">
        <v>167</v>
      </c>
      <c r="AV239" s="164" t="s">
        <v>97</v>
      </c>
      <c r="AW239" s="161" t="s">
        <v>97</v>
      </c>
      <c r="AX239" s="161" t="s">
        <v>4</v>
      </c>
      <c r="AY239" s="161" t="s">
        <v>86</v>
      </c>
      <c r="AZ239" s="164" t="s">
        <v>159</v>
      </c>
      <c r="BA239" s="161"/>
      <c r="BB239" s="161"/>
      <c r="BC239" s="161"/>
      <c r="BD239" s="161"/>
      <c r="BE239" s="161"/>
      <c r="BF239" s="161"/>
      <c r="BG239" s="161"/>
      <c r="BH239" s="161"/>
      <c r="BI239" s="161"/>
      <c r="BJ239" s="161"/>
      <c r="BK239" s="161"/>
      <c r="BL239" s="161"/>
      <c r="BM239" s="161"/>
      <c r="BN239" s="161"/>
    </row>
    <row r="240" spans="1:66" ht="21.75" customHeight="1">
      <c r="A240" s="18"/>
      <c r="B240" s="19"/>
      <c r="C240" s="145" t="s">
        <v>396</v>
      </c>
      <c r="D240" s="145" t="s">
        <v>161</v>
      </c>
      <c r="E240" s="146" t="s">
        <v>397</v>
      </c>
      <c r="F240" s="147" t="s">
        <v>398</v>
      </c>
      <c r="G240" s="147"/>
      <c r="H240" s="148" t="s">
        <v>252</v>
      </c>
      <c r="I240" s="150"/>
      <c r="J240" s="150"/>
      <c r="K240" s="150"/>
      <c r="L240" s="151">
        <f>ROUND(Q240*I240,2)</f>
        <v>0</v>
      </c>
      <c r="M240" s="152"/>
      <c r="N240" s="19"/>
      <c r="O240" s="153" t="s">
        <v>1</v>
      </c>
      <c r="P240" s="154" t="s">
        <v>42</v>
      </c>
      <c r="Q240" s="155">
        <f>J240+K240</f>
        <v>0</v>
      </c>
      <c r="R240" s="156">
        <f>ROUND(J240*I240,2)</f>
        <v>0</v>
      </c>
      <c r="S240" s="156">
        <f>ROUND(K240*I240,2)</f>
        <v>0</v>
      </c>
      <c r="T240" s="18"/>
      <c r="U240" s="157">
        <f>T240*I240</f>
        <v>0</v>
      </c>
      <c r="V240" s="157">
        <v>0</v>
      </c>
      <c r="W240" s="157">
        <f>V240*I240</f>
        <v>0</v>
      </c>
      <c r="X240" s="157">
        <v>0</v>
      </c>
      <c r="Y240" s="158">
        <f>X240*I240</f>
        <v>0</v>
      </c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59" t="s">
        <v>232</v>
      </c>
      <c r="AT240" s="18"/>
      <c r="AU240" s="159" t="s">
        <v>161</v>
      </c>
      <c r="AV240" s="159" t="s">
        <v>97</v>
      </c>
      <c r="AW240" s="18"/>
      <c r="AX240" s="18"/>
      <c r="AY240" s="18"/>
      <c r="AZ240" s="3" t="s">
        <v>159</v>
      </c>
      <c r="BA240" s="18"/>
      <c r="BB240" s="18"/>
      <c r="BC240" s="18"/>
      <c r="BD240" s="18"/>
      <c r="BE240" s="18"/>
      <c r="BF240" s="160">
        <f>IF(P240="základná",L240,0)</f>
        <v>0</v>
      </c>
      <c r="BG240" s="160">
        <f>IF(P240="znížená",L240,0)</f>
        <v>0</v>
      </c>
      <c r="BH240" s="160">
        <f>IF(P240="zákl. prenesená",L240,0)</f>
        <v>0</v>
      </c>
      <c r="BI240" s="160">
        <f>IF(P240="zníž. prenesená",L240,0)</f>
        <v>0</v>
      </c>
      <c r="BJ240" s="160">
        <f>IF(P240="nulová",L240,0)</f>
        <v>0</v>
      </c>
      <c r="BK240" s="3" t="s">
        <v>97</v>
      </c>
      <c r="BL240" s="160">
        <f>ROUND(Q240*I240,2)</f>
        <v>0</v>
      </c>
      <c r="BM240" s="3" t="s">
        <v>232</v>
      </c>
      <c r="BN240" s="159" t="s">
        <v>771</v>
      </c>
    </row>
    <row r="241" spans="1:66" ht="22.5" customHeight="1">
      <c r="A241" s="132"/>
      <c r="B241" s="133"/>
      <c r="C241" s="132"/>
      <c r="D241" s="134" t="s">
        <v>77</v>
      </c>
      <c r="E241" s="143" t="s">
        <v>400</v>
      </c>
      <c r="F241" s="143" t="s">
        <v>401</v>
      </c>
      <c r="G241" s="143"/>
      <c r="H241" s="132"/>
      <c r="I241" s="132"/>
      <c r="J241" s="132"/>
      <c r="K241" s="132"/>
      <c r="L241" s="144">
        <f>BL241</f>
        <v>0</v>
      </c>
      <c r="M241" s="132"/>
      <c r="N241" s="133"/>
      <c r="O241" s="137"/>
      <c r="P241" s="132"/>
      <c r="Q241" s="132"/>
      <c r="R241" s="138">
        <f t="shared" ref="R241:S241" si="86">SUM(R242:R258)</f>
        <v>0</v>
      </c>
      <c r="S241" s="138">
        <f t="shared" si="86"/>
        <v>0</v>
      </c>
      <c r="T241" s="132"/>
      <c r="U241" s="139">
        <f>SUM(U242:U258)</f>
        <v>0</v>
      </c>
      <c r="V241" s="132"/>
      <c r="W241" s="139">
        <f>SUM(W242:W258)</f>
        <v>0.18743500000000002</v>
      </c>
      <c r="X241" s="132"/>
      <c r="Y241" s="140">
        <f>SUM(Y242:Y258)</f>
        <v>0</v>
      </c>
      <c r="Z241" s="132"/>
      <c r="AA241" s="132"/>
      <c r="AB241" s="132"/>
      <c r="AC241" s="132"/>
      <c r="AD241" s="132"/>
      <c r="AE241" s="132"/>
      <c r="AF241" s="132"/>
      <c r="AG241" s="132"/>
      <c r="AH241" s="132"/>
      <c r="AI241" s="132"/>
      <c r="AJ241" s="132"/>
      <c r="AK241" s="132"/>
      <c r="AL241" s="132"/>
      <c r="AM241" s="132"/>
      <c r="AN241" s="132"/>
      <c r="AO241" s="132"/>
      <c r="AP241" s="132"/>
      <c r="AQ241" s="132"/>
      <c r="AR241" s="132"/>
      <c r="AS241" s="134" t="s">
        <v>97</v>
      </c>
      <c r="AT241" s="132"/>
      <c r="AU241" s="141" t="s">
        <v>77</v>
      </c>
      <c r="AV241" s="141" t="s">
        <v>86</v>
      </c>
      <c r="AW241" s="132"/>
      <c r="AX241" s="132"/>
      <c r="AY241" s="132"/>
      <c r="AZ241" s="134" t="s">
        <v>159</v>
      </c>
      <c r="BA241" s="132"/>
      <c r="BB241" s="132"/>
      <c r="BC241" s="132"/>
      <c r="BD241" s="132"/>
      <c r="BE241" s="132"/>
      <c r="BF241" s="132"/>
      <c r="BG241" s="132"/>
      <c r="BH241" s="132"/>
      <c r="BI241" s="132"/>
      <c r="BJ241" s="132"/>
      <c r="BK241" s="132"/>
      <c r="BL241" s="142">
        <f>SUM(BL242:BL258)</f>
        <v>0</v>
      </c>
      <c r="BM241" s="132"/>
      <c r="BN241" s="132"/>
    </row>
    <row r="242" spans="1:66" ht="37.5" customHeight="1">
      <c r="A242" s="18"/>
      <c r="B242" s="19"/>
      <c r="C242" s="145" t="s">
        <v>402</v>
      </c>
      <c r="D242" s="145" t="s">
        <v>161</v>
      </c>
      <c r="E242" s="146" t="s">
        <v>403</v>
      </c>
      <c r="F242" s="147" t="s">
        <v>404</v>
      </c>
      <c r="G242" s="147"/>
      <c r="H242" s="148" t="s">
        <v>186</v>
      </c>
      <c r="I242" s="149">
        <v>50.5</v>
      </c>
      <c r="J242" s="150"/>
      <c r="K242" s="150"/>
      <c r="L242" s="151">
        <f>ROUND(Q242*I242,2)</f>
        <v>0</v>
      </c>
      <c r="M242" s="152"/>
      <c r="N242" s="19"/>
      <c r="O242" s="153" t="s">
        <v>1</v>
      </c>
      <c r="P242" s="154" t="s">
        <v>42</v>
      </c>
      <c r="Q242" s="155">
        <f>J242+K242</f>
        <v>0</v>
      </c>
      <c r="R242" s="156">
        <f>ROUND(J242*I242,2)</f>
        <v>0</v>
      </c>
      <c r="S242" s="156">
        <f>ROUND(K242*I242,2)</f>
        <v>0</v>
      </c>
      <c r="T242" s="18"/>
      <c r="U242" s="157">
        <f>T242*I242</f>
        <v>0</v>
      </c>
      <c r="V242" s="157">
        <v>3.0000000000000001E-5</v>
      </c>
      <c r="W242" s="157">
        <f>V242*I242</f>
        <v>1.5150000000000001E-3</v>
      </c>
      <c r="X242" s="157">
        <v>0</v>
      </c>
      <c r="Y242" s="158">
        <f>X242*I242</f>
        <v>0</v>
      </c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59" t="s">
        <v>232</v>
      </c>
      <c r="AT242" s="18"/>
      <c r="AU242" s="159" t="s">
        <v>161</v>
      </c>
      <c r="AV242" s="159" t="s">
        <v>97</v>
      </c>
      <c r="AW242" s="18"/>
      <c r="AX242" s="18"/>
      <c r="AY242" s="18"/>
      <c r="AZ242" s="3" t="s">
        <v>159</v>
      </c>
      <c r="BA242" s="18"/>
      <c r="BB242" s="18"/>
      <c r="BC242" s="18"/>
      <c r="BD242" s="18"/>
      <c r="BE242" s="18"/>
      <c r="BF242" s="160">
        <f>IF(P242="základná",L242,0)</f>
        <v>0</v>
      </c>
      <c r="BG242" s="160">
        <f>IF(P242="znížená",L242,0)</f>
        <v>0</v>
      </c>
      <c r="BH242" s="160">
        <f>IF(P242="zákl. prenesená",L242,0)</f>
        <v>0</v>
      </c>
      <c r="BI242" s="160">
        <f>IF(P242="zníž. prenesená",L242,0)</f>
        <v>0</v>
      </c>
      <c r="BJ242" s="160">
        <f>IF(P242="nulová",L242,0)</f>
        <v>0</v>
      </c>
      <c r="BK242" s="3" t="s">
        <v>97</v>
      </c>
      <c r="BL242" s="160">
        <f>ROUND(Q242*I242,2)</f>
        <v>0</v>
      </c>
      <c r="BM242" s="3" t="s">
        <v>232</v>
      </c>
      <c r="BN242" s="159" t="s">
        <v>772</v>
      </c>
    </row>
    <row r="243" spans="1:66" ht="15.75" customHeight="1">
      <c r="A243" s="161"/>
      <c r="B243" s="162"/>
      <c r="C243" s="161"/>
      <c r="D243" s="163" t="s">
        <v>167</v>
      </c>
      <c r="E243" s="164" t="s">
        <v>1</v>
      </c>
      <c r="F243" s="165" t="s">
        <v>406</v>
      </c>
      <c r="G243" s="165"/>
      <c r="H243" s="161"/>
      <c r="I243" s="166">
        <v>59.6</v>
      </c>
      <c r="J243" s="161"/>
      <c r="K243" s="161"/>
      <c r="L243" s="161"/>
      <c r="M243" s="161"/>
      <c r="N243" s="162"/>
      <c r="O243" s="167"/>
      <c r="P243" s="161"/>
      <c r="Q243" s="161"/>
      <c r="R243" s="161"/>
      <c r="S243" s="161"/>
      <c r="T243" s="161"/>
      <c r="U243" s="161"/>
      <c r="V243" s="161"/>
      <c r="W243" s="161"/>
      <c r="X243" s="161"/>
      <c r="Y243" s="168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  <c r="AL243" s="161"/>
      <c r="AM243" s="161"/>
      <c r="AN243" s="161"/>
      <c r="AO243" s="161"/>
      <c r="AP243" s="161"/>
      <c r="AQ243" s="161"/>
      <c r="AR243" s="161"/>
      <c r="AS243" s="161"/>
      <c r="AT243" s="161"/>
      <c r="AU243" s="164" t="s">
        <v>167</v>
      </c>
      <c r="AV243" s="164" t="s">
        <v>97</v>
      </c>
      <c r="AW243" s="161" t="s">
        <v>97</v>
      </c>
      <c r="AX243" s="161" t="s">
        <v>4</v>
      </c>
      <c r="AY243" s="161" t="s">
        <v>78</v>
      </c>
      <c r="AZ243" s="164" t="s">
        <v>159</v>
      </c>
      <c r="BA243" s="161"/>
      <c r="BB243" s="161"/>
      <c r="BC243" s="161"/>
      <c r="BD243" s="161"/>
      <c r="BE243" s="161"/>
      <c r="BF243" s="161"/>
      <c r="BG243" s="161"/>
      <c r="BH243" s="161"/>
      <c r="BI243" s="161"/>
      <c r="BJ243" s="161"/>
      <c r="BK243" s="161"/>
      <c r="BL243" s="161"/>
      <c r="BM243" s="161"/>
      <c r="BN243" s="161"/>
    </row>
    <row r="244" spans="1:66" ht="15.75" customHeight="1">
      <c r="A244" s="179"/>
      <c r="B244" s="180"/>
      <c r="C244" s="179"/>
      <c r="D244" s="163" t="s">
        <v>167</v>
      </c>
      <c r="E244" s="181" t="s">
        <v>1</v>
      </c>
      <c r="F244" s="182" t="s">
        <v>235</v>
      </c>
      <c r="G244" s="182"/>
      <c r="H244" s="179"/>
      <c r="I244" s="181" t="s">
        <v>1</v>
      </c>
      <c r="J244" s="179"/>
      <c r="K244" s="179"/>
      <c r="L244" s="179"/>
      <c r="M244" s="179"/>
      <c r="N244" s="180"/>
      <c r="O244" s="183"/>
      <c r="P244" s="179"/>
      <c r="Q244" s="179"/>
      <c r="R244" s="179"/>
      <c r="S244" s="179"/>
      <c r="T244" s="179"/>
      <c r="U244" s="179"/>
      <c r="V244" s="179"/>
      <c r="W244" s="179"/>
      <c r="X244" s="179"/>
      <c r="Y244" s="184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79"/>
      <c r="AT244" s="179"/>
      <c r="AU244" s="181" t="s">
        <v>167</v>
      </c>
      <c r="AV244" s="181" t="s">
        <v>97</v>
      </c>
      <c r="AW244" s="179" t="s">
        <v>86</v>
      </c>
      <c r="AX244" s="179" t="s">
        <v>4</v>
      </c>
      <c r="AY244" s="179" t="s">
        <v>78</v>
      </c>
      <c r="AZ244" s="181" t="s">
        <v>159</v>
      </c>
      <c r="BA244" s="179"/>
      <c r="BB244" s="179"/>
      <c r="BC244" s="179"/>
      <c r="BD244" s="179"/>
      <c r="BE244" s="179"/>
      <c r="BF244" s="179"/>
      <c r="BG244" s="179"/>
      <c r="BH244" s="179"/>
      <c r="BI244" s="179"/>
      <c r="BJ244" s="179"/>
      <c r="BK244" s="179"/>
      <c r="BL244" s="179"/>
      <c r="BM244" s="179"/>
      <c r="BN244" s="179"/>
    </row>
    <row r="245" spans="1:66" ht="15.75" customHeight="1">
      <c r="A245" s="161"/>
      <c r="B245" s="162"/>
      <c r="C245" s="161"/>
      <c r="D245" s="163" t="s">
        <v>167</v>
      </c>
      <c r="E245" s="164" t="s">
        <v>1</v>
      </c>
      <c r="F245" s="165" t="s">
        <v>407</v>
      </c>
      <c r="G245" s="165"/>
      <c r="H245" s="161"/>
      <c r="I245" s="166">
        <v>-7.5</v>
      </c>
      <c r="J245" s="161"/>
      <c r="K245" s="161"/>
      <c r="L245" s="161"/>
      <c r="M245" s="161"/>
      <c r="N245" s="162"/>
      <c r="O245" s="167"/>
      <c r="P245" s="161"/>
      <c r="Q245" s="161"/>
      <c r="R245" s="161"/>
      <c r="S245" s="161"/>
      <c r="T245" s="161"/>
      <c r="U245" s="161"/>
      <c r="V245" s="161"/>
      <c r="W245" s="161"/>
      <c r="X245" s="161"/>
      <c r="Y245" s="168"/>
      <c r="Z245" s="161"/>
      <c r="AA245" s="161"/>
      <c r="AB245" s="161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4" t="s">
        <v>167</v>
      </c>
      <c r="AV245" s="164" t="s">
        <v>97</v>
      </c>
      <c r="AW245" s="161" t="s">
        <v>97</v>
      </c>
      <c r="AX245" s="161" t="s">
        <v>4</v>
      </c>
      <c r="AY245" s="161" t="s">
        <v>78</v>
      </c>
      <c r="AZ245" s="164" t="s">
        <v>159</v>
      </c>
      <c r="BA245" s="161"/>
      <c r="BB245" s="161"/>
      <c r="BC245" s="161"/>
      <c r="BD245" s="161"/>
      <c r="BE245" s="161"/>
      <c r="BF245" s="161"/>
      <c r="BG245" s="161"/>
      <c r="BH245" s="161"/>
      <c r="BI245" s="161"/>
      <c r="BJ245" s="161"/>
      <c r="BK245" s="161"/>
      <c r="BL245" s="161"/>
      <c r="BM245" s="161"/>
      <c r="BN245" s="161"/>
    </row>
    <row r="246" spans="1:66" ht="15.75" customHeight="1">
      <c r="A246" s="161"/>
      <c r="B246" s="162"/>
      <c r="C246" s="161"/>
      <c r="D246" s="163" t="s">
        <v>167</v>
      </c>
      <c r="E246" s="164" t="s">
        <v>1</v>
      </c>
      <c r="F246" s="165" t="s">
        <v>248</v>
      </c>
      <c r="G246" s="165"/>
      <c r="H246" s="161"/>
      <c r="I246" s="166">
        <v>-1.6</v>
      </c>
      <c r="J246" s="161"/>
      <c r="K246" s="161"/>
      <c r="L246" s="161"/>
      <c r="M246" s="161"/>
      <c r="N246" s="162"/>
      <c r="O246" s="167"/>
      <c r="P246" s="161"/>
      <c r="Q246" s="161"/>
      <c r="R246" s="161"/>
      <c r="S246" s="161"/>
      <c r="T246" s="161"/>
      <c r="U246" s="161"/>
      <c r="V246" s="161"/>
      <c r="W246" s="161"/>
      <c r="X246" s="161"/>
      <c r="Y246" s="168"/>
      <c r="Z246" s="161"/>
      <c r="AA246" s="161"/>
      <c r="AB246" s="161"/>
      <c r="AC246" s="161"/>
      <c r="AD246" s="161"/>
      <c r="AE246" s="161"/>
      <c r="AF246" s="161"/>
      <c r="AG246" s="161"/>
      <c r="AH246" s="161"/>
      <c r="AI246" s="161"/>
      <c r="AJ246" s="161"/>
      <c r="AK246" s="161"/>
      <c r="AL246" s="161"/>
      <c r="AM246" s="161"/>
      <c r="AN246" s="161"/>
      <c r="AO246" s="161"/>
      <c r="AP246" s="161"/>
      <c r="AQ246" s="161"/>
      <c r="AR246" s="161"/>
      <c r="AS246" s="161"/>
      <c r="AT246" s="161"/>
      <c r="AU246" s="164" t="s">
        <v>167</v>
      </c>
      <c r="AV246" s="164" t="s">
        <v>97</v>
      </c>
      <c r="AW246" s="161" t="s">
        <v>97</v>
      </c>
      <c r="AX246" s="161" t="s">
        <v>4</v>
      </c>
      <c r="AY246" s="161" t="s">
        <v>78</v>
      </c>
      <c r="AZ246" s="164" t="s">
        <v>159</v>
      </c>
      <c r="BA246" s="161"/>
      <c r="BB246" s="161"/>
      <c r="BC246" s="161"/>
      <c r="BD246" s="161"/>
      <c r="BE246" s="161"/>
      <c r="BF246" s="161"/>
      <c r="BG246" s="161"/>
      <c r="BH246" s="161"/>
      <c r="BI246" s="161"/>
      <c r="BJ246" s="161"/>
      <c r="BK246" s="161"/>
      <c r="BL246" s="161"/>
      <c r="BM246" s="161"/>
      <c r="BN246" s="161"/>
    </row>
    <row r="247" spans="1:66" ht="15.75" customHeight="1">
      <c r="A247" s="185"/>
      <c r="B247" s="186"/>
      <c r="C247" s="185"/>
      <c r="D247" s="163" t="s">
        <v>167</v>
      </c>
      <c r="E247" s="187" t="s">
        <v>1</v>
      </c>
      <c r="F247" s="188" t="s">
        <v>239</v>
      </c>
      <c r="G247" s="188"/>
      <c r="H247" s="185"/>
      <c r="I247" s="189">
        <v>50.5</v>
      </c>
      <c r="J247" s="185"/>
      <c r="K247" s="185"/>
      <c r="L247" s="185"/>
      <c r="M247" s="185"/>
      <c r="N247" s="186"/>
      <c r="O247" s="190"/>
      <c r="P247" s="185"/>
      <c r="Q247" s="185"/>
      <c r="R247" s="185"/>
      <c r="S247" s="185"/>
      <c r="T247" s="185"/>
      <c r="U247" s="185"/>
      <c r="V247" s="185"/>
      <c r="W247" s="185"/>
      <c r="X247" s="185"/>
      <c r="Y247" s="191"/>
      <c r="Z247" s="185"/>
      <c r="AA247" s="185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85"/>
      <c r="AT247" s="185"/>
      <c r="AU247" s="187" t="s">
        <v>167</v>
      </c>
      <c r="AV247" s="187" t="s">
        <v>97</v>
      </c>
      <c r="AW247" s="185" t="s">
        <v>174</v>
      </c>
      <c r="AX247" s="185" t="s">
        <v>4</v>
      </c>
      <c r="AY247" s="185" t="s">
        <v>86</v>
      </c>
      <c r="AZ247" s="187" t="s">
        <v>159</v>
      </c>
      <c r="BA247" s="185"/>
      <c r="BB247" s="185"/>
      <c r="BC247" s="185"/>
      <c r="BD247" s="185"/>
      <c r="BE247" s="185"/>
      <c r="BF247" s="185"/>
      <c r="BG247" s="185"/>
      <c r="BH247" s="185"/>
      <c r="BI247" s="185"/>
      <c r="BJ247" s="185"/>
      <c r="BK247" s="185"/>
      <c r="BL247" s="185"/>
      <c r="BM247" s="185"/>
      <c r="BN247" s="185"/>
    </row>
    <row r="248" spans="1:66" ht="16.5" customHeight="1">
      <c r="A248" s="18"/>
      <c r="B248" s="19"/>
      <c r="C248" s="169" t="s">
        <v>408</v>
      </c>
      <c r="D248" s="169" t="s">
        <v>175</v>
      </c>
      <c r="E248" s="170" t="s">
        <v>409</v>
      </c>
      <c r="F248" s="171" t="s">
        <v>410</v>
      </c>
      <c r="G248" s="171"/>
      <c r="H248" s="172" t="s">
        <v>186</v>
      </c>
      <c r="I248" s="173">
        <v>50.5</v>
      </c>
      <c r="J248" s="174"/>
      <c r="K248" s="175"/>
      <c r="L248" s="176">
        <f t="shared" ref="L248:L249" si="87">ROUND(Q248*I248,2)</f>
        <v>0</v>
      </c>
      <c r="M248" s="175"/>
      <c r="N248" s="177"/>
      <c r="O248" s="178" t="s">
        <v>1</v>
      </c>
      <c r="P248" s="154" t="s">
        <v>42</v>
      </c>
      <c r="Q248" s="155">
        <f t="shared" ref="Q248:Q249" si="88">J248+K248</f>
        <v>0</v>
      </c>
      <c r="R248" s="156">
        <f t="shared" ref="R248:R249" si="89">ROUND(J248*I248,2)</f>
        <v>0</v>
      </c>
      <c r="S248" s="156">
        <f t="shared" ref="S248:S249" si="90">ROUND(K248*I248,2)</f>
        <v>0</v>
      </c>
      <c r="T248" s="18"/>
      <c r="U248" s="157">
        <f t="shared" ref="U248:U249" si="91">T248*I248</f>
        <v>0</v>
      </c>
      <c r="V248" s="157">
        <v>0</v>
      </c>
      <c r="W248" s="157">
        <f t="shared" ref="W248:W249" si="92">V248*I248</f>
        <v>0</v>
      </c>
      <c r="X248" s="157">
        <v>0</v>
      </c>
      <c r="Y248" s="158">
        <f t="shared" ref="Y248:Y249" si="93">X248*I248</f>
        <v>0</v>
      </c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59" t="s">
        <v>243</v>
      </c>
      <c r="AT248" s="18"/>
      <c r="AU248" s="159" t="s">
        <v>175</v>
      </c>
      <c r="AV248" s="159" t="s">
        <v>97</v>
      </c>
      <c r="AW248" s="18"/>
      <c r="AX248" s="18"/>
      <c r="AY248" s="18"/>
      <c r="AZ248" s="3" t="s">
        <v>159</v>
      </c>
      <c r="BA248" s="18"/>
      <c r="BB248" s="18"/>
      <c r="BC248" s="18"/>
      <c r="BD248" s="18"/>
      <c r="BE248" s="18"/>
      <c r="BF248" s="160">
        <f t="shared" ref="BF248:BF249" si="94">IF(P248="základná",L248,0)</f>
        <v>0</v>
      </c>
      <c r="BG248" s="160">
        <f t="shared" ref="BG248:BG249" si="95">IF(P248="znížená",L248,0)</f>
        <v>0</v>
      </c>
      <c r="BH248" s="160">
        <f t="shared" ref="BH248:BH249" si="96">IF(P248="zákl. prenesená",L248,0)</f>
        <v>0</v>
      </c>
      <c r="BI248" s="160">
        <f t="shared" ref="BI248:BI249" si="97">IF(P248="zníž. prenesená",L248,0)</f>
        <v>0</v>
      </c>
      <c r="BJ248" s="160">
        <f t="shared" ref="BJ248:BJ249" si="98">IF(P248="nulová",L248,0)</f>
        <v>0</v>
      </c>
      <c r="BK248" s="3" t="s">
        <v>97</v>
      </c>
      <c r="BL248" s="160">
        <f t="shared" ref="BL248:BL249" si="99">ROUND(Q248*I248,2)</f>
        <v>0</v>
      </c>
      <c r="BM248" s="3" t="s">
        <v>232</v>
      </c>
      <c r="BN248" s="159" t="s">
        <v>773</v>
      </c>
    </row>
    <row r="249" spans="1:66" ht="21.75" customHeight="1">
      <c r="A249" s="18"/>
      <c r="B249" s="19"/>
      <c r="C249" s="145" t="s">
        <v>412</v>
      </c>
      <c r="D249" s="145" t="s">
        <v>161</v>
      </c>
      <c r="E249" s="146" t="s">
        <v>413</v>
      </c>
      <c r="F249" s="147" t="s">
        <v>414</v>
      </c>
      <c r="G249" s="147"/>
      <c r="H249" s="148" t="s">
        <v>263</v>
      </c>
      <c r="I249" s="149">
        <v>112</v>
      </c>
      <c r="J249" s="150"/>
      <c r="K249" s="150"/>
      <c r="L249" s="151">
        <f t="shared" si="87"/>
        <v>0</v>
      </c>
      <c r="M249" s="152"/>
      <c r="N249" s="19"/>
      <c r="O249" s="153" t="s">
        <v>1</v>
      </c>
      <c r="P249" s="154" t="s">
        <v>42</v>
      </c>
      <c r="Q249" s="155">
        <f t="shared" si="88"/>
        <v>0</v>
      </c>
      <c r="R249" s="156">
        <f t="shared" si="89"/>
        <v>0</v>
      </c>
      <c r="S249" s="156">
        <f t="shared" si="90"/>
        <v>0</v>
      </c>
      <c r="T249" s="18"/>
      <c r="U249" s="157">
        <f t="shared" si="91"/>
        <v>0</v>
      </c>
      <c r="V249" s="157">
        <v>6.0000000000000002E-5</v>
      </c>
      <c r="W249" s="157">
        <f t="shared" si="92"/>
        <v>6.7200000000000003E-3</v>
      </c>
      <c r="X249" s="157">
        <v>0</v>
      </c>
      <c r="Y249" s="158">
        <f t="shared" si="93"/>
        <v>0</v>
      </c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59" t="s">
        <v>232</v>
      </c>
      <c r="AT249" s="18"/>
      <c r="AU249" s="159" t="s">
        <v>161</v>
      </c>
      <c r="AV249" s="159" t="s">
        <v>97</v>
      </c>
      <c r="AW249" s="18"/>
      <c r="AX249" s="18"/>
      <c r="AY249" s="18"/>
      <c r="AZ249" s="3" t="s">
        <v>159</v>
      </c>
      <c r="BA249" s="18"/>
      <c r="BB249" s="18"/>
      <c r="BC249" s="18"/>
      <c r="BD249" s="18"/>
      <c r="BE249" s="18"/>
      <c r="BF249" s="160">
        <f t="shared" si="94"/>
        <v>0</v>
      </c>
      <c r="BG249" s="160">
        <f t="shared" si="95"/>
        <v>0</v>
      </c>
      <c r="BH249" s="160">
        <f t="shared" si="96"/>
        <v>0</v>
      </c>
      <c r="BI249" s="160">
        <f t="shared" si="97"/>
        <v>0</v>
      </c>
      <c r="BJ249" s="160">
        <f t="shared" si="98"/>
        <v>0</v>
      </c>
      <c r="BK249" s="3" t="s">
        <v>97</v>
      </c>
      <c r="BL249" s="160">
        <f t="shared" si="99"/>
        <v>0</v>
      </c>
      <c r="BM249" s="3" t="s">
        <v>232</v>
      </c>
      <c r="BN249" s="159" t="s">
        <v>774</v>
      </c>
    </row>
    <row r="250" spans="1:66" ht="15.75" customHeight="1">
      <c r="A250" s="161"/>
      <c r="B250" s="162"/>
      <c r="C250" s="161"/>
      <c r="D250" s="163" t="s">
        <v>167</v>
      </c>
      <c r="E250" s="164" t="s">
        <v>1</v>
      </c>
      <c r="F250" s="165" t="s">
        <v>416</v>
      </c>
      <c r="G250" s="165"/>
      <c r="H250" s="161"/>
      <c r="I250" s="166">
        <v>112</v>
      </c>
      <c r="J250" s="161"/>
      <c r="K250" s="161"/>
      <c r="L250" s="161"/>
      <c r="M250" s="161"/>
      <c r="N250" s="162"/>
      <c r="O250" s="167"/>
      <c r="P250" s="161"/>
      <c r="Q250" s="161"/>
      <c r="R250" s="161"/>
      <c r="S250" s="161"/>
      <c r="T250" s="161"/>
      <c r="U250" s="161"/>
      <c r="V250" s="161"/>
      <c r="W250" s="161"/>
      <c r="X250" s="161"/>
      <c r="Y250" s="168"/>
      <c r="Z250" s="161"/>
      <c r="AA250" s="161"/>
      <c r="AB250" s="161"/>
      <c r="AC250" s="161"/>
      <c r="AD250" s="161"/>
      <c r="AE250" s="161"/>
      <c r="AF250" s="161"/>
      <c r="AG250" s="161"/>
      <c r="AH250" s="161"/>
      <c r="AI250" s="161"/>
      <c r="AJ250" s="161"/>
      <c r="AK250" s="161"/>
      <c r="AL250" s="161"/>
      <c r="AM250" s="161"/>
      <c r="AN250" s="161"/>
      <c r="AO250" s="161"/>
      <c r="AP250" s="161"/>
      <c r="AQ250" s="161"/>
      <c r="AR250" s="161"/>
      <c r="AS250" s="161"/>
      <c r="AT250" s="161"/>
      <c r="AU250" s="164" t="s">
        <v>167</v>
      </c>
      <c r="AV250" s="164" t="s">
        <v>97</v>
      </c>
      <c r="AW250" s="161" t="s">
        <v>97</v>
      </c>
      <c r="AX250" s="161" t="s">
        <v>4</v>
      </c>
      <c r="AY250" s="161" t="s">
        <v>86</v>
      </c>
      <c r="AZ250" s="164" t="s">
        <v>159</v>
      </c>
      <c r="BA250" s="161"/>
      <c r="BB250" s="161"/>
      <c r="BC250" s="161"/>
      <c r="BD250" s="161"/>
      <c r="BE250" s="161"/>
      <c r="BF250" s="161"/>
      <c r="BG250" s="161"/>
      <c r="BH250" s="161"/>
      <c r="BI250" s="161"/>
      <c r="BJ250" s="161"/>
      <c r="BK250" s="161"/>
      <c r="BL250" s="161"/>
      <c r="BM250" s="161"/>
      <c r="BN250" s="161"/>
    </row>
    <row r="251" spans="1:66" ht="37.5" customHeight="1">
      <c r="A251" s="18"/>
      <c r="B251" s="19"/>
      <c r="C251" s="169" t="s">
        <v>417</v>
      </c>
      <c r="D251" s="169" t="s">
        <v>175</v>
      </c>
      <c r="E251" s="170" t="s">
        <v>293</v>
      </c>
      <c r="F251" s="171" t="s">
        <v>294</v>
      </c>
      <c r="G251" s="171"/>
      <c r="H251" s="172" t="s">
        <v>164</v>
      </c>
      <c r="I251" s="173">
        <v>0.28000000000000003</v>
      </c>
      <c r="J251" s="174"/>
      <c r="K251" s="175"/>
      <c r="L251" s="176">
        <f>ROUND(Q251*I251,2)</f>
        <v>0</v>
      </c>
      <c r="M251" s="175"/>
      <c r="N251" s="177"/>
      <c r="O251" s="178" t="s">
        <v>1</v>
      </c>
      <c r="P251" s="154" t="s">
        <v>42</v>
      </c>
      <c r="Q251" s="155">
        <f>J251+K251</f>
        <v>0</v>
      </c>
      <c r="R251" s="156">
        <f>ROUND(J251*I251,2)</f>
        <v>0</v>
      </c>
      <c r="S251" s="156">
        <f>ROUND(K251*I251,2)</f>
        <v>0</v>
      </c>
      <c r="T251" s="18"/>
      <c r="U251" s="157">
        <f>T251*I251</f>
        <v>0</v>
      </c>
      <c r="V251" s="157">
        <v>0.5</v>
      </c>
      <c r="W251" s="157">
        <f>V251*I251</f>
        <v>0.14000000000000001</v>
      </c>
      <c r="X251" s="157">
        <v>0</v>
      </c>
      <c r="Y251" s="158">
        <f>X251*I251</f>
        <v>0</v>
      </c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59" t="s">
        <v>243</v>
      </c>
      <c r="AT251" s="18"/>
      <c r="AU251" s="159" t="s">
        <v>175</v>
      </c>
      <c r="AV251" s="159" t="s">
        <v>97</v>
      </c>
      <c r="AW251" s="18"/>
      <c r="AX251" s="18"/>
      <c r="AY251" s="18"/>
      <c r="AZ251" s="3" t="s">
        <v>159</v>
      </c>
      <c r="BA251" s="18"/>
      <c r="BB251" s="18"/>
      <c r="BC251" s="18"/>
      <c r="BD251" s="18"/>
      <c r="BE251" s="18"/>
      <c r="BF251" s="160">
        <f>IF(P251="základná",L251,0)</f>
        <v>0</v>
      </c>
      <c r="BG251" s="160">
        <f>IF(P251="znížená",L251,0)</f>
        <v>0</v>
      </c>
      <c r="BH251" s="160">
        <f>IF(P251="zákl. prenesená",L251,0)</f>
        <v>0</v>
      </c>
      <c r="BI251" s="160">
        <f>IF(P251="zníž. prenesená",L251,0)</f>
        <v>0</v>
      </c>
      <c r="BJ251" s="160">
        <f>IF(P251="nulová",L251,0)</f>
        <v>0</v>
      </c>
      <c r="BK251" s="3" t="s">
        <v>97</v>
      </c>
      <c r="BL251" s="160">
        <f>ROUND(Q251*I251,2)</f>
        <v>0</v>
      </c>
      <c r="BM251" s="3" t="s">
        <v>232</v>
      </c>
      <c r="BN251" s="159" t="s">
        <v>775</v>
      </c>
    </row>
    <row r="252" spans="1:66" ht="15.75" customHeight="1">
      <c r="A252" s="161"/>
      <c r="B252" s="162"/>
      <c r="C252" s="161"/>
      <c r="D252" s="163" t="s">
        <v>167</v>
      </c>
      <c r="E252" s="164" t="s">
        <v>1</v>
      </c>
      <c r="F252" s="165" t="s">
        <v>419</v>
      </c>
      <c r="G252" s="165"/>
      <c r="H252" s="161"/>
      <c r="I252" s="166">
        <v>0.26900000000000002</v>
      </c>
      <c r="J252" s="161"/>
      <c r="K252" s="161"/>
      <c r="L252" s="161"/>
      <c r="M252" s="161"/>
      <c r="N252" s="162"/>
      <c r="O252" s="167"/>
      <c r="P252" s="161"/>
      <c r="Q252" s="161"/>
      <c r="R252" s="161"/>
      <c r="S252" s="161"/>
      <c r="T252" s="161"/>
      <c r="U252" s="161"/>
      <c r="V252" s="161"/>
      <c r="W252" s="161"/>
      <c r="X252" s="161"/>
      <c r="Y252" s="168"/>
      <c r="Z252" s="161"/>
      <c r="AA252" s="161"/>
      <c r="AB252" s="161"/>
      <c r="AC252" s="161"/>
      <c r="AD252" s="161"/>
      <c r="AE252" s="161"/>
      <c r="AF252" s="161"/>
      <c r="AG252" s="161"/>
      <c r="AH252" s="161"/>
      <c r="AI252" s="161"/>
      <c r="AJ252" s="161"/>
      <c r="AK252" s="161"/>
      <c r="AL252" s="161"/>
      <c r="AM252" s="161"/>
      <c r="AN252" s="161"/>
      <c r="AO252" s="161"/>
      <c r="AP252" s="161"/>
      <c r="AQ252" s="161"/>
      <c r="AR252" s="161"/>
      <c r="AS252" s="161"/>
      <c r="AT252" s="161"/>
      <c r="AU252" s="164" t="s">
        <v>167</v>
      </c>
      <c r="AV252" s="164" t="s">
        <v>97</v>
      </c>
      <c r="AW252" s="161" t="s">
        <v>97</v>
      </c>
      <c r="AX252" s="161" t="s">
        <v>4</v>
      </c>
      <c r="AY252" s="161" t="s">
        <v>86</v>
      </c>
      <c r="AZ252" s="164" t="s">
        <v>159</v>
      </c>
      <c r="BA252" s="161"/>
      <c r="BB252" s="161"/>
      <c r="BC252" s="161"/>
      <c r="BD252" s="161"/>
      <c r="BE252" s="161"/>
      <c r="BF252" s="161"/>
      <c r="BG252" s="161"/>
      <c r="BH252" s="161"/>
      <c r="BI252" s="161"/>
      <c r="BJ252" s="161"/>
      <c r="BK252" s="161"/>
      <c r="BL252" s="161"/>
      <c r="BM252" s="161"/>
      <c r="BN252" s="161"/>
    </row>
    <row r="253" spans="1:66" ht="15.75" customHeight="1">
      <c r="A253" s="161"/>
      <c r="B253" s="162"/>
      <c r="C253" s="161"/>
      <c r="D253" s="163" t="s">
        <v>167</v>
      </c>
      <c r="E253" s="161"/>
      <c r="F253" s="165" t="s">
        <v>420</v>
      </c>
      <c r="G253" s="165"/>
      <c r="H253" s="161"/>
      <c r="I253" s="166">
        <v>0.28000000000000003</v>
      </c>
      <c r="J253" s="161"/>
      <c r="K253" s="161"/>
      <c r="L253" s="161"/>
      <c r="M253" s="161"/>
      <c r="N253" s="162"/>
      <c r="O253" s="167"/>
      <c r="P253" s="161"/>
      <c r="Q253" s="161"/>
      <c r="R253" s="161"/>
      <c r="S253" s="161"/>
      <c r="T253" s="161"/>
      <c r="U253" s="161"/>
      <c r="V253" s="161"/>
      <c r="W253" s="161"/>
      <c r="X253" s="161"/>
      <c r="Y253" s="168"/>
      <c r="Z253" s="161"/>
      <c r="AA253" s="161"/>
      <c r="AB253" s="161"/>
      <c r="AC253" s="161"/>
      <c r="AD253" s="161"/>
      <c r="AE253" s="161"/>
      <c r="AF253" s="161"/>
      <c r="AG253" s="161"/>
      <c r="AH253" s="161"/>
      <c r="AI253" s="161"/>
      <c r="AJ253" s="161"/>
      <c r="AK253" s="161"/>
      <c r="AL253" s="161"/>
      <c r="AM253" s="161"/>
      <c r="AN253" s="161"/>
      <c r="AO253" s="161"/>
      <c r="AP253" s="161"/>
      <c r="AQ253" s="161"/>
      <c r="AR253" s="161"/>
      <c r="AS253" s="161"/>
      <c r="AT253" s="161"/>
      <c r="AU253" s="164" t="s">
        <v>167</v>
      </c>
      <c r="AV253" s="164" t="s">
        <v>97</v>
      </c>
      <c r="AW253" s="161" t="s">
        <v>97</v>
      </c>
      <c r="AX253" s="161" t="s">
        <v>3</v>
      </c>
      <c r="AY253" s="161" t="s">
        <v>86</v>
      </c>
      <c r="AZ253" s="164" t="s">
        <v>159</v>
      </c>
      <c r="BA253" s="161"/>
      <c r="BB253" s="161"/>
      <c r="BC253" s="161"/>
      <c r="BD253" s="161"/>
      <c r="BE253" s="161"/>
      <c r="BF253" s="161"/>
      <c r="BG253" s="161"/>
      <c r="BH253" s="161"/>
      <c r="BI253" s="161"/>
      <c r="BJ253" s="161"/>
      <c r="BK253" s="161"/>
      <c r="BL253" s="161"/>
      <c r="BM253" s="161"/>
      <c r="BN253" s="161"/>
    </row>
    <row r="254" spans="1:66" ht="33" customHeight="1">
      <c r="A254" s="18"/>
      <c r="B254" s="19"/>
      <c r="C254" s="145" t="s">
        <v>421</v>
      </c>
      <c r="D254" s="145" t="s">
        <v>161</v>
      </c>
      <c r="E254" s="146" t="s">
        <v>422</v>
      </c>
      <c r="F254" s="147" t="s">
        <v>423</v>
      </c>
      <c r="G254" s="147"/>
      <c r="H254" s="148" t="s">
        <v>178</v>
      </c>
      <c r="I254" s="149">
        <v>1</v>
      </c>
      <c r="J254" s="150"/>
      <c r="K254" s="150"/>
      <c r="L254" s="151">
        <f t="shared" ref="L254:L258" si="100">ROUND(Q254*I254,2)</f>
        <v>0</v>
      </c>
      <c r="M254" s="152"/>
      <c r="N254" s="19"/>
      <c r="O254" s="153" t="s">
        <v>1</v>
      </c>
      <c r="P254" s="154" t="s">
        <v>42</v>
      </c>
      <c r="Q254" s="155">
        <f t="shared" ref="Q254:Q258" si="101">J254+K254</f>
        <v>0</v>
      </c>
      <c r="R254" s="156">
        <f t="shared" ref="R254:R258" si="102">ROUND(J254*I254,2)</f>
        <v>0</v>
      </c>
      <c r="S254" s="156">
        <f t="shared" ref="S254:S258" si="103">ROUND(K254*I254,2)</f>
        <v>0</v>
      </c>
      <c r="T254" s="18"/>
      <c r="U254" s="157">
        <f t="shared" ref="U254:U258" si="104">T254*I254</f>
        <v>0</v>
      </c>
      <c r="V254" s="157">
        <v>1.1999999999999999E-3</v>
      </c>
      <c r="W254" s="157">
        <f t="shared" ref="W254:W258" si="105">V254*I254</f>
        <v>1.1999999999999999E-3</v>
      </c>
      <c r="X254" s="157">
        <v>0</v>
      </c>
      <c r="Y254" s="158">
        <f t="shared" ref="Y254:Y258" si="106">X254*I254</f>
        <v>0</v>
      </c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59" t="s">
        <v>232</v>
      </c>
      <c r="AT254" s="18"/>
      <c r="AU254" s="159" t="s">
        <v>161</v>
      </c>
      <c r="AV254" s="159" t="s">
        <v>97</v>
      </c>
      <c r="AW254" s="18"/>
      <c r="AX254" s="18"/>
      <c r="AY254" s="18"/>
      <c r="AZ254" s="3" t="s">
        <v>159</v>
      </c>
      <c r="BA254" s="18"/>
      <c r="BB254" s="18"/>
      <c r="BC254" s="18"/>
      <c r="BD254" s="18"/>
      <c r="BE254" s="18"/>
      <c r="BF254" s="160">
        <f t="shared" ref="BF254:BF258" si="107">IF(P254="základná",L254,0)</f>
        <v>0</v>
      </c>
      <c r="BG254" s="160">
        <f t="shared" ref="BG254:BG258" si="108">IF(P254="znížená",L254,0)</f>
        <v>0</v>
      </c>
      <c r="BH254" s="160">
        <f t="shared" ref="BH254:BH258" si="109">IF(P254="zákl. prenesená",L254,0)</f>
        <v>0</v>
      </c>
      <c r="BI254" s="160">
        <f t="shared" ref="BI254:BI258" si="110">IF(P254="zníž. prenesená",L254,0)</f>
        <v>0</v>
      </c>
      <c r="BJ254" s="160">
        <f t="shared" ref="BJ254:BJ258" si="111">IF(P254="nulová",L254,0)</f>
        <v>0</v>
      </c>
      <c r="BK254" s="3" t="s">
        <v>97</v>
      </c>
      <c r="BL254" s="160">
        <f t="shared" ref="BL254:BL258" si="112">ROUND(Q254*I254,2)</f>
        <v>0</v>
      </c>
      <c r="BM254" s="3" t="s">
        <v>232</v>
      </c>
      <c r="BN254" s="159" t="s">
        <v>776</v>
      </c>
    </row>
    <row r="255" spans="1:66" ht="24" customHeight="1">
      <c r="A255" s="18"/>
      <c r="B255" s="19"/>
      <c r="C255" s="169" t="s">
        <v>425</v>
      </c>
      <c r="D255" s="169" t="s">
        <v>175</v>
      </c>
      <c r="E255" s="170" t="s">
        <v>426</v>
      </c>
      <c r="F255" s="171" t="s">
        <v>427</v>
      </c>
      <c r="G255" s="171"/>
      <c r="H255" s="172" t="s">
        <v>178</v>
      </c>
      <c r="I255" s="173">
        <v>1</v>
      </c>
      <c r="J255" s="174"/>
      <c r="K255" s="175"/>
      <c r="L255" s="176">
        <f t="shared" si="100"/>
        <v>0</v>
      </c>
      <c r="M255" s="175"/>
      <c r="N255" s="177"/>
      <c r="O255" s="178" t="s">
        <v>1</v>
      </c>
      <c r="P255" s="154" t="s">
        <v>42</v>
      </c>
      <c r="Q255" s="155">
        <f t="shared" si="101"/>
        <v>0</v>
      </c>
      <c r="R255" s="156">
        <f t="shared" si="102"/>
        <v>0</v>
      </c>
      <c r="S255" s="156">
        <f t="shared" si="103"/>
        <v>0</v>
      </c>
      <c r="T255" s="18"/>
      <c r="U255" s="157">
        <f t="shared" si="104"/>
        <v>0</v>
      </c>
      <c r="V255" s="157">
        <v>3.7999999999999999E-2</v>
      </c>
      <c r="W255" s="157">
        <f t="shared" si="105"/>
        <v>3.7999999999999999E-2</v>
      </c>
      <c r="X255" s="157">
        <v>0</v>
      </c>
      <c r="Y255" s="158">
        <f t="shared" si="106"/>
        <v>0</v>
      </c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59" t="s">
        <v>243</v>
      </c>
      <c r="AT255" s="18"/>
      <c r="AU255" s="159" t="s">
        <v>175</v>
      </c>
      <c r="AV255" s="159" t="s">
        <v>97</v>
      </c>
      <c r="AW255" s="18"/>
      <c r="AX255" s="18"/>
      <c r="AY255" s="18"/>
      <c r="AZ255" s="3" t="s">
        <v>159</v>
      </c>
      <c r="BA255" s="18"/>
      <c r="BB255" s="18"/>
      <c r="BC255" s="18"/>
      <c r="BD255" s="18"/>
      <c r="BE255" s="18"/>
      <c r="BF255" s="160">
        <f t="shared" si="107"/>
        <v>0</v>
      </c>
      <c r="BG255" s="160">
        <f t="shared" si="108"/>
        <v>0</v>
      </c>
      <c r="BH255" s="160">
        <f t="shared" si="109"/>
        <v>0</v>
      </c>
      <c r="BI255" s="160">
        <f t="shared" si="110"/>
        <v>0</v>
      </c>
      <c r="BJ255" s="160">
        <f t="shared" si="111"/>
        <v>0</v>
      </c>
      <c r="BK255" s="3" t="s">
        <v>97</v>
      </c>
      <c r="BL255" s="160">
        <f t="shared" si="112"/>
        <v>0</v>
      </c>
      <c r="BM255" s="3" t="s">
        <v>232</v>
      </c>
      <c r="BN255" s="159" t="s">
        <v>777</v>
      </c>
    </row>
    <row r="256" spans="1:66" ht="24" customHeight="1">
      <c r="A256" s="18"/>
      <c r="B256" s="19"/>
      <c r="C256" s="145" t="s">
        <v>429</v>
      </c>
      <c r="D256" s="145" t="s">
        <v>161</v>
      </c>
      <c r="E256" s="146" t="s">
        <v>430</v>
      </c>
      <c r="F256" s="147" t="s">
        <v>431</v>
      </c>
      <c r="G256" s="147"/>
      <c r="H256" s="148" t="s">
        <v>178</v>
      </c>
      <c r="I256" s="149">
        <v>1</v>
      </c>
      <c r="J256" s="150"/>
      <c r="K256" s="150"/>
      <c r="L256" s="151">
        <f t="shared" si="100"/>
        <v>0</v>
      </c>
      <c r="M256" s="152"/>
      <c r="N256" s="19"/>
      <c r="O256" s="153" t="s">
        <v>1</v>
      </c>
      <c r="P256" s="154" t="s">
        <v>42</v>
      </c>
      <c r="Q256" s="155">
        <f t="shared" si="101"/>
        <v>0</v>
      </c>
      <c r="R256" s="156">
        <f t="shared" si="102"/>
        <v>0</v>
      </c>
      <c r="S256" s="156">
        <f t="shared" si="103"/>
        <v>0</v>
      </c>
      <c r="T256" s="18"/>
      <c r="U256" s="157">
        <f t="shared" si="104"/>
        <v>0</v>
      </c>
      <c r="V256" s="157">
        <v>0</v>
      </c>
      <c r="W256" s="157">
        <f t="shared" si="105"/>
        <v>0</v>
      </c>
      <c r="X256" s="157">
        <v>0</v>
      </c>
      <c r="Y256" s="158">
        <f t="shared" si="106"/>
        <v>0</v>
      </c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59" t="s">
        <v>232</v>
      </c>
      <c r="AT256" s="18"/>
      <c r="AU256" s="159" t="s">
        <v>161</v>
      </c>
      <c r="AV256" s="159" t="s">
        <v>97</v>
      </c>
      <c r="AW256" s="18"/>
      <c r="AX256" s="18"/>
      <c r="AY256" s="18"/>
      <c r="AZ256" s="3" t="s">
        <v>159</v>
      </c>
      <c r="BA256" s="18"/>
      <c r="BB256" s="18"/>
      <c r="BC256" s="18"/>
      <c r="BD256" s="18"/>
      <c r="BE256" s="18"/>
      <c r="BF256" s="160">
        <f t="shared" si="107"/>
        <v>0</v>
      </c>
      <c r="BG256" s="160">
        <f t="shared" si="108"/>
        <v>0</v>
      </c>
      <c r="BH256" s="160">
        <f t="shared" si="109"/>
        <v>0</v>
      </c>
      <c r="BI256" s="160">
        <f t="shared" si="110"/>
        <v>0</v>
      </c>
      <c r="BJ256" s="160">
        <f t="shared" si="111"/>
        <v>0</v>
      </c>
      <c r="BK256" s="3" t="s">
        <v>97</v>
      </c>
      <c r="BL256" s="160">
        <f t="shared" si="112"/>
        <v>0</v>
      </c>
      <c r="BM256" s="3" t="s">
        <v>232</v>
      </c>
      <c r="BN256" s="159" t="s">
        <v>778</v>
      </c>
    </row>
    <row r="257" spans="1:66" ht="24" customHeight="1">
      <c r="A257" s="18"/>
      <c r="B257" s="19"/>
      <c r="C257" s="169" t="s">
        <v>433</v>
      </c>
      <c r="D257" s="169" t="s">
        <v>175</v>
      </c>
      <c r="E257" s="170" t="s">
        <v>434</v>
      </c>
      <c r="F257" s="171" t="s">
        <v>435</v>
      </c>
      <c r="G257" s="171"/>
      <c r="H257" s="172" t="s">
        <v>178</v>
      </c>
      <c r="I257" s="173">
        <v>1</v>
      </c>
      <c r="J257" s="174"/>
      <c r="K257" s="175"/>
      <c r="L257" s="176">
        <f t="shared" si="100"/>
        <v>0</v>
      </c>
      <c r="M257" s="175"/>
      <c r="N257" s="177"/>
      <c r="O257" s="178" t="s">
        <v>1</v>
      </c>
      <c r="P257" s="154" t="s">
        <v>42</v>
      </c>
      <c r="Q257" s="155">
        <f t="shared" si="101"/>
        <v>0</v>
      </c>
      <c r="R257" s="156">
        <f t="shared" si="102"/>
        <v>0</v>
      </c>
      <c r="S257" s="156">
        <f t="shared" si="103"/>
        <v>0</v>
      </c>
      <c r="T257" s="18"/>
      <c r="U257" s="157">
        <f t="shared" si="104"/>
        <v>0</v>
      </c>
      <c r="V257" s="157">
        <v>0</v>
      </c>
      <c r="W257" s="157">
        <f t="shared" si="105"/>
        <v>0</v>
      </c>
      <c r="X257" s="157">
        <v>0</v>
      </c>
      <c r="Y257" s="158">
        <f t="shared" si="106"/>
        <v>0</v>
      </c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59" t="s">
        <v>243</v>
      </c>
      <c r="AT257" s="18"/>
      <c r="AU257" s="159" t="s">
        <v>175</v>
      </c>
      <c r="AV257" s="159" t="s">
        <v>97</v>
      </c>
      <c r="AW257" s="18"/>
      <c r="AX257" s="18"/>
      <c r="AY257" s="18"/>
      <c r="AZ257" s="3" t="s">
        <v>159</v>
      </c>
      <c r="BA257" s="18"/>
      <c r="BB257" s="18"/>
      <c r="BC257" s="18"/>
      <c r="BD257" s="18"/>
      <c r="BE257" s="18"/>
      <c r="BF257" s="160">
        <f t="shared" si="107"/>
        <v>0</v>
      </c>
      <c r="BG257" s="160">
        <f t="shared" si="108"/>
        <v>0</v>
      </c>
      <c r="BH257" s="160">
        <f t="shared" si="109"/>
        <v>0</v>
      </c>
      <c r="BI257" s="160">
        <f t="shared" si="110"/>
        <v>0</v>
      </c>
      <c r="BJ257" s="160">
        <f t="shared" si="111"/>
        <v>0</v>
      </c>
      <c r="BK257" s="3" t="s">
        <v>97</v>
      </c>
      <c r="BL257" s="160">
        <f t="shared" si="112"/>
        <v>0</v>
      </c>
      <c r="BM257" s="3" t="s">
        <v>232</v>
      </c>
      <c r="BN257" s="159" t="s">
        <v>779</v>
      </c>
    </row>
    <row r="258" spans="1:66" ht="24" customHeight="1">
      <c r="A258" s="18"/>
      <c r="B258" s="19"/>
      <c r="C258" s="145" t="s">
        <v>437</v>
      </c>
      <c r="D258" s="145" t="s">
        <v>161</v>
      </c>
      <c r="E258" s="146" t="s">
        <v>438</v>
      </c>
      <c r="F258" s="147" t="s">
        <v>439</v>
      </c>
      <c r="G258" s="147"/>
      <c r="H258" s="148" t="s">
        <v>252</v>
      </c>
      <c r="I258" s="150"/>
      <c r="J258" s="150"/>
      <c r="K258" s="150"/>
      <c r="L258" s="151">
        <f t="shared" si="100"/>
        <v>0</v>
      </c>
      <c r="M258" s="152"/>
      <c r="N258" s="19"/>
      <c r="O258" s="153" t="s">
        <v>1</v>
      </c>
      <c r="P258" s="154" t="s">
        <v>42</v>
      </c>
      <c r="Q258" s="155">
        <f t="shared" si="101"/>
        <v>0</v>
      </c>
      <c r="R258" s="156">
        <f t="shared" si="102"/>
        <v>0</v>
      </c>
      <c r="S258" s="156">
        <f t="shared" si="103"/>
        <v>0</v>
      </c>
      <c r="T258" s="18"/>
      <c r="U258" s="157">
        <f t="shared" si="104"/>
        <v>0</v>
      </c>
      <c r="V258" s="157">
        <v>0</v>
      </c>
      <c r="W258" s="157">
        <f t="shared" si="105"/>
        <v>0</v>
      </c>
      <c r="X258" s="157">
        <v>0</v>
      </c>
      <c r="Y258" s="158">
        <f t="shared" si="106"/>
        <v>0</v>
      </c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59" t="s">
        <v>232</v>
      </c>
      <c r="AT258" s="18"/>
      <c r="AU258" s="159" t="s">
        <v>161</v>
      </c>
      <c r="AV258" s="159" t="s">
        <v>97</v>
      </c>
      <c r="AW258" s="18"/>
      <c r="AX258" s="18"/>
      <c r="AY258" s="18"/>
      <c r="AZ258" s="3" t="s">
        <v>159</v>
      </c>
      <c r="BA258" s="18"/>
      <c r="BB258" s="18"/>
      <c r="BC258" s="18"/>
      <c r="BD258" s="18"/>
      <c r="BE258" s="18"/>
      <c r="BF258" s="160">
        <f t="shared" si="107"/>
        <v>0</v>
      </c>
      <c r="BG258" s="160">
        <f t="shared" si="108"/>
        <v>0</v>
      </c>
      <c r="BH258" s="160">
        <f t="shared" si="109"/>
        <v>0</v>
      </c>
      <c r="BI258" s="160">
        <f t="shared" si="110"/>
        <v>0</v>
      </c>
      <c r="BJ258" s="160">
        <f t="shared" si="111"/>
        <v>0</v>
      </c>
      <c r="BK258" s="3" t="s">
        <v>97</v>
      </c>
      <c r="BL258" s="160">
        <f t="shared" si="112"/>
        <v>0</v>
      </c>
      <c r="BM258" s="3" t="s">
        <v>232</v>
      </c>
      <c r="BN258" s="159" t="s">
        <v>780</v>
      </c>
    </row>
    <row r="259" spans="1:66" ht="22.5" customHeight="1">
      <c r="A259" s="132"/>
      <c r="B259" s="133"/>
      <c r="C259" s="132"/>
      <c r="D259" s="134" t="s">
        <v>77</v>
      </c>
      <c r="E259" s="143" t="s">
        <v>441</v>
      </c>
      <c r="F259" s="143" t="s">
        <v>442</v>
      </c>
      <c r="G259" s="143"/>
      <c r="H259" s="132"/>
      <c r="I259" s="132"/>
      <c r="J259" s="132"/>
      <c r="K259" s="132"/>
      <c r="L259" s="144">
        <f>BL259</f>
        <v>0</v>
      </c>
      <c r="M259" s="132"/>
      <c r="N259" s="133"/>
      <c r="O259" s="137"/>
      <c r="P259" s="132"/>
      <c r="Q259" s="132"/>
      <c r="R259" s="138">
        <f t="shared" ref="R259:S259" si="113">SUM(R260:R265)</f>
        <v>0</v>
      </c>
      <c r="S259" s="138">
        <f t="shared" si="113"/>
        <v>0</v>
      </c>
      <c r="T259" s="132"/>
      <c r="U259" s="139">
        <f>SUM(U260:U265)</f>
        <v>0</v>
      </c>
      <c r="V259" s="132"/>
      <c r="W259" s="139">
        <f>SUM(W260:W265)</f>
        <v>6.3617500000000002E-3</v>
      </c>
      <c r="X259" s="132"/>
      <c r="Y259" s="140">
        <f>SUM(Y260:Y265)</f>
        <v>0</v>
      </c>
      <c r="Z259" s="132"/>
      <c r="AA259" s="132"/>
      <c r="AB259" s="132"/>
      <c r="AC259" s="132"/>
      <c r="AD259" s="132"/>
      <c r="AE259" s="132"/>
      <c r="AF259" s="132"/>
      <c r="AG259" s="132"/>
      <c r="AH259" s="132"/>
      <c r="AI259" s="132"/>
      <c r="AJ259" s="132"/>
      <c r="AK259" s="132"/>
      <c r="AL259" s="132"/>
      <c r="AM259" s="132"/>
      <c r="AN259" s="132"/>
      <c r="AO259" s="132"/>
      <c r="AP259" s="132"/>
      <c r="AQ259" s="132"/>
      <c r="AR259" s="132"/>
      <c r="AS259" s="134" t="s">
        <v>97</v>
      </c>
      <c r="AT259" s="132"/>
      <c r="AU259" s="141" t="s">
        <v>77</v>
      </c>
      <c r="AV259" s="141" t="s">
        <v>86</v>
      </c>
      <c r="AW259" s="132"/>
      <c r="AX259" s="132"/>
      <c r="AY259" s="132"/>
      <c r="AZ259" s="134" t="s">
        <v>159</v>
      </c>
      <c r="BA259" s="132"/>
      <c r="BB259" s="132"/>
      <c r="BC259" s="132"/>
      <c r="BD259" s="132"/>
      <c r="BE259" s="132"/>
      <c r="BF259" s="132"/>
      <c r="BG259" s="132"/>
      <c r="BH259" s="132"/>
      <c r="BI259" s="132"/>
      <c r="BJ259" s="132"/>
      <c r="BK259" s="132"/>
      <c r="BL259" s="142">
        <f>SUM(BL260:BL265)</f>
        <v>0</v>
      </c>
      <c r="BM259" s="132"/>
      <c r="BN259" s="132"/>
    </row>
    <row r="260" spans="1:66" ht="24" customHeight="1">
      <c r="A260" s="18"/>
      <c r="B260" s="19"/>
      <c r="C260" s="145" t="s">
        <v>443</v>
      </c>
      <c r="D260" s="145" t="s">
        <v>161</v>
      </c>
      <c r="E260" s="146" t="s">
        <v>444</v>
      </c>
      <c r="F260" s="147" t="s">
        <v>445</v>
      </c>
      <c r="G260" s="147"/>
      <c r="H260" s="148" t="s">
        <v>446</v>
      </c>
      <c r="I260" s="149">
        <v>127.235</v>
      </c>
      <c r="J260" s="150"/>
      <c r="K260" s="150"/>
      <c r="L260" s="151">
        <f>ROUND(Q260*I260,2)</f>
        <v>0</v>
      </c>
      <c r="M260" s="152"/>
      <c r="N260" s="19"/>
      <c r="O260" s="153" t="s">
        <v>1</v>
      </c>
      <c r="P260" s="154" t="s">
        <v>42</v>
      </c>
      <c r="Q260" s="155">
        <f>J260+K260</f>
        <v>0</v>
      </c>
      <c r="R260" s="156">
        <f>ROUND(J260*I260,2)</f>
        <v>0</v>
      </c>
      <c r="S260" s="156">
        <f>ROUND(K260*I260,2)</f>
        <v>0</v>
      </c>
      <c r="T260" s="18"/>
      <c r="U260" s="157">
        <f>T260*I260</f>
        <v>0</v>
      </c>
      <c r="V260" s="157">
        <v>5.0000000000000002E-5</v>
      </c>
      <c r="W260" s="157">
        <f>V260*I260</f>
        <v>6.3617500000000002E-3</v>
      </c>
      <c r="X260" s="157">
        <v>0</v>
      </c>
      <c r="Y260" s="158">
        <f>X260*I260</f>
        <v>0</v>
      </c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59" t="s">
        <v>232</v>
      </c>
      <c r="AT260" s="18"/>
      <c r="AU260" s="159" t="s">
        <v>161</v>
      </c>
      <c r="AV260" s="159" t="s">
        <v>97</v>
      </c>
      <c r="AW260" s="18"/>
      <c r="AX260" s="18"/>
      <c r="AY260" s="18"/>
      <c r="AZ260" s="3" t="s">
        <v>159</v>
      </c>
      <c r="BA260" s="18"/>
      <c r="BB260" s="18"/>
      <c r="BC260" s="18"/>
      <c r="BD260" s="18"/>
      <c r="BE260" s="18"/>
      <c r="BF260" s="160">
        <f>IF(P260="základná",L260,0)</f>
        <v>0</v>
      </c>
      <c r="BG260" s="160">
        <f>IF(P260="znížená",L260,0)</f>
        <v>0</v>
      </c>
      <c r="BH260" s="160">
        <f>IF(P260="zákl. prenesená",L260,0)</f>
        <v>0</v>
      </c>
      <c r="BI260" s="160">
        <f>IF(P260="zníž. prenesená",L260,0)</f>
        <v>0</v>
      </c>
      <c r="BJ260" s="160">
        <f>IF(P260="nulová",L260,0)</f>
        <v>0</v>
      </c>
      <c r="BK260" s="3" t="s">
        <v>97</v>
      </c>
      <c r="BL260" s="160">
        <f>ROUND(Q260*I260,2)</f>
        <v>0</v>
      </c>
      <c r="BM260" s="3" t="s">
        <v>232</v>
      </c>
      <c r="BN260" s="159" t="s">
        <v>781</v>
      </c>
    </row>
    <row r="261" spans="1:66" ht="15.75" customHeight="1">
      <c r="A261" s="161"/>
      <c r="B261" s="162"/>
      <c r="C261" s="161"/>
      <c r="D261" s="163" t="s">
        <v>167</v>
      </c>
      <c r="E261" s="164" t="s">
        <v>1</v>
      </c>
      <c r="F261" s="165" t="s">
        <v>448</v>
      </c>
      <c r="G261" s="165"/>
      <c r="H261" s="161"/>
      <c r="I261" s="166">
        <v>127.235</v>
      </c>
      <c r="J261" s="161"/>
      <c r="K261" s="161"/>
      <c r="L261" s="161"/>
      <c r="M261" s="161"/>
      <c r="N261" s="162"/>
      <c r="O261" s="167"/>
      <c r="P261" s="161"/>
      <c r="Q261" s="161"/>
      <c r="R261" s="161"/>
      <c r="S261" s="161"/>
      <c r="T261" s="161"/>
      <c r="U261" s="161"/>
      <c r="V261" s="161"/>
      <c r="W261" s="161"/>
      <c r="X261" s="161"/>
      <c r="Y261" s="168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61"/>
      <c r="AT261" s="161"/>
      <c r="AU261" s="164" t="s">
        <v>167</v>
      </c>
      <c r="AV261" s="164" t="s">
        <v>97</v>
      </c>
      <c r="AW261" s="161" t="s">
        <v>97</v>
      </c>
      <c r="AX261" s="161" t="s">
        <v>4</v>
      </c>
      <c r="AY261" s="161" t="s">
        <v>86</v>
      </c>
      <c r="AZ261" s="164" t="s">
        <v>159</v>
      </c>
      <c r="BA261" s="161"/>
      <c r="BB261" s="161"/>
      <c r="BC261" s="161"/>
      <c r="BD261" s="161"/>
      <c r="BE261" s="161"/>
      <c r="BF261" s="161"/>
      <c r="BG261" s="161"/>
      <c r="BH261" s="161"/>
      <c r="BI261" s="161"/>
      <c r="BJ261" s="161"/>
      <c r="BK261" s="161"/>
      <c r="BL261" s="161"/>
      <c r="BM261" s="161"/>
      <c r="BN261" s="161"/>
    </row>
    <row r="262" spans="1:66" ht="33" customHeight="1">
      <c r="A262" s="18"/>
      <c r="B262" s="19"/>
      <c r="C262" s="145" t="s">
        <v>449</v>
      </c>
      <c r="D262" s="145" t="s">
        <v>161</v>
      </c>
      <c r="E262" s="146" t="s">
        <v>450</v>
      </c>
      <c r="F262" s="147" t="s">
        <v>451</v>
      </c>
      <c r="G262" s="147"/>
      <c r="H262" s="148" t="s">
        <v>446</v>
      </c>
      <c r="I262" s="149">
        <v>127.235</v>
      </c>
      <c r="J262" s="150"/>
      <c r="K262" s="150"/>
      <c r="L262" s="151">
        <f>ROUND(Q262*I262,2)</f>
        <v>0</v>
      </c>
      <c r="M262" s="152"/>
      <c r="N262" s="19"/>
      <c r="O262" s="153" t="s">
        <v>1</v>
      </c>
      <c r="P262" s="154" t="s">
        <v>42</v>
      </c>
      <c r="Q262" s="155">
        <f>J262+K262</f>
        <v>0</v>
      </c>
      <c r="R262" s="156">
        <f>ROUND(J262*I262,2)</f>
        <v>0</v>
      </c>
      <c r="S262" s="156">
        <f>ROUND(K262*I262,2)</f>
        <v>0</v>
      </c>
      <c r="T262" s="18"/>
      <c r="U262" s="157">
        <f>T262*I262</f>
        <v>0</v>
      </c>
      <c r="V262" s="157">
        <v>0</v>
      </c>
      <c r="W262" s="157">
        <f>V262*I262</f>
        <v>0</v>
      </c>
      <c r="X262" s="157">
        <v>0</v>
      </c>
      <c r="Y262" s="158">
        <f>X262*I262</f>
        <v>0</v>
      </c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59" t="s">
        <v>232</v>
      </c>
      <c r="AT262" s="18"/>
      <c r="AU262" s="159" t="s">
        <v>161</v>
      </c>
      <c r="AV262" s="159" t="s">
        <v>97</v>
      </c>
      <c r="AW262" s="18"/>
      <c r="AX262" s="18"/>
      <c r="AY262" s="18"/>
      <c r="AZ262" s="3" t="s">
        <v>159</v>
      </c>
      <c r="BA262" s="18"/>
      <c r="BB262" s="18"/>
      <c r="BC262" s="18"/>
      <c r="BD262" s="18"/>
      <c r="BE262" s="18"/>
      <c r="BF262" s="160">
        <f>IF(P262="základná",L262,0)</f>
        <v>0</v>
      </c>
      <c r="BG262" s="160">
        <f>IF(P262="znížená",L262,0)</f>
        <v>0</v>
      </c>
      <c r="BH262" s="160">
        <f>IF(P262="zákl. prenesená",L262,0)</f>
        <v>0</v>
      </c>
      <c r="BI262" s="160">
        <f>IF(P262="zníž. prenesená",L262,0)</f>
        <v>0</v>
      </c>
      <c r="BJ262" s="160">
        <f>IF(P262="nulová",L262,0)</f>
        <v>0</v>
      </c>
      <c r="BK262" s="3" t="s">
        <v>97</v>
      </c>
      <c r="BL262" s="160">
        <f>ROUND(Q262*I262,2)</f>
        <v>0</v>
      </c>
      <c r="BM262" s="3" t="s">
        <v>232</v>
      </c>
      <c r="BN262" s="159" t="s">
        <v>782</v>
      </c>
    </row>
    <row r="263" spans="1:66" ht="15.75" customHeight="1">
      <c r="A263" s="161"/>
      <c r="B263" s="162"/>
      <c r="C263" s="161"/>
      <c r="D263" s="163" t="s">
        <v>167</v>
      </c>
      <c r="E263" s="164" t="s">
        <v>1</v>
      </c>
      <c r="F263" s="165" t="s">
        <v>448</v>
      </c>
      <c r="G263" s="165"/>
      <c r="H263" s="161"/>
      <c r="I263" s="166">
        <v>127.235</v>
      </c>
      <c r="J263" s="161"/>
      <c r="K263" s="161"/>
      <c r="L263" s="161"/>
      <c r="M263" s="161"/>
      <c r="N263" s="162"/>
      <c r="O263" s="167"/>
      <c r="P263" s="161"/>
      <c r="Q263" s="161"/>
      <c r="R263" s="161"/>
      <c r="S263" s="161"/>
      <c r="T263" s="161"/>
      <c r="U263" s="161"/>
      <c r="V263" s="161"/>
      <c r="W263" s="161"/>
      <c r="X263" s="161"/>
      <c r="Y263" s="168"/>
      <c r="Z263" s="161"/>
      <c r="AA263" s="161"/>
      <c r="AB263" s="161"/>
      <c r="AC263" s="161"/>
      <c r="AD263" s="161"/>
      <c r="AE263" s="161"/>
      <c r="AF263" s="161"/>
      <c r="AG263" s="161"/>
      <c r="AH263" s="161"/>
      <c r="AI263" s="161"/>
      <c r="AJ263" s="161"/>
      <c r="AK263" s="161"/>
      <c r="AL263" s="161"/>
      <c r="AM263" s="161"/>
      <c r="AN263" s="161"/>
      <c r="AO263" s="161"/>
      <c r="AP263" s="161"/>
      <c r="AQ263" s="161"/>
      <c r="AR263" s="161"/>
      <c r="AS263" s="161"/>
      <c r="AT263" s="161"/>
      <c r="AU263" s="164" t="s">
        <v>167</v>
      </c>
      <c r="AV263" s="164" t="s">
        <v>97</v>
      </c>
      <c r="AW263" s="161" t="s">
        <v>97</v>
      </c>
      <c r="AX263" s="161" t="s">
        <v>4</v>
      </c>
      <c r="AY263" s="161" t="s">
        <v>86</v>
      </c>
      <c r="AZ263" s="164" t="s">
        <v>159</v>
      </c>
      <c r="BA263" s="161"/>
      <c r="BB263" s="161"/>
      <c r="BC263" s="161"/>
      <c r="BD263" s="161"/>
      <c r="BE263" s="161"/>
      <c r="BF263" s="161"/>
      <c r="BG263" s="161"/>
      <c r="BH263" s="161"/>
      <c r="BI263" s="161"/>
      <c r="BJ263" s="161"/>
      <c r="BK263" s="161"/>
      <c r="BL263" s="161"/>
      <c r="BM263" s="161"/>
      <c r="BN263" s="161"/>
    </row>
    <row r="264" spans="1:66" ht="16.5" customHeight="1">
      <c r="A264" s="18"/>
      <c r="B264" s="19"/>
      <c r="C264" s="169" t="s">
        <v>453</v>
      </c>
      <c r="D264" s="169" t="s">
        <v>175</v>
      </c>
      <c r="E264" s="170" t="s">
        <v>454</v>
      </c>
      <c r="F264" s="171" t="s">
        <v>455</v>
      </c>
      <c r="G264" s="171"/>
      <c r="H264" s="172" t="s">
        <v>446</v>
      </c>
      <c r="I264" s="173">
        <v>127.235</v>
      </c>
      <c r="J264" s="174"/>
      <c r="K264" s="175"/>
      <c r="L264" s="176">
        <f t="shared" ref="L264:L265" si="114">ROUND(Q264*I264,2)</f>
        <v>0</v>
      </c>
      <c r="M264" s="175"/>
      <c r="N264" s="177"/>
      <c r="O264" s="178" t="s">
        <v>1</v>
      </c>
      <c r="P264" s="154" t="s">
        <v>42</v>
      </c>
      <c r="Q264" s="155">
        <f t="shared" ref="Q264:Q265" si="115">J264+K264</f>
        <v>0</v>
      </c>
      <c r="R264" s="156">
        <f t="shared" ref="R264:R265" si="116">ROUND(J264*I264,2)</f>
        <v>0</v>
      </c>
      <c r="S264" s="156">
        <f t="shared" ref="S264:S265" si="117">ROUND(K264*I264,2)</f>
        <v>0</v>
      </c>
      <c r="T264" s="18"/>
      <c r="U264" s="157">
        <f t="shared" ref="U264:U265" si="118">T264*I264</f>
        <v>0</v>
      </c>
      <c r="V264" s="157">
        <v>0</v>
      </c>
      <c r="W264" s="157">
        <f t="shared" ref="W264:W265" si="119">V264*I264</f>
        <v>0</v>
      </c>
      <c r="X264" s="157">
        <v>0</v>
      </c>
      <c r="Y264" s="158">
        <f t="shared" ref="Y264:Y265" si="120">X264*I264</f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9" t="s">
        <v>243</v>
      </c>
      <c r="AT264" s="18"/>
      <c r="AU264" s="159" t="s">
        <v>175</v>
      </c>
      <c r="AV264" s="159" t="s">
        <v>97</v>
      </c>
      <c r="AW264" s="18"/>
      <c r="AX264" s="18"/>
      <c r="AY264" s="18"/>
      <c r="AZ264" s="3" t="s">
        <v>159</v>
      </c>
      <c r="BA264" s="18"/>
      <c r="BB264" s="18"/>
      <c r="BC264" s="18"/>
      <c r="BD264" s="18"/>
      <c r="BE264" s="18"/>
      <c r="BF264" s="160">
        <f t="shared" ref="BF264:BF265" si="121">IF(P264="základná",L264,0)</f>
        <v>0</v>
      </c>
      <c r="BG264" s="160">
        <f t="shared" ref="BG264:BG265" si="122">IF(P264="znížená",L264,0)</f>
        <v>0</v>
      </c>
      <c r="BH264" s="160">
        <f t="shared" ref="BH264:BH265" si="123">IF(P264="zákl. prenesená",L264,0)</f>
        <v>0</v>
      </c>
      <c r="BI264" s="160">
        <f t="shared" ref="BI264:BI265" si="124">IF(P264="zníž. prenesená",L264,0)</f>
        <v>0</v>
      </c>
      <c r="BJ264" s="160">
        <f t="shared" ref="BJ264:BJ265" si="125">IF(P264="nulová",L264,0)</f>
        <v>0</v>
      </c>
      <c r="BK264" s="3" t="s">
        <v>97</v>
      </c>
      <c r="BL264" s="160">
        <f t="shared" ref="BL264:BL265" si="126">ROUND(Q264*I264,2)</f>
        <v>0</v>
      </c>
      <c r="BM264" s="3" t="s">
        <v>232</v>
      </c>
      <c r="BN264" s="159" t="s">
        <v>783</v>
      </c>
    </row>
    <row r="265" spans="1:66" ht="24" customHeight="1">
      <c r="A265" s="18"/>
      <c r="B265" s="19"/>
      <c r="C265" s="145" t="s">
        <v>457</v>
      </c>
      <c r="D265" s="145" t="s">
        <v>161</v>
      </c>
      <c r="E265" s="146" t="s">
        <v>458</v>
      </c>
      <c r="F265" s="147" t="s">
        <v>459</v>
      </c>
      <c r="G265" s="147"/>
      <c r="H265" s="148" t="s">
        <v>252</v>
      </c>
      <c r="I265" s="150"/>
      <c r="J265" s="150"/>
      <c r="K265" s="150"/>
      <c r="L265" s="151">
        <f t="shared" si="114"/>
        <v>0</v>
      </c>
      <c r="M265" s="152"/>
      <c r="N265" s="19"/>
      <c r="O265" s="153" t="s">
        <v>1</v>
      </c>
      <c r="P265" s="154" t="s">
        <v>42</v>
      </c>
      <c r="Q265" s="155">
        <f t="shared" si="115"/>
        <v>0</v>
      </c>
      <c r="R265" s="156">
        <f t="shared" si="116"/>
        <v>0</v>
      </c>
      <c r="S265" s="156">
        <f t="shared" si="117"/>
        <v>0</v>
      </c>
      <c r="T265" s="18"/>
      <c r="U265" s="157">
        <f t="shared" si="118"/>
        <v>0</v>
      </c>
      <c r="V265" s="157">
        <v>0</v>
      </c>
      <c r="W265" s="157">
        <f t="shared" si="119"/>
        <v>0</v>
      </c>
      <c r="X265" s="157">
        <v>0</v>
      </c>
      <c r="Y265" s="158">
        <f t="shared" si="120"/>
        <v>0</v>
      </c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59" t="s">
        <v>232</v>
      </c>
      <c r="AT265" s="18"/>
      <c r="AU265" s="159" t="s">
        <v>161</v>
      </c>
      <c r="AV265" s="159" t="s">
        <v>97</v>
      </c>
      <c r="AW265" s="18"/>
      <c r="AX265" s="18"/>
      <c r="AY265" s="18"/>
      <c r="AZ265" s="3" t="s">
        <v>159</v>
      </c>
      <c r="BA265" s="18"/>
      <c r="BB265" s="18"/>
      <c r="BC265" s="18"/>
      <c r="BD265" s="18"/>
      <c r="BE265" s="18"/>
      <c r="BF265" s="160">
        <f t="shared" si="121"/>
        <v>0</v>
      </c>
      <c r="BG265" s="160">
        <f t="shared" si="122"/>
        <v>0</v>
      </c>
      <c r="BH265" s="160">
        <f t="shared" si="123"/>
        <v>0</v>
      </c>
      <c r="BI265" s="160">
        <f t="shared" si="124"/>
        <v>0</v>
      </c>
      <c r="BJ265" s="160">
        <f t="shared" si="125"/>
        <v>0</v>
      </c>
      <c r="BK265" s="3" t="s">
        <v>97</v>
      </c>
      <c r="BL265" s="160">
        <f t="shared" si="126"/>
        <v>0</v>
      </c>
      <c r="BM265" s="3" t="s">
        <v>232</v>
      </c>
      <c r="BN265" s="159" t="s">
        <v>784</v>
      </c>
    </row>
    <row r="266" spans="1:66" ht="22.5" customHeight="1">
      <c r="A266" s="132"/>
      <c r="B266" s="133"/>
      <c r="C266" s="132"/>
      <c r="D266" s="134" t="s">
        <v>77</v>
      </c>
      <c r="E266" s="143" t="s">
        <v>461</v>
      </c>
      <c r="F266" s="143" t="s">
        <v>462</v>
      </c>
      <c r="G266" s="143"/>
      <c r="H266" s="132"/>
      <c r="I266" s="132"/>
      <c r="J266" s="132"/>
      <c r="K266" s="132"/>
      <c r="L266" s="144">
        <f>BL266</f>
        <v>0</v>
      </c>
      <c r="M266" s="132"/>
      <c r="N266" s="133"/>
      <c r="O266" s="137"/>
      <c r="P266" s="132"/>
      <c r="Q266" s="132"/>
      <c r="R266" s="138">
        <f t="shared" ref="R266:S266" si="127">SUM(R267:R280)</f>
        <v>0</v>
      </c>
      <c r="S266" s="138">
        <f t="shared" si="127"/>
        <v>0</v>
      </c>
      <c r="T266" s="132"/>
      <c r="U266" s="139">
        <f>SUM(U267:U280)</f>
        <v>0</v>
      </c>
      <c r="V266" s="132"/>
      <c r="W266" s="139">
        <f>SUM(W267:W280)</f>
        <v>2.0245720000000002E-2</v>
      </c>
      <c r="X266" s="132"/>
      <c r="Y266" s="140">
        <f>SUM(Y267:Y280)</f>
        <v>0</v>
      </c>
      <c r="Z266" s="132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  <c r="AL266" s="132"/>
      <c r="AM266" s="132"/>
      <c r="AN266" s="132"/>
      <c r="AO266" s="132"/>
      <c r="AP266" s="132"/>
      <c r="AQ266" s="132"/>
      <c r="AR266" s="132"/>
      <c r="AS266" s="134" t="s">
        <v>97</v>
      </c>
      <c r="AT266" s="132"/>
      <c r="AU266" s="141" t="s">
        <v>77</v>
      </c>
      <c r="AV266" s="141" t="s">
        <v>86</v>
      </c>
      <c r="AW266" s="132"/>
      <c r="AX266" s="132"/>
      <c r="AY266" s="132"/>
      <c r="AZ266" s="134" t="s">
        <v>159</v>
      </c>
      <c r="BA266" s="132"/>
      <c r="BB266" s="132"/>
      <c r="BC266" s="132"/>
      <c r="BD266" s="132"/>
      <c r="BE266" s="132"/>
      <c r="BF266" s="132"/>
      <c r="BG266" s="132"/>
      <c r="BH266" s="132"/>
      <c r="BI266" s="132"/>
      <c r="BJ266" s="132"/>
      <c r="BK266" s="132"/>
      <c r="BL266" s="142">
        <f>SUM(BL267:BL280)</f>
        <v>0</v>
      </c>
      <c r="BM266" s="132"/>
      <c r="BN266" s="132"/>
    </row>
    <row r="267" spans="1:66" ht="24" customHeight="1">
      <c r="A267" s="18"/>
      <c r="B267" s="19"/>
      <c r="C267" s="145" t="s">
        <v>463</v>
      </c>
      <c r="D267" s="145" t="s">
        <v>161</v>
      </c>
      <c r="E267" s="146" t="s">
        <v>464</v>
      </c>
      <c r="F267" s="147" t="s">
        <v>465</v>
      </c>
      <c r="G267" s="147"/>
      <c r="H267" s="148" t="s">
        <v>186</v>
      </c>
      <c r="I267" s="149">
        <v>6.16</v>
      </c>
      <c r="J267" s="150"/>
      <c r="K267" s="150"/>
      <c r="L267" s="151">
        <f>ROUND(Q267*I267,2)</f>
        <v>0</v>
      </c>
      <c r="M267" s="152"/>
      <c r="N267" s="19"/>
      <c r="O267" s="153" t="s">
        <v>1</v>
      </c>
      <c r="P267" s="154" t="s">
        <v>42</v>
      </c>
      <c r="Q267" s="155">
        <f>J267+K267</f>
        <v>0</v>
      </c>
      <c r="R267" s="156">
        <f>ROUND(J267*I267,2)</f>
        <v>0</v>
      </c>
      <c r="S267" s="156">
        <f>ROUND(K267*I267,2)</f>
        <v>0</v>
      </c>
      <c r="T267" s="18"/>
      <c r="U267" s="157">
        <f>T267*I267</f>
        <v>0</v>
      </c>
      <c r="V267" s="157">
        <v>4.2000000000000002E-4</v>
      </c>
      <c r="W267" s="157">
        <f>V267*I267</f>
        <v>2.5872E-3</v>
      </c>
      <c r="X267" s="157">
        <v>0</v>
      </c>
      <c r="Y267" s="158">
        <f>X267*I267</f>
        <v>0</v>
      </c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59" t="s">
        <v>232</v>
      </c>
      <c r="AT267" s="18"/>
      <c r="AU267" s="159" t="s">
        <v>161</v>
      </c>
      <c r="AV267" s="159" t="s">
        <v>97</v>
      </c>
      <c r="AW267" s="18"/>
      <c r="AX267" s="18"/>
      <c r="AY267" s="18"/>
      <c r="AZ267" s="3" t="s">
        <v>159</v>
      </c>
      <c r="BA267" s="18"/>
      <c r="BB267" s="18"/>
      <c r="BC267" s="18"/>
      <c r="BD267" s="18"/>
      <c r="BE267" s="18"/>
      <c r="BF267" s="160">
        <f>IF(P267="základná",L267,0)</f>
        <v>0</v>
      </c>
      <c r="BG267" s="160">
        <f>IF(P267="znížená",L267,0)</f>
        <v>0</v>
      </c>
      <c r="BH267" s="160">
        <f>IF(P267="zákl. prenesená",L267,0)</f>
        <v>0</v>
      </c>
      <c r="BI267" s="160">
        <f>IF(P267="zníž. prenesená",L267,0)</f>
        <v>0</v>
      </c>
      <c r="BJ267" s="160">
        <f>IF(P267="nulová",L267,0)</f>
        <v>0</v>
      </c>
      <c r="BK267" s="3" t="s">
        <v>97</v>
      </c>
      <c r="BL267" s="160">
        <f>ROUND(Q267*I267,2)</f>
        <v>0</v>
      </c>
      <c r="BM267" s="3" t="s">
        <v>232</v>
      </c>
      <c r="BN267" s="159" t="s">
        <v>785</v>
      </c>
    </row>
    <row r="268" spans="1:66" ht="15.75" customHeight="1">
      <c r="A268" s="161"/>
      <c r="B268" s="162"/>
      <c r="C268" s="161"/>
      <c r="D268" s="163" t="s">
        <v>167</v>
      </c>
      <c r="E268" s="164" t="s">
        <v>1</v>
      </c>
      <c r="F268" s="165" t="s">
        <v>467</v>
      </c>
      <c r="G268" s="165"/>
      <c r="H268" s="161"/>
      <c r="I268" s="166">
        <v>6.16</v>
      </c>
      <c r="J268" s="161"/>
      <c r="K268" s="161"/>
      <c r="L268" s="161"/>
      <c r="M268" s="161"/>
      <c r="N268" s="162"/>
      <c r="O268" s="167"/>
      <c r="P268" s="161"/>
      <c r="Q268" s="161"/>
      <c r="R268" s="161"/>
      <c r="S268" s="161"/>
      <c r="T268" s="161"/>
      <c r="U268" s="161"/>
      <c r="V268" s="161"/>
      <c r="W268" s="161"/>
      <c r="X268" s="161"/>
      <c r="Y268" s="168"/>
      <c r="Z268" s="161"/>
      <c r="AA268" s="161"/>
      <c r="AB268" s="161"/>
      <c r="AC268" s="161"/>
      <c r="AD268" s="161"/>
      <c r="AE268" s="161"/>
      <c r="AF268" s="161"/>
      <c r="AG268" s="161"/>
      <c r="AH268" s="161"/>
      <c r="AI268" s="161"/>
      <c r="AJ268" s="161"/>
      <c r="AK268" s="161"/>
      <c r="AL268" s="161"/>
      <c r="AM268" s="161"/>
      <c r="AN268" s="161"/>
      <c r="AO268" s="161"/>
      <c r="AP268" s="161"/>
      <c r="AQ268" s="161"/>
      <c r="AR268" s="161"/>
      <c r="AS268" s="161"/>
      <c r="AT268" s="161"/>
      <c r="AU268" s="164" t="s">
        <v>167</v>
      </c>
      <c r="AV268" s="164" t="s">
        <v>97</v>
      </c>
      <c r="AW268" s="161" t="s">
        <v>97</v>
      </c>
      <c r="AX268" s="161" t="s">
        <v>4</v>
      </c>
      <c r="AY268" s="161" t="s">
        <v>86</v>
      </c>
      <c r="AZ268" s="164" t="s">
        <v>159</v>
      </c>
      <c r="BA268" s="161"/>
      <c r="BB268" s="161"/>
      <c r="BC268" s="161"/>
      <c r="BD268" s="161"/>
      <c r="BE268" s="161"/>
      <c r="BF268" s="161"/>
      <c r="BG268" s="161"/>
      <c r="BH268" s="161"/>
      <c r="BI268" s="161"/>
      <c r="BJ268" s="161"/>
      <c r="BK268" s="161"/>
      <c r="BL268" s="161"/>
      <c r="BM268" s="161"/>
      <c r="BN268" s="161"/>
    </row>
    <row r="269" spans="1:66" ht="24" customHeight="1">
      <c r="A269" s="18"/>
      <c r="B269" s="19"/>
      <c r="C269" s="145" t="s">
        <v>468</v>
      </c>
      <c r="D269" s="145" t="s">
        <v>161</v>
      </c>
      <c r="E269" s="146" t="s">
        <v>469</v>
      </c>
      <c r="F269" s="147" t="s">
        <v>470</v>
      </c>
      <c r="G269" s="147"/>
      <c r="H269" s="148" t="s">
        <v>186</v>
      </c>
      <c r="I269" s="149">
        <v>59.6</v>
      </c>
      <c r="J269" s="150"/>
      <c r="K269" s="150"/>
      <c r="L269" s="151">
        <f>ROUND(Q269*I269,2)</f>
        <v>0</v>
      </c>
      <c r="M269" s="152"/>
      <c r="N269" s="19"/>
      <c r="O269" s="153" t="s">
        <v>1</v>
      </c>
      <c r="P269" s="154" t="s">
        <v>42</v>
      </c>
      <c r="Q269" s="155">
        <f>J269+K269</f>
        <v>0</v>
      </c>
      <c r="R269" s="156">
        <f>ROUND(J269*I269,2)</f>
        <v>0</v>
      </c>
      <c r="S269" s="156">
        <f>ROUND(K269*I269,2)</f>
        <v>0</v>
      </c>
      <c r="T269" s="18"/>
      <c r="U269" s="157">
        <f>T269*I269</f>
        <v>0</v>
      </c>
      <c r="V269" s="157">
        <v>2.2000000000000001E-4</v>
      </c>
      <c r="W269" s="157">
        <f>V269*I269</f>
        <v>1.3112E-2</v>
      </c>
      <c r="X269" s="157">
        <v>0</v>
      </c>
      <c r="Y269" s="158">
        <f>X269*I269</f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9" t="s">
        <v>232</v>
      </c>
      <c r="AT269" s="18"/>
      <c r="AU269" s="159" t="s">
        <v>161</v>
      </c>
      <c r="AV269" s="159" t="s">
        <v>97</v>
      </c>
      <c r="AW269" s="18"/>
      <c r="AX269" s="18"/>
      <c r="AY269" s="18"/>
      <c r="AZ269" s="3" t="s">
        <v>159</v>
      </c>
      <c r="BA269" s="18"/>
      <c r="BB269" s="18"/>
      <c r="BC269" s="18"/>
      <c r="BD269" s="18"/>
      <c r="BE269" s="18"/>
      <c r="BF269" s="160">
        <f>IF(P269="základná",L269,0)</f>
        <v>0</v>
      </c>
      <c r="BG269" s="160">
        <f>IF(P269="znížená",L269,0)</f>
        <v>0</v>
      </c>
      <c r="BH269" s="160">
        <f>IF(P269="zákl. prenesená",L269,0)</f>
        <v>0</v>
      </c>
      <c r="BI269" s="160">
        <f>IF(P269="zníž. prenesená",L269,0)</f>
        <v>0</v>
      </c>
      <c r="BJ269" s="160">
        <f>IF(P269="nulová",L269,0)</f>
        <v>0</v>
      </c>
      <c r="BK269" s="3" t="s">
        <v>97</v>
      </c>
      <c r="BL269" s="160">
        <f>ROUND(Q269*I269,2)</f>
        <v>0</v>
      </c>
      <c r="BM269" s="3" t="s">
        <v>232</v>
      </c>
      <c r="BN269" s="159" t="s">
        <v>786</v>
      </c>
    </row>
    <row r="270" spans="1:66" ht="15.75" customHeight="1">
      <c r="A270" s="161"/>
      <c r="B270" s="162"/>
      <c r="C270" s="161"/>
      <c r="D270" s="163" t="s">
        <v>167</v>
      </c>
      <c r="E270" s="164" t="s">
        <v>1</v>
      </c>
      <c r="F270" s="165" t="s">
        <v>406</v>
      </c>
      <c r="G270" s="165"/>
      <c r="H270" s="161"/>
      <c r="I270" s="166">
        <v>59.6</v>
      </c>
      <c r="J270" s="161"/>
      <c r="K270" s="161"/>
      <c r="L270" s="161"/>
      <c r="M270" s="161"/>
      <c r="N270" s="162"/>
      <c r="O270" s="167"/>
      <c r="P270" s="161"/>
      <c r="Q270" s="161"/>
      <c r="R270" s="161"/>
      <c r="S270" s="161"/>
      <c r="T270" s="161"/>
      <c r="U270" s="161"/>
      <c r="V270" s="161"/>
      <c r="W270" s="161"/>
      <c r="X270" s="161"/>
      <c r="Y270" s="168"/>
      <c r="Z270" s="161"/>
      <c r="AA270" s="161"/>
      <c r="AB270" s="161"/>
      <c r="AC270" s="161"/>
      <c r="AD270" s="161"/>
      <c r="AE270" s="161"/>
      <c r="AF270" s="161"/>
      <c r="AG270" s="161"/>
      <c r="AH270" s="161"/>
      <c r="AI270" s="161"/>
      <c r="AJ270" s="161"/>
      <c r="AK270" s="161"/>
      <c r="AL270" s="161"/>
      <c r="AM270" s="161"/>
      <c r="AN270" s="161"/>
      <c r="AO270" s="161"/>
      <c r="AP270" s="161"/>
      <c r="AQ270" s="161"/>
      <c r="AR270" s="161"/>
      <c r="AS270" s="161"/>
      <c r="AT270" s="161"/>
      <c r="AU270" s="164" t="s">
        <v>167</v>
      </c>
      <c r="AV270" s="164" t="s">
        <v>97</v>
      </c>
      <c r="AW270" s="161" t="s">
        <v>97</v>
      </c>
      <c r="AX270" s="161" t="s">
        <v>4</v>
      </c>
      <c r="AY270" s="161" t="s">
        <v>86</v>
      </c>
      <c r="AZ270" s="164" t="s">
        <v>159</v>
      </c>
      <c r="BA270" s="161"/>
      <c r="BB270" s="161"/>
      <c r="BC270" s="161"/>
      <c r="BD270" s="161"/>
      <c r="BE270" s="161"/>
      <c r="BF270" s="161"/>
      <c r="BG270" s="161"/>
      <c r="BH270" s="161"/>
      <c r="BI270" s="161"/>
      <c r="BJ270" s="161"/>
      <c r="BK270" s="161"/>
      <c r="BL270" s="161"/>
      <c r="BM270" s="161"/>
      <c r="BN270" s="161"/>
    </row>
    <row r="271" spans="1:66" ht="37.5" customHeight="1">
      <c r="A271" s="18"/>
      <c r="B271" s="19"/>
      <c r="C271" s="145" t="s">
        <v>472</v>
      </c>
      <c r="D271" s="145" t="s">
        <v>161</v>
      </c>
      <c r="E271" s="146" t="s">
        <v>473</v>
      </c>
      <c r="F271" s="147" t="s">
        <v>474</v>
      </c>
      <c r="G271" s="147"/>
      <c r="H271" s="148" t="s">
        <v>186</v>
      </c>
      <c r="I271" s="149">
        <v>227.32599999999999</v>
      </c>
      <c r="J271" s="150"/>
      <c r="K271" s="150"/>
      <c r="L271" s="151">
        <f>ROUND(Q271*I271,2)</f>
        <v>0</v>
      </c>
      <c r="M271" s="152"/>
      <c r="N271" s="19"/>
      <c r="O271" s="153" t="s">
        <v>1</v>
      </c>
      <c r="P271" s="154" t="s">
        <v>42</v>
      </c>
      <c r="Q271" s="155">
        <f>J271+K271</f>
        <v>0</v>
      </c>
      <c r="R271" s="156">
        <f>ROUND(J271*I271,2)</f>
        <v>0</v>
      </c>
      <c r="S271" s="156">
        <f>ROUND(K271*I271,2)</f>
        <v>0</v>
      </c>
      <c r="T271" s="18"/>
      <c r="U271" s="157">
        <f>T271*I271</f>
        <v>0</v>
      </c>
      <c r="V271" s="157">
        <v>2.0000000000000002E-5</v>
      </c>
      <c r="W271" s="157">
        <f>V271*I271</f>
        <v>4.5465200000000001E-3</v>
      </c>
      <c r="X271" s="157">
        <v>0</v>
      </c>
      <c r="Y271" s="158">
        <f>X271*I271</f>
        <v>0</v>
      </c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59" t="s">
        <v>232</v>
      </c>
      <c r="AT271" s="18"/>
      <c r="AU271" s="159" t="s">
        <v>161</v>
      </c>
      <c r="AV271" s="159" t="s">
        <v>97</v>
      </c>
      <c r="AW271" s="18"/>
      <c r="AX271" s="18"/>
      <c r="AY271" s="18"/>
      <c r="AZ271" s="3" t="s">
        <v>159</v>
      </c>
      <c r="BA271" s="18"/>
      <c r="BB271" s="18"/>
      <c r="BC271" s="18"/>
      <c r="BD271" s="18"/>
      <c r="BE271" s="18"/>
      <c r="BF271" s="160">
        <f>IF(P271="základná",L271,0)</f>
        <v>0</v>
      </c>
      <c r="BG271" s="160">
        <f>IF(P271="znížená",L271,0)</f>
        <v>0</v>
      </c>
      <c r="BH271" s="160">
        <f>IF(P271="zákl. prenesená",L271,0)</f>
        <v>0</v>
      </c>
      <c r="BI271" s="160">
        <f>IF(P271="zníž. prenesená",L271,0)</f>
        <v>0</v>
      </c>
      <c r="BJ271" s="160">
        <f>IF(P271="nulová",L271,0)</f>
        <v>0</v>
      </c>
      <c r="BK271" s="3" t="s">
        <v>97</v>
      </c>
      <c r="BL271" s="160">
        <f>ROUND(Q271*I271,2)</f>
        <v>0</v>
      </c>
      <c r="BM271" s="3" t="s">
        <v>232</v>
      </c>
      <c r="BN271" s="159" t="s">
        <v>787</v>
      </c>
    </row>
    <row r="272" spans="1:66" ht="15.75" customHeight="1">
      <c r="A272" s="161"/>
      <c r="B272" s="162"/>
      <c r="C272" s="161"/>
      <c r="D272" s="163" t="s">
        <v>167</v>
      </c>
      <c r="E272" s="164" t="s">
        <v>1</v>
      </c>
      <c r="F272" s="165" t="s">
        <v>476</v>
      </c>
      <c r="G272" s="165"/>
      <c r="H272" s="161"/>
      <c r="I272" s="166">
        <v>3.08</v>
      </c>
      <c r="J272" s="161"/>
      <c r="K272" s="161"/>
      <c r="L272" s="161"/>
      <c r="M272" s="161"/>
      <c r="N272" s="162"/>
      <c r="O272" s="167"/>
      <c r="P272" s="161"/>
      <c r="Q272" s="161"/>
      <c r="R272" s="161"/>
      <c r="S272" s="161"/>
      <c r="T272" s="161"/>
      <c r="U272" s="161"/>
      <c r="V272" s="161"/>
      <c r="W272" s="161"/>
      <c r="X272" s="161"/>
      <c r="Y272" s="168"/>
      <c r="Z272" s="161"/>
      <c r="AA272" s="161"/>
      <c r="AB272" s="161"/>
      <c r="AC272" s="161"/>
      <c r="AD272" s="161"/>
      <c r="AE272" s="161"/>
      <c r="AF272" s="161"/>
      <c r="AG272" s="161"/>
      <c r="AH272" s="161"/>
      <c r="AI272" s="161"/>
      <c r="AJ272" s="161"/>
      <c r="AK272" s="161"/>
      <c r="AL272" s="161"/>
      <c r="AM272" s="161"/>
      <c r="AN272" s="161"/>
      <c r="AO272" s="161"/>
      <c r="AP272" s="161"/>
      <c r="AQ272" s="161"/>
      <c r="AR272" s="161"/>
      <c r="AS272" s="161"/>
      <c r="AT272" s="161"/>
      <c r="AU272" s="164" t="s">
        <v>167</v>
      </c>
      <c r="AV272" s="164" t="s">
        <v>97</v>
      </c>
      <c r="AW272" s="161" t="s">
        <v>97</v>
      </c>
      <c r="AX272" s="161" t="s">
        <v>4</v>
      </c>
      <c r="AY272" s="161" t="s">
        <v>78</v>
      </c>
      <c r="AZ272" s="164" t="s">
        <v>159</v>
      </c>
      <c r="BA272" s="161"/>
      <c r="BB272" s="161"/>
      <c r="BC272" s="161"/>
      <c r="BD272" s="161"/>
      <c r="BE272" s="161"/>
      <c r="BF272" s="161"/>
      <c r="BG272" s="161"/>
      <c r="BH272" s="161"/>
      <c r="BI272" s="161"/>
      <c r="BJ272" s="161"/>
      <c r="BK272" s="161"/>
      <c r="BL272" s="161"/>
      <c r="BM272" s="161"/>
      <c r="BN272" s="161"/>
    </row>
    <row r="273" spans="1:66" ht="15.75" customHeight="1">
      <c r="A273" s="161"/>
      <c r="B273" s="162"/>
      <c r="C273" s="161"/>
      <c r="D273" s="163" t="s">
        <v>167</v>
      </c>
      <c r="E273" s="164" t="s">
        <v>1</v>
      </c>
      <c r="F273" s="165" t="s">
        <v>477</v>
      </c>
      <c r="G273" s="165"/>
      <c r="H273" s="161"/>
      <c r="I273" s="166">
        <v>87.04</v>
      </c>
      <c r="J273" s="161"/>
      <c r="K273" s="161"/>
      <c r="L273" s="161"/>
      <c r="M273" s="161"/>
      <c r="N273" s="162"/>
      <c r="O273" s="167"/>
      <c r="P273" s="161"/>
      <c r="Q273" s="161"/>
      <c r="R273" s="161"/>
      <c r="S273" s="161"/>
      <c r="T273" s="161"/>
      <c r="U273" s="161"/>
      <c r="V273" s="161"/>
      <c r="W273" s="161"/>
      <c r="X273" s="161"/>
      <c r="Y273" s="168"/>
      <c r="Z273" s="161"/>
      <c r="AA273" s="161"/>
      <c r="AB273" s="161"/>
      <c r="AC273" s="161"/>
      <c r="AD273" s="161"/>
      <c r="AE273" s="161"/>
      <c r="AF273" s="161"/>
      <c r="AG273" s="161"/>
      <c r="AH273" s="161"/>
      <c r="AI273" s="161"/>
      <c r="AJ273" s="161"/>
      <c r="AK273" s="161"/>
      <c r="AL273" s="161"/>
      <c r="AM273" s="161"/>
      <c r="AN273" s="161"/>
      <c r="AO273" s="161"/>
      <c r="AP273" s="161"/>
      <c r="AQ273" s="161"/>
      <c r="AR273" s="161"/>
      <c r="AS273" s="161"/>
      <c r="AT273" s="161"/>
      <c r="AU273" s="164" t="s">
        <v>167</v>
      </c>
      <c r="AV273" s="164" t="s">
        <v>97</v>
      </c>
      <c r="AW273" s="161" t="s">
        <v>97</v>
      </c>
      <c r="AX273" s="161" t="s">
        <v>4</v>
      </c>
      <c r="AY273" s="161" t="s">
        <v>78</v>
      </c>
      <c r="AZ273" s="164" t="s">
        <v>159</v>
      </c>
      <c r="BA273" s="161"/>
      <c r="BB273" s="161"/>
      <c r="BC273" s="161"/>
      <c r="BD273" s="161"/>
      <c r="BE273" s="161"/>
      <c r="BF273" s="161"/>
      <c r="BG273" s="161"/>
      <c r="BH273" s="161"/>
      <c r="BI273" s="161"/>
      <c r="BJ273" s="161"/>
      <c r="BK273" s="161"/>
      <c r="BL273" s="161"/>
      <c r="BM273" s="161"/>
      <c r="BN273" s="161"/>
    </row>
    <row r="274" spans="1:66" ht="15.75" customHeight="1">
      <c r="A274" s="161"/>
      <c r="B274" s="162"/>
      <c r="C274" s="161"/>
      <c r="D274" s="163" t="s">
        <v>167</v>
      </c>
      <c r="E274" s="164" t="s">
        <v>1</v>
      </c>
      <c r="F274" s="165" t="s">
        <v>478</v>
      </c>
      <c r="G274" s="165"/>
      <c r="H274" s="161"/>
      <c r="I274" s="166">
        <v>8.9600000000000009</v>
      </c>
      <c r="J274" s="161"/>
      <c r="K274" s="161"/>
      <c r="L274" s="161"/>
      <c r="M274" s="161"/>
      <c r="N274" s="162"/>
      <c r="O274" s="167"/>
      <c r="P274" s="161"/>
      <c r="Q274" s="161"/>
      <c r="R274" s="161"/>
      <c r="S274" s="161"/>
      <c r="T274" s="161"/>
      <c r="U274" s="161"/>
      <c r="V274" s="161"/>
      <c r="W274" s="161"/>
      <c r="X274" s="161"/>
      <c r="Y274" s="168"/>
      <c r="Z274" s="161"/>
      <c r="AA274" s="161"/>
      <c r="AB274" s="161"/>
      <c r="AC274" s="161"/>
      <c r="AD274" s="161"/>
      <c r="AE274" s="161"/>
      <c r="AF274" s="161"/>
      <c r="AG274" s="161"/>
      <c r="AH274" s="161"/>
      <c r="AI274" s="161"/>
      <c r="AJ274" s="161"/>
      <c r="AK274" s="161"/>
      <c r="AL274" s="161"/>
      <c r="AM274" s="161"/>
      <c r="AN274" s="161"/>
      <c r="AO274" s="161"/>
      <c r="AP274" s="161"/>
      <c r="AQ274" s="161"/>
      <c r="AR274" s="161"/>
      <c r="AS274" s="161"/>
      <c r="AT274" s="161"/>
      <c r="AU274" s="164" t="s">
        <v>167</v>
      </c>
      <c r="AV274" s="164" t="s">
        <v>97</v>
      </c>
      <c r="AW274" s="161" t="s">
        <v>97</v>
      </c>
      <c r="AX274" s="161" t="s">
        <v>4</v>
      </c>
      <c r="AY274" s="161" t="s">
        <v>78</v>
      </c>
      <c r="AZ274" s="164" t="s">
        <v>159</v>
      </c>
      <c r="BA274" s="161"/>
      <c r="BB274" s="161"/>
      <c r="BC274" s="161"/>
      <c r="BD274" s="161"/>
      <c r="BE274" s="161"/>
      <c r="BF274" s="161"/>
      <c r="BG274" s="161"/>
      <c r="BH274" s="161"/>
      <c r="BI274" s="161"/>
      <c r="BJ274" s="161"/>
      <c r="BK274" s="161"/>
      <c r="BL274" s="161"/>
      <c r="BM274" s="161"/>
      <c r="BN274" s="161"/>
    </row>
    <row r="275" spans="1:66" ht="15.75" customHeight="1">
      <c r="A275" s="161"/>
      <c r="B275" s="162"/>
      <c r="C275" s="161"/>
      <c r="D275" s="163" t="s">
        <v>167</v>
      </c>
      <c r="E275" s="164" t="s">
        <v>1</v>
      </c>
      <c r="F275" s="165" t="s">
        <v>479</v>
      </c>
      <c r="G275" s="165"/>
      <c r="H275" s="161"/>
      <c r="I275" s="166">
        <v>14.507</v>
      </c>
      <c r="J275" s="161"/>
      <c r="K275" s="161"/>
      <c r="L275" s="161"/>
      <c r="M275" s="161"/>
      <c r="N275" s="162"/>
      <c r="O275" s="167"/>
      <c r="P275" s="161"/>
      <c r="Q275" s="161"/>
      <c r="R275" s="161"/>
      <c r="S275" s="161"/>
      <c r="T275" s="161"/>
      <c r="U275" s="161"/>
      <c r="V275" s="161"/>
      <c r="W275" s="161"/>
      <c r="X275" s="161"/>
      <c r="Y275" s="168"/>
      <c r="Z275" s="161"/>
      <c r="AA275" s="161"/>
      <c r="AB275" s="161"/>
      <c r="AC275" s="161"/>
      <c r="AD275" s="161"/>
      <c r="AE275" s="161"/>
      <c r="AF275" s="161"/>
      <c r="AG275" s="161"/>
      <c r="AH275" s="161"/>
      <c r="AI275" s="161"/>
      <c r="AJ275" s="161"/>
      <c r="AK275" s="161"/>
      <c r="AL275" s="161"/>
      <c r="AM275" s="161"/>
      <c r="AN275" s="161"/>
      <c r="AO275" s="161"/>
      <c r="AP275" s="161"/>
      <c r="AQ275" s="161"/>
      <c r="AR275" s="161"/>
      <c r="AS275" s="161"/>
      <c r="AT275" s="161"/>
      <c r="AU275" s="164" t="s">
        <v>167</v>
      </c>
      <c r="AV275" s="164" t="s">
        <v>97</v>
      </c>
      <c r="AW275" s="161" t="s">
        <v>97</v>
      </c>
      <c r="AX275" s="161" t="s">
        <v>4</v>
      </c>
      <c r="AY275" s="161" t="s">
        <v>78</v>
      </c>
      <c r="AZ275" s="164" t="s">
        <v>159</v>
      </c>
      <c r="BA275" s="161"/>
      <c r="BB275" s="161"/>
      <c r="BC275" s="161"/>
      <c r="BD275" s="161"/>
      <c r="BE275" s="161"/>
      <c r="BF275" s="161"/>
      <c r="BG275" s="161"/>
      <c r="BH275" s="161"/>
      <c r="BI275" s="161"/>
      <c r="BJ275" s="161"/>
      <c r="BK275" s="161"/>
      <c r="BL275" s="161"/>
      <c r="BM275" s="161"/>
      <c r="BN275" s="161"/>
    </row>
    <row r="276" spans="1:66" ht="15.75" customHeight="1">
      <c r="A276" s="161"/>
      <c r="B276" s="162"/>
      <c r="C276" s="161"/>
      <c r="D276" s="163" t="s">
        <v>167</v>
      </c>
      <c r="E276" s="164" t="s">
        <v>1</v>
      </c>
      <c r="F276" s="165" t="s">
        <v>480</v>
      </c>
      <c r="G276" s="165"/>
      <c r="H276" s="161"/>
      <c r="I276" s="166">
        <v>28.672000000000001</v>
      </c>
      <c r="J276" s="161"/>
      <c r="K276" s="161"/>
      <c r="L276" s="161"/>
      <c r="M276" s="161"/>
      <c r="N276" s="162"/>
      <c r="O276" s="167"/>
      <c r="P276" s="161"/>
      <c r="Q276" s="161"/>
      <c r="R276" s="161"/>
      <c r="S276" s="161"/>
      <c r="T276" s="161"/>
      <c r="U276" s="161"/>
      <c r="V276" s="161"/>
      <c r="W276" s="161"/>
      <c r="X276" s="161"/>
      <c r="Y276" s="168"/>
      <c r="Z276" s="161"/>
      <c r="AA276" s="161"/>
      <c r="AB276" s="161"/>
      <c r="AC276" s="161"/>
      <c r="AD276" s="161"/>
      <c r="AE276" s="161"/>
      <c r="AF276" s="161"/>
      <c r="AG276" s="161"/>
      <c r="AH276" s="161"/>
      <c r="AI276" s="161"/>
      <c r="AJ276" s="161"/>
      <c r="AK276" s="161"/>
      <c r="AL276" s="161"/>
      <c r="AM276" s="161"/>
      <c r="AN276" s="161"/>
      <c r="AO276" s="161"/>
      <c r="AP276" s="161"/>
      <c r="AQ276" s="161"/>
      <c r="AR276" s="161"/>
      <c r="AS276" s="161"/>
      <c r="AT276" s="161"/>
      <c r="AU276" s="164" t="s">
        <v>167</v>
      </c>
      <c r="AV276" s="164" t="s">
        <v>97</v>
      </c>
      <c r="AW276" s="161" t="s">
        <v>97</v>
      </c>
      <c r="AX276" s="161" t="s">
        <v>4</v>
      </c>
      <c r="AY276" s="161" t="s">
        <v>78</v>
      </c>
      <c r="AZ276" s="164" t="s">
        <v>159</v>
      </c>
      <c r="BA276" s="161"/>
      <c r="BB276" s="161"/>
      <c r="BC276" s="161"/>
      <c r="BD276" s="161"/>
      <c r="BE276" s="161"/>
      <c r="BF276" s="161"/>
      <c r="BG276" s="161"/>
      <c r="BH276" s="161"/>
      <c r="BI276" s="161"/>
      <c r="BJ276" s="161"/>
      <c r="BK276" s="161"/>
      <c r="BL276" s="161"/>
      <c r="BM276" s="161"/>
      <c r="BN276" s="161"/>
    </row>
    <row r="277" spans="1:66" ht="15.75" customHeight="1">
      <c r="A277" s="161"/>
      <c r="B277" s="162"/>
      <c r="C277" s="161"/>
      <c r="D277" s="163" t="s">
        <v>167</v>
      </c>
      <c r="E277" s="164" t="s">
        <v>1</v>
      </c>
      <c r="F277" s="165" t="s">
        <v>481</v>
      </c>
      <c r="G277" s="165"/>
      <c r="H277" s="161"/>
      <c r="I277" s="166">
        <v>22.4</v>
      </c>
      <c r="J277" s="161"/>
      <c r="K277" s="161"/>
      <c r="L277" s="161"/>
      <c r="M277" s="161"/>
      <c r="N277" s="162"/>
      <c r="O277" s="167"/>
      <c r="P277" s="161"/>
      <c r="Q277" s="161"/>
      <c r="R277" s="161"/>
      <c r="S277" s="161"/>
      <c r="T277" s="161"/>
      <c r="U277" s="161"/>
      <c r="V277" s="161"/>
      <c r="W277" s="161"/>
      <c r="X277" s="161"/>
      <c r="Y277" s="168"/>
      <c r="Z277" s="161"/>
      <c r="AA277" s="161"/>
      <c r="AB277" s="161"/>
      <c r="AC277" s="161"/>
      <c r="AD277" s="161"/>
      <c r="AE277" s="161"/>
      <c r="AF277" s="161"/>
      <c r="AG277" s="161"/>
      <c r="AH277" s="161"/>
      <c r="AI277" s="161"/>
      <c r="AJ277" s="161"/>
      <c r="AK277" s="161"/>
      <c r="AL277" s="161"/>
      <c r="AM277" s="161"/>
      <c r="AN277" s="161"/>
      <c r="AO277" s="161"/>
      <c r="AP277" s="161"/>
      <c r="AQ277" s="161"/>
      <c r="AR277" s="161"/>
      <c r="AS277" s="161"/>
      <c r="AT277" s="161"/>
      <c r="AU277" s="164" t="s">
        <v>167</v>
      </c>
      <c r="AV277" s="164" t="s">
        <v>97</v>
      </c>
      <c r="AW277" s="161" t="s">
        <v>97</v>
      </c>
      <c r="AX277" s="161" t="s">
        <v>4</v>
      </c>
      <c r="AY277" s="161" t="s">
        <v>78</v>
      </c>
      <c r="AZ277" s="164" t="s">
        <v>159</v>
      </c>
      <c r="BA277" s="161"/>
      <c r="BB277" s="161"/>
      <c r="BC277" s="161"/>
      <c r="BD277" s="161"/>
      <c r="BE277" s="161"/>
      <c r="BF277" s="161"/>
      <c r="BG277" s="161"/>
      <c r="BH277" s="161"/>
      <c r="BI277" s="161"/>
      <c r="BJ277" s="161"/>
      <c r="BK277" s="161"/>
      <c r="BL277" s="161"/>
      <c r="BM277" s="161"/>
      <c r="BN277" s="161"/>
    </row>
    <row r="278" spans="1:66" ht="15.75" customHeight="1">
      <c r="A278" s="161"/>
      <c r="B278" s="162"/>
      <c r="C278" s="161"/>
      <c r="D278" s="163" t="s">
        <v>167</v>
      </c>
      <c r="E278" s="164" t="s">
        <v>1</v>
      </c>
      <c r="F278" s="165" t="s">
        <v>482</v>
      </c>
      <c r="G278" s="165"/>
      <c r="H278" s="161"/>
      <c r="I278" s="166">
        <v>38.667000000000002</v>
      </c>
      <c r="J278" s="161"/>
      <c r="K278" s="161"/>
      <c r="L278" s="161"/>
      <c r="M278" s="161"/>
      <c r="N278" s="162"/>
      <c r="O278" s="167"/>
      <c r="P278" s="161"/>
      <c r="Q278" s="161"/>
      <c r="R278" s="161"/>
      <c r="S278" s="161"/>
      <c r="T278" s="161"/>
      <c r="U278" s="161"/>
      <c r="V278" s="161"/>
      <c r="W278" s="161"/>
      <c r="X278" s="161"/>
      <c r="Y278" s="168"/>
      <c r="Z278" s="161"/>
      <c r="AA278" s="161"/>
      <c r="AB278" s="161"/>
      <c r="AC278" s="161"/>
      <c r="AD278" s="161"/>
      <c r="AE278" s="161"/>
      <c r="AF278" s="161"/>
      <c r="AG278" s="161"/>
      <c r="AH278" s="161"/>
      <c r="AI278" s="161"/>
      <c r="AJ278" s="161"/>
      <c r="AK278" s="161"/>
      <c r="AL278" s="161"/>
      <c r="AM278" s="161"/>
      <c r="AN278" s="161"/>
      <c r="AO278" s="161"/>
      <c r="AP278" s="161"/>
      <c r="AQ278" s="161"/>
      <c r="AR278" s="161"/>
      <c r="AS278" s="161"/>
      <c r="AT278" s="161"/>
      <c r="AU278" s="164" t="s">
        <v>167</v>
      </c>
      <c r="AV278" s="164" t="s">
        <v>97</v>
      </c>
      <c r="AW278" s="161" t="s">
        <v>97</v>
      </c>
      <c r="AX278" s="161" t="s">
        <v>4</v>
      </c>
      <c r="AY278" s="161" t="s">
        <v>78</v>
      </c>
      <c r="AZ278" s="164" t="s">
        <v>159</v>
      </c>
      <c r="BA278" s="161"/>
      <c r="BB278" s="161"/>
      <c r="BC278" s="161"/>
      <c r="BD278" s="161"/>
      <c r="BE278" s="161"/>
      <c r="BF278" s="161"/>
      <c r="BG278" s="161"/>
      <c r="BH278" s="161"/>
      <c r="BI278" s="161"/>
      <c r="BJ278" s="161"/>
      <c r="BK278" s="161"/>
      <c r="BL278" s="161"/>
      <c r="BM278" s="161"/>
      <c r="BN278" s="161"/>
    </row>
    <row r="279" spans="1:66" ht="15.75" customHeight="1">
      <c r="A279" s="161"/>
      <c r="B279" s="162"/>
      <c r="C279" s="161"/>
      <c r="D279" s="163" t="s">
        <v>167</v>
      </c>
      <c r="E279" s="164" t="s">
        <v>1</v>
      </c>
      <c r="F279" s="165" t="s">
        <v>483</v>
      </c>
      <c r="G279" s="165"/>
      <c r="H279" s="161"/>
      <c r="I279" s="166">
        <v>24</v>
      </c>
      <c r="J279" s="161"/>
      <c r="K279" s="161"/>
      <c r="L279" s="161"/>
      <c r="M279" s="161"/>
      <c r="N279" s="162"/>
      <c r="O279" s="167"/>
      <c r="P279" s="161"/>
      <c r="Q279" s="161"/>
      <c r="R279" s="161"/>
      <c r="S279" s="161"/>
      <c r="T279" s="161"/>
      <c r="U279" s="161"/>
      <c r="V279" s="161"/>
      <c r="W279" s="161"/>
      <c r="X279" s="161"/>
      <c r="Y279" s="168"/>
      <c r="Z279" s="161"/>
      <c r="AA279" s="161"/>
      <c r="AB279" s="161"/>
      <c r="AC279" s="161"/>
      <c r="AD279" s="161"/>
      <c r="AE279" s="161"/>
      <c r="AF279" s="161"/>
      <c r="AG279" s="161"/>
      <c r="AH279" s="161"/>
      <c r="AI279" s="161"/>
      <c r="AJ279" s="161"/>
      <c r="AK279" s="161"/>
      <c r="AL279" s="161"/>
      <c r="AM279" s="161"/>
      <c r="AN279" s="161"/>
      <c r="AO279" s="161"/>
      <c r="AP279" s="161"/>
      <c r="AQ279" s="161"/>
      <c r="AR279" s="161"/>
      <c r="AS279" s="161"/>
      <c r="AT279" s="161"/>
      <c r="AU279" s="164" t="s">
        <v>167</v>
      </c>
      <c r="AV279" s="164" t="s">
        <v>97</v>
      </c>
      <c r="AW279" s="161" t="s">
        <v>97</v>
      </c>
      <c r="AX279" s="161" t="s">
        <v>4</v>
      </c>
      <c r="AY279" s="161" t="s">
        <v>78</v>
      </c>
      <c r="AZ279" s="164" t="s">
        <v>159</v>
      </c>
      <c r="BA279" s="161"/>
      <c r="BB279" s="161"/>
      <c r="BC279" s="161"/>
      <c r="BD279" s="161"/>
      <c r="BE279" s="161"/>
      <c r="BF279" s="161"/>
      <c r="BG279" s="161"/>
      <c r="BH279" s="161"/>
      <c r="BI279" s="161"/>
      <c r="BJ279" s="161"/>
      <c r="BK279" s="161"/>
      <c r="BL279" s="161"/>
      <c r="BM279" s="161"/>
      <c r="BN279" s="161"/>
    </row>
    <row r="280" spans="1:66" ht="15.75" customHeight="1">
      <c r="A280" s="185"/>
      <c r="B280" s="186"/>
      <c r="C280" s="185"/>
      <c r="D280" s="163" t="s">
        <v>167</v>
      </c>
      <c r="E280" s="187" t="s">
        <v>1</v>
      </c>
      <c r="F280" s="188" t="s">
        <v>239</v>
      </c>
      <c r="G280" s="188"/>
      <c r="H280" s="185"/>
      <c r="I280" s="189">
        <v>227.32600000000002</v>
      </c>
      <c r="J280" s="185"/>
      <c r="K280" s="185"/>
      <c r="L280" s="185"/>
      <c r="M280" s="185"/>
      <c r="N280" s="186"/>
      <c r="O280" s="192"/>
      <c r="P280" s="193"/>
      <c r="Q280" s="193"/>
      <c r="R280" s="193"/>
      <c r="S280" s="193"/>
      <c r="T280" s="193"/>
      <c r="U280" s="193"/>
      <c r="V280" s="193"/>
      <c r="W280" s="193"/>
      <c r="X280" s="193"/>
      <c r="Y280" s="194"/>
      <c r="Z280" s="185"/>
      <c r="AA280" s="185"/>
      <c r="AB280" s="185"/>
      <c r="AC280" s="185"/>
      <c r="AD280" s="185"/>
      <c r="AE280" s="185"/>
      <c r="AF280" s="185"/>
      <c r="AG280" s="185"/>
      <c r="AH280" s="185"/>
      <c r="AI280" s="185"/>
      <c r="AJ280" s="185"/>
      <c r="AK280" s="185"/>
      <c r="AL280" s="185"/>
      <c r="AM280" s="185"/>
      <c r="AN280" s="185"/>
      <c r="AO280" s="185"/>
      <c r="AP280" s="185"/>
      <c r="AQ280" s="185"/>
      <c r="AR280" s="185"/>
      <c r="AS280" s="185"/>
      <c r="AT280" s="185"/>
      <c r="AU280" s="187" t="s">
        <v>167</v>
      </c>
      <c r="AV280" s="187" t="s">
        <v>97</v>
      </c>
      <c r="AW280" s="185" t="s">
        <v>174</v>
      </c>
      <c r="AX280" s="185" t="s">
        <v>4</v>
      </c>
      <c r="AY280" s="185" t="s">
        <v>86</v>
      </c>
      <c r="AZ280" s="187" t="s">
        <v>159</v>
      </c>
      <c r="BA280" s="185"/>
      <c r="BB280" s="185"/>
      <c r="BC280" s="185"/>
      <c r="BD280" s="185"/>
      <c r="BE280" s="185"/>
      <c r="BF280" s="185"/>
      <c r="BG280" s="185"/>
      <c r="BH280" s="185"/>
      <c r="BI280" s="185"/>
      <c r="BJ280" s="185"/>
      <c r="BK280" s="185"/>
      <c r="BL280" s="185"/>
      <c r="BM280" s="185"/>
      <c r="BN280" s="185"/>
    </row>
    <row r="281" spans="1:66" ht="6.75" customHeight="1">
      <c r="A281" s="18"/>
      <c r="B281" s="35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19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</row>
  </sheetData>
  <autoFilter ref="C130:M280" xr:uid="{00000000-0009-0000-0000-000005000000}"/>
  <mergeCells count="9">
    <mergeCell ref="E87:I87"/>
    <mergeCell ref="E121:I121"/>
    <mergeCell ref="E123:I123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N307"/>
  <sheetViews>
    <sheetView showGridLines="0" workbookViewId="0">
      <selection activeCell="G132" sqref="G132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9" t="s">
        <v>6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107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114</v>
      </c>
      <c r="E4" s="2"/>
      <c r="F4" s="2"/>
      <c r="G4" s="2"/>
      <c r="H4" s="2"/>
      <c r="I4" s="2"/>
      <c r="J4" s="2"/>
      <c r="K4" s="2"/>
      <c r="L4" s="2"/>
      <c r="M4" s="2"/>
      <c r="N4" s="6"/>
      <c r="O4" s="91" t="s">
        <v>11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37" t="str">
        <f>'Rekapitulácia stavby'!K6</f>
        <v>Drevené objekty pre voľný chov dobytka</v>
      </c>
      <c r="F7" s="206"/>
      <c r="G7" s="206"/>
      <c r="H7" s="206"/>
      <c r="I7" s="206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115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788</v>
      </c>
      <c r="F9" s="206"/>
      <c r="G9" s="206"/>
      <c r="H9" s="206"/>
      <c r="I9" s="206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232" t="str">
        <f>'Rekapitulácia stavby'!E14</f>
        <v>Vyplň údaj</v>
      </c>
      <c r="F18" s="206"/>
      <c r="G18" s="206"/>
      <c r="H18" s="206"/>
      <c r="I18" s="206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92"/>
      <c r="B27" s="93"/>
      <c r="C27" s="92"/>
      <c r="D27" s="92"/>
      <c r="E27" s="233" t="s">
        <v>1</v>
      </c>
      <c r="F27" s="206"/>
      <c r="G27" s="206"/>
      <c r="H27" s="206"/>
      <c r="I27" s="206"/>
      <c r="J27" s="92"/>
      <c r="K27" s="92"/>
      <c r="L27" s="92"/>
      <c r="M27" s="92"/>
      <c r="N27" s="93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117</v>
      </c>
      <c r="F30" s="18"/>
      <c r="G30" s="18"/>
      <c r="H30" s="18"/>
      <c r="I30" s="18"/>
      <c r="J30" s="18"/>
      <c r="K30" s="18"/>
      <c r="L30" s="84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118</v>
      </c>
      <c r="F31" s="18"/>
      <c r="G31" s="18"/>
      <c r="H31" s="18"/>
      <c r="I31" s="18"/>
      <c r="J31" s="18"/>
      <c r="K31" s="18"/>
      <c r="L31" s="84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94" t="s">
        <v>36</v>
      </c>
      <c r="E32" s="18"/>
      <c r="F32" s="18"/>
      <c r="G32" s="18"/>
      <c r="H32" s="18"/>
      <c r="I32" s="18"/>
      <c r="J32" s="18"/>
      <c r="K32" s="18"/>
      <c r="L32" s="59">
        <f>ROUND(L130,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95" t="s">
        <v>40</v>
      </c>
      <c r="E35" s="25" t="s">
        <v>41</v>
      </c>
      <c r="F35" s="96">
        <f>ROUND((SUM(BF130:BF306)),  2)</f>
        <v>0</v>
      </c>
      <c r="G35" s="96"/>
      <c r="H35" s="97"/>
      <c r="I35" s="97"/>
      <c r="J35" s="98">
        <v>0.2</v>
      </c>
      <c r="K35" s="97"/>
      <c r="L35" s="96">
        <f>ROUND(((SUM(BF130:BF306))*J35),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96">
        <f>ROUND((SUM(BG130:BG306)),  2)</f>
        <v>0</v>
      </c>
      <c r="G36" s="96"/>
      <c r="H36" s="97"/>
      <c r="I36" s="97"/>
      <c r="J36" s="98">
        <v>0.2</v>
      </c>
      <c r="K36" s="97"/>
      <c r="L36" s="96">
        <f>ROUND(((SUM(BG130:BG306))*J36),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4">
        <f>ROUND((SUM(BH130:BH306)),  2)</f>
        <v>0</v>
      </c>
      <c r="G37" s="84"/>
      <c r="H37" s="18"/>
      <c r="I37" s="18"/>
      <c r="J37" s="99">
        <v>0.2</v>
      </c>
      <c r="K37" s="18"/>
      <c r="L37" s="84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4">
        <f>ROUND((SUM(BI130:BI306)),  2)</f>
        <v>0</v>
      </c>
      <c r="G38" s="84"/>
      <c r="H38" s="18"/>
      <c r="I38" s="18"/>
      <c r="J38" s="99">
        <v>0.2</v>
      </c>
      <c r="K38" s="18"/>
      <c r="L38" s="84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96">
        <f>ROUND((SUM(BJ130:BJ306)),  2)</f>
        <v>0</v>
      </c>
      <c r="G39" s="96"/>
      <c r="H39" s="97"/>
      <c r="I39" s="97"/>
      <c r="J39" s="98">
        <v>0</v>
      </c>
      <c r="K39" s="97"/>
      <c r="L39" s="96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100"/>
      <c r="D41" s="101" t="s">
        <v>46</v>
      </c>
      <c r="E41" s="49"/>
      <c r="F41" s="49"/>
      <c r="G41" s="49"/>
      <c r="H41" s="102" t="s">
        <v>47</v>
      </c>
      <c r="I41" s="103" t="s">
        <v>48</v>
      </c>
      <c r="J41" s="49"/>
      <c r="K41" s="49"/>
      <c r="L41" s="104">
        <f>SUM(L32:L39)</f>
        <v>0</v>
      </c>
      <c r="M41" s="105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106" t="s">
        <v>52</v>
      </c>
      <c r="G61" s="106"/>
      <c r="H61" s="34" t="s">
        <v>51</v>
      </c>
      <c r="I61" s="21"/>
      <c r="J61" s="21"/>
      <c r="K61" s="107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106" t="s">
        <v>52</v>
      </c>
      <c r="G76" s="106"/>
      <c r="H76" s="34" t="s">
        <v>51</v>
      </c>
      <c r="I76" s="21"/>
      <c r="J76" s="21"/>
      <c r="K76" s="107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119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37" t="str">
        <f>E7</f>
        <v>Drevené objekty pre voľný chov dobytka</v>
      </c>
      <c r="F85" s="206"/>
      <c r="G85" s="206"/>
      <c r="H85" s="206"/>
      <c r="I85" s="206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115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23-D1-01-05 - Miestnosť pre starostlivosť o hovädzí dobytok</v>
      </c>
      <c r="F87" s="206"/>
      <c r="G87" s="206"/>
      <c r="H87" s="206"/>
      <c r="I87" s="206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Boris Samuelčík, Národná 1011/9 B.Bystrica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8" t="str">
        <f>IF(E18="","",E18)</f>
        <v>Vyplň údaj</v>
      </c>
      <c r="G92" s="108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9" t="s">
        <v>120</v>
      </c>
      <c r="D94" s="100"/>
      <c r="E94" s="100"/>
      <c r="F94" s="100"/>
      <c r="G94" s="100"/>
      <c r="H94" s="100"/>
      <c r="I94" s="100"/>
      <c r="J94" s="110" t="s">
        <v>121</v>
      </c>
      <c r="K94" s="110" t="s">
        <v>122</v>
      </c>
      <c r="L94" s="110" t="s">
        <v>123</v>
      </c>
      <c r="M94" s="100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11" t="s">
        <v>124</v>
      </c>
      <c r="D96" s="18"/>
      <c r="E96" s="18"/>
      <c r="F96" s="18"/>
      <c r="G96" s="18"/>
      <c r="H96" s="18"/>
      <c r="I96" s="18"/>
      <c r="J96" s="59">
        <f t="shared" ref="J96:K96" si="1">R130</f>
        <v>0</v>
      </c>
      <c r="K96" s="59">
        <f t="shared" si="1"/>
        <v>0</v>
      </c>
      <c r="L96" s="59">
        <f t="shared" ref="L96:L98" si="2">L130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125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12"/>
      <c r="B97" s="113"/>
      <c r="C97" s="112"/>
      <c r="D97" s="114" t="s">
        <v>126</v>
      </c>
      <c r="E97" s="115"/>
      <c r="F97" s="115"/>
      <c r="G97" s="115"/>
      <c r="H97" s="115"/>
      <c r="I97" s="115"/>
      <c r="J97" s="116">
        <f t="shared" ref="J97:K97" si="3">R131</f>
        <v>0</v>
      </c>
      <c r="K97" s="116">
        <f t="shared" si="3"/>
        <v>0</v>
      </c>
      <c r="L97" s="116">
        <f t="shared" si="2"/>
        <v>0</v>
      </c>
      <c r="M97" s="112"/>
      <c r="N97" s="113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</row>
    <row r="98" spans="1:66" ht="19.5" customHeight="1">
      <c r="A98" s="81"/>
      <c r="B98" s="117"/>
      <c r="C98" s="81"/>
      <c r="D98" s="118" t="s">
        <v>127</v>
      </c>
      <c r="E98" s="119"/>
      <c r="F98" s="119"/>
      <c r="G98" s="119"/>
      <c r="H98" s="119"/>
      <c r="I98" s="119"/>
      <c r="J98" s="120">
        <f t="shared" ref="J98:K98" si="4">R132</f>
        <v>0</v>
      </c>
      <c r="K98" s="120">
        <f t="shared" si="4"/>
        <v>0</v>
      </c>
      <c r="L98" s="120">
        <f t="shared" si="2"/>
        <v>0</v>
      </c>
      <c r="M98" s="81"/>
      <c r="N98" s="117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</row>
    <row r="99" spans="1:66" ht="19.5" customHeight="1">
      <c r="A99" s="81"/>
      <c r="B99" s="117"/>
      <c r="C99" s="81"/>
      <c r="D99" s="118" t="s">
        <v>128</v>
      </c>
      <c r="E99" s="119"/>
      <c r="F99" s="119"/>
      <c r="G99" s="119"/>
      <c r="H99" s="119"/>
      <c r="I99" s="119"/>
      <c r="J99" s="120">
        <f t="shared" ref="J99:K99" si="5">R135</f>
        <v>0</v>
      </c>
      <c r="K99" s="120">
        <f t="shared" si="5"/>
        <v>0</v>
      </c>
      <c r="L99" s="120">
        <f>L135</f>
        <v>0</v>
      </c>
      <c r="M99" s="81"/>
      <c r="N99" s="117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</row>
    <row r="100" spans="1:66" ht="19.5" customHeight="1">
      <c r="A100" s="81"/>
      <c r="B100" s="117"/>
      <c r="C100" s="81"/>
      <c r="D100" s="118" t="s">
        <v>130</v>
      </c>
      <c r="E100" s="119"/>
      <c r="F100" s="119"/>
      <c r="G100" s="119"/>
      <c r="H100" s="119"/>
      <c r="I100" s="119"/>
      <c r="J100" s="120">
        <f t="shared" ref="J100:K100" si="6">R140</f>
        <v>0</v>
      </c>
      <c r="K100" s="120">
        <f t="shared" si="6"/>
        <v>0</v>
      </c>
      <c r="L100" s="120">
        <f>L140</f>
        <v>0</v>
      </c>
      <c r="M100" s="81"/>
      <c r="N100" s="117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</row>
    <row r="101" spans="1:66" ht="19.5" customHeight="1">
      <c r="A101" s="81"/>
      <c r="B101" s="117"/>
      <c r="C101" s="81"/>
      <c r="D101" s="118" t="s">
        <v>131</v>
      </c>
      <c r="E101" s="119"/>
      <c r="F101" s="119"/>
      <c r="G101" s="119"/>
      <c r="H101" s="119"/>
      <c r="I101" s="119"/>
      <c r="J101" s="120">
        <f t="shared" ref="J101:K101" si="7">R146</f>
        <v>0</v>
      </c>
      <c r="K101" s="120">
        <f t="shared" si="7"/>
        <v>0</v>
      </c>
      <c r="L101" s="120">
        <f>L146</f>
        <v>0</v>
      </c>
      <c r="M101" s="81"/>
      <c r="N101" s="117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</row>
    <row r="102" spans="1:66" ht="24.75" customHeight="1">
      <c r="A102" s="112"/>
      <c r="B102" s="113"/>
      <c r="C102" s="112"/>
      <c r="D102" s="114" t="s">
        <v>132</v>
      </c>
      <c r="E102" s="115"/>
      <c r="F102" s="115"/>
      <c r="G102" s="115"/>
      <c r="H102" s="115"/>
      <c r="I102" s="115"/>
      <c r="J102" s="116">
        <f t="shared" ref="J102:K102" si="8">R148</f>
        <v>0</v>
      </c>
      <c r="K102" s="116">
        <f t="shared" si="8"/>
        <v>0</v>
      </c>
      <c r="L102" s="116">
        <f t="shared" ref="L102:L103" si="9">L148</f>
        <v>0</v>
      </c>
      <c r="M102" s="112"/>
      <c r="N102" s="113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I102" s="112"/>
      <c r="BJ102" s="112"/>
      <c r="BK102" s="112"/>
      <c r="BL102" s="112"/>
      <c r="BM102" s="112"/>
      <c r="BN102" s="112"/>
    </row>
    <row r="103" spans="1:66" ht="19.5" customHeight="1">
      <c r="A103" s="81"/>
      <c r="B103" s="117"/>
      <c r="C103" s="81"/>
      <c r="D103" s="118" t="s">
        <v>133</v>
      </c>
      <c r="E103" s="119"/>
      <c r="F103" s="119"/>
      <c r="G103" s="119"/>
      <c r="H103" s="119"/>
      <c r="I103" s="119"/>
      <c r="J103" s="120">
        <f t="shared" ref="J103:K103" si="10">R149</f>
        <v>0</v>
      </c>
      <c r="K103" s="120">
        <f t="shared" si="10"/>
        <v>0</v>
      </c>
      <c r="L103" s="120">
        <f t="shared" si="9"/>
        <v>0</v>
      </c>
      <c r="M103" s="81"/>
      <c r="N103" s="117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</row>
    <row r="104" spans="1:66" ht="19.5" customHeight="1">
      <c r="A104" s="81"/>
      <c r="B104" s="117"/>
      <c r="C104" s="81"/>
      <c r="D104" s="118" t="s">
        <v>134</v>
      </c>
      <c r="E104" s="119"/>
      <c r="F104" s="119"/>
      <c r="G104" s="119"/>
      <c r="H104" s="119"/>
      <c r="I104" s="119"/>
      <c r="J104" s="120">
        <f t="shared" ref="J104:K104" si="11">R177</f>
        <v>0</v>
      </c>
      <c r="K104" s="120">
        <f t="shared" si="11"/>
        <v>0</v>
      </c>
      <c r="L104" s="120">
        <f>L177</f>
        <v>0</v>
      </c>
      <c r="M104" s="81"/>
      <c r="N104" s="117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</row>
    <row r="105" spans="1:66" ht="19.5" customHeight="1">
      <c r="A105" s="81"/>
      <c r="B105" s="117"/>
      <c r="C105" s="81"/>
      <c r="D105" s="118" t="s">
        <v>135</v>
      </c>
      <c r="E105" s="119"/>
      <c r="F105" s="119"/>
      <c r="G105" s="119"/>
      <c r="H105" s="119"/>
      <c r="I105" s="119"/>
      <c r="J105" s="120">
        <f t="shared" ref="J105:K105" si="12">R224</f>
        <v>0</v>
      </c>
      <c r="K105" s="120">
        <f t="shared" si="12"/>
        <v>0</v>
      </c>
      <c r="L105" s="120">
        <f>L224</f>
        <v>0</v>
      </c>
      <c r="M105" s="81"/>
      <c r="N105" s="117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</row>
    <row r="106" spans="1:66" ht="19.5" customHeight="1">
      <c r="A106" s="81"/>
      <c r="B106" s="117"/>
      <c r="C106" s="81"/>
      <c r="D106" s="118" t="s">
        <v>136</v>
      </c>
      <c r="E106" s="119"/>
      <c r="F106" s="119"/>
      <c r="G106" s="119"/>
      <c r="H106" s="119"/>
      <c r="I106" s="119"/>
      <c r="J106" s="120">
        <f t="shared" ref="J106:K106" si="13">R233</f>
        <v>0</v>
      </c>
      <c r="K106" s="120">
        <f t="shared" si="13"/>
        <v>0</v>
      </c>
      <c r="L106" s="120">
        <f>L233</f>
        <v>0</v>
      </c>
      <c r="M106" s="81"/>
      <c r="N106" s="117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</row>
    <row r="107" spans="1:66" ht="19.5" customHeight="1">
      <c r="A107" s="81"/>
      <c r="B107" s="117"/>
      <c r="C107" s="81"/>
      <c r="D107" s="118" t="s">
        <v>137</v>
      </c>
      <c r="E107" s="119"/>
      <c r="F107" s="119"/>
      <c r="G107" s="119"/>
      <c r="H107" s="119"/>
      <c r="I107" s="119"/>
      <c r="J107" s="120">
        <f t="shared" ref="J107:K107" si="14">R251</f>
        <v>0</v>
      </c>
      <c r="K107" s="120">
        <f t="shared" si="14"/>
        <v>0</v>
      </c>
      <c r="L107" s="120">
        <f>L251</f>
        <v>0</v>
      </c>
      <c r="M107" s="81"/>
      <c r="N107" s="117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</row>
    <row r="108" spans="1:66" ht="19.5" customHeight="1">
      <c r="A108" s="81"/>
      <c r="B108" s="117"/>
      <c r="C108" s="81"/>
      <c r="D108" s="118" t="s">
        <v>138</v>
      </c>
      <c r="E108" s="119"/>
      <c r="F108" s="119"/>
      <c r="G108" s="119"/>
      <c r="H108" s="119"/>
      <c r="I108" s="119"/>
      <c r="J108" s="120">
        <f t="shared" ref="J108:K108" si="15">R255</f>
        <v>0</v>
      </c>
      <c r="K108" s="120">
        <f t="shared" si="15"/>
        <v>0</v>
      </c>
      <c r="L108" s="120">
        <f>L255</f>
        <v>0</v>
      </c>
      <c r="M108" s="81"/>
      <c r="N108" s="117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</row>
    <row r="109" spans="1:66" ht="19.5" customHeight="1">
      <c r="A109" s="81"/>
      <c r="B109" s="117"/>
      <c r="C109" s="81"/>
      <c r="D109" s="118" t="s">
        <v>139</v>
      </c>
      <c r="E109" s="119"/>
      <c r="F109" s="119"/>
      <c r="G109" s="119"/>
      <c r="H109" s="119"/>
      <c r="I109" s="119"/>
      <c r="J109" s="120">
        <f t="shared" ref="J109:K109" si="16">R279</f>
        <v>0</v>
      </c>
      <c r="K109" s="120">
        <f t="shared" si="16"/>
        <v>0</v>
      </c>
      <c r="L109" s="120">
        <f>L279</f>
        <v>0</v>
      </c>
      <c r="M109" s="81"/>
      <c r="N109" s="117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</row>
    <row r="110" spans="1:66" ht="19.5" customHeight="1">
      <c r="A110" s="81"/>
      <c r="B110" s="117"/>
      <c r="C110" s="81"/>
      <c r="D110" s="118" t="s">
        <v>140</v>
      </c>
      <c r="E110" s="119"/>
      <c r="F110" s="119"/>
      <c r="G110" s="119"/>
      <c r="H110" s="119"/>
      <c r="I110" s="119"/>
      <c r="J110" s="120">
        <f t="shared" ref="J110:K110" si="17">R286</f>
        <v>0</v>
      </c>
      <c r="K110" s="120">
        <f t="shared" si="17"/>
        <v>0</v>
      </c>
      <c r="L110" s="120">
        <f>L286</f>
        <v>0</v>
      </c>
      <c r="M110" s="81"/>
      <c r="N110" s="117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</row>
    <row r="111" spans="1:66" ht="21.75" customHeight="1">
      <c r="A111" s="18"/>
      <c r="B111" s="19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6.75" customHeight="1">
      <c r="A112" s="18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6.75" customHeight="1">
      <c r="A116" s="18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24.75" customHeight="1">
      <c r="A117" s="18"/>
      <c r="B117" s="19"/>
      <c r="C117" s="7" t="s">
        <v>141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6.75" customHeight="1">
      <c r="A118" s="18"/>
      <c r="B118" s="19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12" customHeight="1">
      <c r="A119" s="18"/>
      <c r="B119" s="19"/>
      <c r="C119" s="13" t="s">
        <v>16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16.5" customHeight="1">
      <c r="A120" s="18"/>
      <c r="B120" s="19"/>
      <c r="C120" s="18"/>
      <c r="D120" s="18"/>
      <c r="E120" s="237" t="str">
        <f>E7</f>
        <v>Drevené objekty pre voľný chov dobytka</v>
      </c>
      <c r="F120" s="206"/>
      <c r="G120" s="206"/>
      <c r="H120" s="206"/>
      <c r="I120" s="206"/>
      <c r="J120" s="18"/>
      <c r="K120" s="18"/>
      <c r="L120" s="18"/>
      <c r="M120" s="18"/>
      <c r="N120" s="19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</row>
    <row r="121" spans="1:66" ht="12" customHeight="1">
      <c r="A121" s="18"/>
      <c r="B121" s="19"/>
      <c r="C121" s="13" t="s">
        <v>115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9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</row>
    <row r="122" spans="1:66" ht="16.5" customHeight="1">
      <c r="A122" s="18"/>
      <c r="B122" s="19"/>
      <c r="C122" s="18"/>
      <c r="D122" s="18"/>
      <c r="E122" s="209" t="str">
        <f>E9</f>
        <v>23-D1-01-05 - Miestnosť pre starostlivosť o hovädzí dobytok</v>
      </c>
      <c r="F122" s="206"/>
      <c r="G122" s="206"/>
      <c r="H122" s="206"/>
      <c r="I122" s="206"/>
      <c r="J122" s="18"/>
      <c r="K122" s="18"/>
      <c r="L122" s="18"/>
      <c r="M122" s="18"/>
      <c r="N122" s="19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</row>
    <row r="123" spans="1:66" ht="6.75" customHeight="1">
      <c r="A123" s="18"/>
      <c r="B123" s="19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9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</row>
    <row r="124" spans="1:66" ht="12" customHeight="1">
      <c r="A124" s="18"/>
      <c r="B124" s="19"/>
      <c r="C124" s="13" t="s">
        <v>20</v>
      </c>
      <c r="D124" s="18"/>
      <c r="E124" s="18"/>
      <c r="F124" s="11" t="str">
        <f>F12</f>
        <v xml:space="preserve"> </v>
      </c>
      <c r="G124" s="11"/>
      <c r="H124" s="18"/>
      <c r="I124" s="18"/>
      <c r="J124" s="13" t="s">
        <v>22</v>
      </c>
      <c r="K124" s="45" t="str">
        <f>IF(K12="","",K12)</f>
        <v>16. 12. 2024</v>
      </c>
      <c r="L124" s="18"/>
      <c r="M124" s="18"/>
      <c r="N124" s="19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</row>
    <row r="125" spans="1:66" ht="6.75" customHeight="1">
      <c r="A125" s="18"/>
      <c r="B125" s="19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9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</row>
    <row r="126" spans="1:66" ht="15" customHeight="1">
      <c r="A126" s="18"/>
      <c r="B126" s="19"/>
      <c r="C126" s="13" t="s">
        <v>24</v>
      </c>
      <c r="D126" s="18"/>
      <c r="E126" s="18"/>
      <c r="F126" s="11" t="str">
        <f>E15</f>
        <v>Boris Samuelčík, Národná 1011/9 B.Bystrica</v>
      </c>
      <c r="G126" s="11"/>
      <c r="H126" s="18"/>
      <c r="I126" s="18"/>
      <c r="J126" s="13" t="s">
        <v>32</v>
      </c>
      <c r="K126" s="16" t="str">
        <f>E21</f>
        <v xml:space="preserve"> </v>
      </c>
      <c r="L126" s="18"/>
      <c r="M126" s="18"/>
      <c r="N126" s="19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</row>
    <row r="127" spans="1:66" ht="15" customHeight="1">
      <c r="A127" s="18"/>
      <c r="B127" s="19"/>
      <c r="C127" s="13" t="s">
        <v>30</v>
      </c>
      <c r="D127" s="18"/>
      <c r="E127" s="18"/>
      <c r="F127" s="108" t="str">
        <f>IF(E18="","",E18)</f>
        <v>Vyplň údaj</v>
      </c>
      <c r="G127" s="108"/>
      <c r="H127" s="18"/>
      <c r="I127" s="18"/>
      <c r="J127" s="13" t="s">
        <v>33</v>
      </c>
      <c r="K127" s="16" t="str">
        <f>E24</f>
        <v>Ing.Miroslav Plevka</v>
      </c>
      <c r="L127" s="18"/>
      <c r="M127" s="18"/>
      <c r="N127" s="19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</row>
    <row r="128" spans="1:66" ht="9.75" customHeight="1">
      <c r="A128" s="18"/>
      <c r="B128" s="19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9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</row>
    <row r="129" spans="1:66" ht="29.25" customHeight="1">
      <c r="A129" s="121"/>
      <c r="B129" s="122"/>
      <c r="C129" s="123" t="s">
        <v>142</v>
      </c>
      <c r="D129" s="124" t="s">
        <v>61</v>
      </c>
      <c r="E129" s="124" t="s">
        <v>57</v>
      </c>
      <c r="F129" s="202" t="s">
        <v>905</v>
      </c>
      <c r="G129" s="202" t="s">
        <v>906</v>
      </c>
      <c r="H129" s="124" t="s">
        <v>143</v>
      </c>
      <c r="I129" s="124" t="s">
        <v>144</v>
      </c>
      <c r="J129" s="124" t="s">
        <v>145</v>
      </c>
      <c r="K129" s="124" t="s">
        <v>146</v>
      </c>
      <c r="L129" s="125" t="s">
        <v>123</v>
      </c>
      <c r="M129" s="126" t="s">
        <v>147</v>
      </c>
      <c r="N129" s="122"/>
      <c r="O129" s="51" t="s">
        <v>1</v>
      </c>
      <c r="P129" s="52" t="s">
        <v>40</v>
      </c>
      <c r="Q129" s="52" t="s">
        <v>148</v>
      </c>
      <c r="R129" s="52" t="s">
        <v>149</v>
      </c>
      <c r="S129" s="52" t="s">
        <v>150</v>
      </c>
      <c r="T129" s="52" t="s">
        <v>151</v>
      </c>
      <c r="U129" s="52" t="s">
        <v>152</v>
      </c>
      <c r="V129" s="52" t="s">
        <v>153</v>
      </c>
      <c r="W129" s="52" t="s">
        <v>154</v>
      </c>
      <c r="X129" s="52" t="s">
        <v>155</v>
      </c>
      <c r="Y129" s="53" t="s">
        <v>156</v>
      </c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  <c r="BA129" s="121"/>
      <c r="BB129" s="121"/>
      <c r="BC129" s="121"/>
      <c r="BD129" s="121"/>
      <c r="BE129" s="121"/>
      <c r="BF129" s="121"/>
      <c r="BG129" s="121"/>
      <c r="BH129" s="121"/>
      <c r="BI129" s="121"/>
      <c r="BJ129" s="121"/>
      <c r="BK129" s="121"/>
      <c r="BL129" s="121"/>
      <c r="BM129" s="121"/>
      <c r="BN129" s="121"/>
    </row>
    <row r="130" spans="1:66" ht="22.5" customHeight="1">
      <c r="A130" s="18"/>
      <c r="B130" s="19"/>
      <c r="C130" s="57" t="s">
        <v>124</v>
      </c>
      <c r="D130" s="18"/>
      <c r="E130" s="18"/>
      <c r="F130" s="18"/>
      <c r="G130" s="18"/>
      <c r="H130" s="18"/>
      <c r="I130" s="18"/>
      <c r="J130" s="18"/>
      <c r="K130" s="18"/>
      <c r="L130" s="127">
        <f t="shared" ref="L130:L132" si="18">BL130</f>
        <v>0</v>
      </c>
      <c r="M130" s="18"/>
      <c r="N130" s="19"/>
      <c r="O130" s="54"/>
      <c r="P130" s="46"/>
      <c r="Q130" s="46"/>
      <c r="R130" s="128">
        <f t="shared" ref="R130:S130" si="19">R131+R148</f>
        <v>0</v>
      </c>
      <c r="S130" s="128">
        <f t="shared" si="19"/>
        <v>0</v>
      </c>
      <c r="T130" s="46"/>
      <c r="U130" s="129">
        <f>U131+U148</f>
        <v>0</v>
      </c>
      <c r="V130" s="46"/>
      <c r="W130" s="129">
        <f>W131+W148</f>
        <v>12.458794399999999</v>
      </c>
      <c r="X130" s="46"/>
      <c r="Y130" s="130">
        <f>Y131+Y148</f>
        <v>0</v>
      </c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3" t="s">
        <v>77</v>
      </c>
      <c r="AV130" s="3" t="s">
        <v>125</v>
      </c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31">
        <f>BL131+BL148</f>
        <v>0</v>
      </c>
      <c r="BM130" s="18"/>
      <c r="BN130" s="18"/>
    </row>
    <row r="131" spans="1:66" ht="25.5" customHeight="1">
      <c r="A131" s="132"/>
      <c r="B131" s="133"/>
      <c r="C131" s="132"/>
      <c r="D131" s="134" t="s">
        <v>77</v>
      </c>
      <c r="E131" s="135" t="s">
        <v>157</v>
      </c>
      <c r="F131" s="135" t="s">
        <v>158</v>
      </c>
      <c r="G131" s="135"/>
      <c r="H131" s="132"/>
      <c r="I131" s="132"/>
      <c r="J131" s="132"/>
      <c r="K131" s="132"/>
      <c r="L131" s="136">
        <f t="shared" si="18"/>
        <v>0</v>
      </c>
      <c r="M131" s="132"/>
      <c r="N131" s="133"/>
      <c r="O131" s="137"/>
      <c r="P131" s="132"/>
      <c r="Q131" s="132"/>
      <c r="R131" s="138">
        <f t="shared" ref="R131:S131" si="20">R132+R135+R140+R146</f>
        <v>0</v>
      </c>
      <c r="S131" s="138">
        <f t="shared" si="20"/>
        <v>0</v>
      </c>
      <c r="T131" s="132"/>
      <c r="U131" s="139">
        <f>U132+U135+U140+U146</f>
        <v>0</v>
      </c>
      <c r="V131" s="132"/>
      <c r="W131" s="139">
        <f>W132+W135+W140+W146</f>
        <v>7.6537439999999997</v>
      </c>
      <c r="X131" s="132"/>
      <c r="Y131" s="140">
        <f>Y132+Y135+Y140+Y146</f>
        <v>0</v>
      </c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4" t="s">
        <v>86</v>
      </c>
      <c r="AT131" s="132"/>
      <c r="AU131" s="141" t="s">
        <v>77</v>
      </c>
      <c r="AV131" s="141" t="s">
        <v>78</v>
      </c>
      <c r="AW131" s="132"/>
      <c r="AX131" s="132"/>
      <c r="AY131" s="132"/>
      <c r="AZ131" s="134" t="s">
        <v>159</v>
      </c>
      <c r="BA131" s="132"/>
      <c r="BB131" s="132"/>
      <c r="BC131" s="132"/>
      <c r="BD131" s="132"/>
      <c r="BE131" s="132"/>
      <c r="BF131" s="132"/>
      <c r="BG131" s="132"/>
      <c r="BH131" s="132"/>
      <c r="BI131" s="132"/>
      <c r="BJ131" s="132"/>
      <c r="BK131" s="132"/>
      <c r="BL131" s="142">
        <f>BL132+BL135+BL140+BL146</f>
        <v>0</v>
      </c>
      <c r="BM131" s="132"/>
      <c r="BN131" s="132"/>
    </row>
    <row r="132" spans="1:66" ht="22.5" customHeight="1">
      <c r="A132" s="132"/>
      <c r="B132" s="133"/>
      <c r="C132" s="132"/>
      <c r="D132" s="134" t="s">
        <v>77</v>
      </c>
      <c r="E132" s="143" t="s">
        <v>86</v>
      </c>
      <c r="F132" s="143" t="s">
        <v>160</v>
      </c>
      <c r="G132" s="143"/>
      <c r="H132" s="132"/>
      <c r="I132" s="132"/>
      <c r="J132" s="132"/>
      <c r="K132" s="132"/>
      <c r="L132" s="144">
        <f t="shared" si="18"/>
        <v>0</v>
      </c>
      <c r="M132" s="132"/>
      <c r="N132" s="133"/>
      <c r="O132" s="137"/>
      <c r="P132" s="132"/>
      <c r="Q132" s="132"/>
      <c r="R132" s="138">
        <f t="shared" ref="R132:S132" si="21">SUM(R133:R134)</f>
        <v>0</v>
      </c>
      <c r="S132" s="138">
        <f t="shared" si="21"/>
        <v>0</v>
      </c>
      <c r="T132" s="132"/>
      <c r="U132" s="139">
        <f>SUM(U133:U134)</f>
        <v>0</v>
      </c>
      <c r="V132" s="132"/>
      <c r="W132" s="139">
        <f>SUM(W133:W134)</f>
        <v>0</v>
      </c>
      <c r="X132" s="132"/>
      <c r="Y132" s="140">
        <f>SUM(Y133:Y134)</f>
        <v>0</v>
      </c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4" t="s">
        <v>86</v>
      </c>
      <c r="AT132" s="132"/>
      <c r="AU132" s="141" t="s">
        <v>77</v>
      </c>
      <c r="AV132" s="141" t="s">
        <v>86</v>
      </c>
      <c r="AW132" s="132"/>
      <c r="AX132" s="132"/>
      <c r="AY132" s="132"/>
      <c r="AZ132" s="134" t="s">
        <v>159</v>
      </c>
      <c r="BA132" s="132"/>
      <c r="BB132" s="132"/>
      <c r="BC132" s="132"/>
      <c r="BD132" s="132"/>
      <c r="BE132" s="132"/>
      <c r="BF132" s="132"/>
      <c r="BG132" s="132"/>
      <c r="BH132" s="132"/>
      <c r="BI132" s="132"/>
      <c r="BJ132" s="132"/>
      <c r="BK132" s="132"/>
      <c r="BL132" s="142">
        <f>SUM(BL133:BL134)</f>
        <v>0</v>
      </c>
      <c r="BM132" s="132"/>
      <c r="BN132" s="132"/>
    </row>
    <row r="133" spans="1:66" ht="24" customHeight="1">
      <c r="A133" s="18"/>
      <c r="B133" s="19"/>
      <c r="C133" s="145" t="s">
        <v>86</v>
      </c>
      <c r="D133" s="145" t="s">
        <v>161</v>
      </c>
      <c r="E133" s="146" t="s">
        <v>162</v>
      </c>
      <c r="F133" s="147" t="s">
        <v>163</v>
      </c>
      <c r="G133" s="147"/>
      <c r="H133" s="148" t="s">
        <v>164</v>
      </c>
      <c r="I133" s="149">
        <v>1.28</v>
      </c>
      <c r="J133" s="150"/>
      <c r="K133" s="150"/>
      <c r="L133" s="151">
        <f>ROUND(Q133*I133,2)</f>
        <v>0</v>
      </c>
      <c r="M133" s="152"/>
      <c r="N133" s="19"/>
      <c r="O133" s="153" t="s">
        <v>1</v>
      </c>
      <c r="P133" s="154" t="s">
        <v>42</v>
      </c>
      <c r="Q133" s="155">
        <f>J133+K133</f>
        <v>0</v>
      </c>
      <c r="R133" s="156">
        <f>ROUND(J133*I133,2)</f>
        <v>0</v>
      </c>
      <c r="S133" s="156">
        <f>ROUND(K133*I133,2)</f>
        <v>0</v>
      </c>
      <c r="T133" s="18"/>
      <c r="U133" s="157">
        <f>T133*I133</f>
        <v>0</v>
      </c>
      <c r="V133" s="157">
        <v>0</v>
      </c>
      <c r="W133" s="157">
        <f>V133*I133</f>
        <v>0</v>
      </c>
      <c r="X133" s="157">
        <v>0</v>
      </c>
      <c r="Y133" s="158">
        <f>X133*I133</f>
        <v>0</v>
      </c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59" t="s">
        <v>165</v>
      </c>
      <c r="AT133" s="18"/>
      <c r="AU133" s="159" t="s">
        <v>161</v>
      </c>
      <c r="AV133" s="159" t="s">
        <v>97</v>
      </c>
      <c r="AW133" s="18"/>
      <c r="AX133" s="18"/>
      <c r="AY133" s="18"/>
      <c r="AZ133" s="3" t="s">
        <v>159</v>
      </c>
      <c r="BA133" s="18"/>
      <c r="BB133" s="18"/>
      <c r="BC133" s="18"/>
      <c r="BD133" s="18"/>
      <c r="BE133" s="18"/>
      <c r="BF133" s="160">
        <f>IF(P133="základná",L133,0)</f>
        <v>0</v>
      </c>
      <c r="BG133" s="160">
        <f>IF(P133="znížená",L133,0)</f>
        <v>0</v>
      </c>
      <c r="BH133" s="160">
        <f>IF(P133="zákl. prenesená",L133,0)</f>
        <v>0</v>
      </c>
      <c r="BI133" s="160">
        <f>IF(P133="zníž. prenesená",L133,0)</f>
        <v>0</v>
      </c>
      <c r="BJ133" s="160">
        <f>IF(P133="nulová",L133,0)</f>
        <v>0</v>
      </c>
      <c r="BK133" s="3" t="s">
        <v>97</v>
      </c>
      <c r="BL133" s="160">
        <f>ROUND(Q133*I133,2)</f>
        <v>0</v>
      </c>
      <c r="BM133" s="3" t="s">
        <v>165</v>
      </c>
      <c r="BN133" s="159" t="s">
        <v>789</v>
      </c>
    </row>
    <row r="134" spans="1:66" ht="15.75" customHeight="1">
      <c r="A134" s="161"/>
      <c r="B134" s="162"/>
      <c r="C134" s="161"/>
      <c r="D134" s="163" t="s">
        <v>167</v>
      </c>
      <c r="E134" s="164" t="s">
        <v>1</v>
      </c>
      <c r="F134" s="165" t="s">
        <v>168</v>
      </c>
      <c r="G134" s="165"/>
      <c r="H134" s="161"/>
      <c r="I134" s="166">
        <v>1.28</v>
      </c>
      <c r="J134" s="161"/>
      <c r="K134" s="161"/>
      <c r="L134" s="161"/>
      <c r="M134" s="161"/>
      <c r="N134" s="162"/>
      <c r="O134" s="167"/>
      <c r="P134" s="161"/>
      <c r="Q134" s="161"/>
      <c r="R134" s="161"/>
      <c r="S134" s="161"/>
      <c r="T134" s="161"/>
      <c r="U134" s="161"/>
      <c r="V134" s="161"/>
      <c r="W134" s="161"/>
      <c r="X134" s="161"/>
      <c r="Y134" s="168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1"/>
      <c r="AT134" s="161"/>
      <c r="AU134" s="164" t="s">
        <v>167</v>
      </c>
      <c r="AV134" s="164" t="s">
        <v>97</v>
      </c>
      <c r="AW134" s="161" t="s">
        <v>97</v>
      </c>
      <c r="AX134" s="161" t="s">
        <v>4</v>
      </c>
      <c r="AY134" s="161" t="s">
        <v>86</v>
      </c>
      <c r="AZ134" s="164" t="s">
        <v>159</v>
      </c>
      <c r="BA134" s="161"/>
      <c r="BB134" s="161"/>
      <c r="BC134" s="161"/>
      <c r="BD134" s="161"/>
      <c r="BE134" s="161"/>
      <c r="BF134" s="161"/>
      <c r="BG134" s="161"/>
      <c r="BH134" s="161"/>
      <c r="BI134" s="161"/>
      <c r="BJ134" s="161"/>
      <c r="BK134" s="161"/>
      <c r="BL134" s="161"/>
      <c r="BM134" s="161"/>
      <c r="BN134" s="161"/>
    </row>
    <row r="135" spans="1:66" ht="22.5" customHeight="1">
      <c r="A135" s="132"/>
      <c r="B135" s="133"/>
      <c r="C135" s="132"/>
      <c r="D135" s="134" t="s">
        <v>77</v>
      </c>
      <c r="E135" s="143" t="s">
        <v>97</v>
      </c>
      <c r="F135" s="143" t="s">
        <v>169</v>
      </c>
      <c r="G135" s="143"/>
      <c r="H135" s="132"/>
      <c r="I135" s="132"/>
      <c r="J135" s="132"/>
      <c r="K135" s="132"/>
      <c r="L135" s="144">
        <f>BL135</f>
        <v>0</v>
      </c>
      <c r="M135" s="132"/>
      <c r="N135" s="133"/>
      <c r="O135" s="137"/>
      <c r="P135" s="132"/>
      <c r="Q135" s="132"/>
      <c r="R135" s="138">
        <f t="shared" ref="R135:S135" si="22">SUM(R136:R139)</f>
        <v>0</v>
      </c>
      <c r="S135" s="138">
        <f t="shared" si="22"/>
        <v>0</v>
      </c>
      <c r="T135" s="132"/>
      <c r="U135" s="139">
        <f>SUM(U136:U139)</f>
        <v>0</v>
      </c>
      <c r="V135" s="132"/>
      <c r="W135" s="139">
        <f>SUM(W136:W139)</f>
        <v>4.257504</v>
      </c>
      <c r="X135" s="132"/>
      <c r="Y135" s="140">
        <f>SUM(Y136:Y139)</f>
        <v>0</v>
      </c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  <c r="AL135" s="132"/>
      <c r="AM135" s="132"/>
      <c r="AN135" s="132"/>
      <c r="AO135" s="132"/>
      <c r="AP135" s="132"/>
      <c r="AQ135" s="132"/>
      <c r="AR135" s="132"/>
      <c r="AS135" s="134" t="s">
        <v>86</v>
      </c>
      <c r="AT135" s="132"/>
      <c r="AU135" s="141" t="s">
        <v>77</v>
      </c>
      <c r="AV135" s="141" t="s">
        <v>86</v>
      </c>
      <c r="AW135" s="132"/>
      <c r="AX135" s="132"/>
      <c r="AY135" s="132"/>
      <c r="AZ135" s="134" t="s">
        <v>159</v>
      </c>
      <c r="BA135" s="132"/>
      <c r="BB135" s="132"/>
      <c r="BC135" s="132"/>
      <c r="BD135" s="132"/>
      <c r="BE135" s="132"/>
      <c r="BF135" s="132"/>
      <c r="BG135" s="132"/>
      <c r="BH135" s="132"/>
      <c r="BI135" s="132"/>
      <c r="BJ135" s="132"/>
      <c r="BK135" s="132"/>
      <c r="BL135" s="142">
        <f>SUM(BL136:BL139)</f>
        <v>0</v>
      </c>
      <c r="BM135" s="132"/>
      <c r="BN135" s="132"/>
    </row>
    <row r="136" spans="1:66" ht="37.5" customHeight="1">
      <c r="A136" s="18"/>
      <c r="B136" s="19"/>
      <c r="C136" s="145" t="s">
        <v>97</v>
      </c>
      <c r="D136" s="145" t="s">
        <v>161</v>
      </c>
      <c r="E136" s="146" t="s">
        <v>170</v>
      </c>
      <c r="F136" s="147" t="s">
        <v>171</v>
      </c>
      <c r="G136" s="147"/>
      <c r="H136" s="148" t="s">
        <v>164</v>
      </c>
      <c r="I136" s="149">
        <v>1.92</v>
      </c>
      <c r="J136" s="150"/>
      <c r="K136" s="150"/>
      <c r="L136" s="151">
        <f>ROUND(Q136*I136,2)</f>
        <v>0</v>
      </c>
      <c r="M136" s="152"/>
      <c r="N136" s="19"/>
      <c r="O136" s="153" t="s">
        <v>1</v>
      </c>
      <c r="P136" s="154" t="s">
        <v>42</v>
      </c>
      <c r="Q136" s="155">
        <f>J136+K136</f>
        <v>0</v>
      </c>
      <c r="R136" s="156">
        <f>ROUND(J136*I136,2)</f>
        <v>0</v>
      </c>
      <c r="S136" s="156">
        <f>ROUND(K136*I136,2)</f>
        <v>0</v>
      </c>
      <c r="T136" s="18"/>
      <c r="U136" s="157">
        <f>T136*I136</f>
        <v>0</v>
      </c>
      <c r="V136" s="157">
        <v>1.5424500000000001</v>
      </c>
      <c r="W136" s="157">
        <f>V136*I136</f>
        <v>2.9615040000000001</v>
      </c>
      <c r="X136" s="157">
        <v>0</v>
      </c>
      <c r="Y136" s="158">
        <f>X136*I136</f>
        <v>0</v>
      </c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59" t="s">
        <v>165</v>
      </c>
      <c r="AT136" s="18"/>
      <c r="AU136" s="159" t="s">
        <v>161</v>
      </c>
      <c r="AV136" s="159" t="s">
        <v>97</v>
      </c>
      <c r="AW136" s="18"/>
      <c r="AX136" s="18"/>
      <c r="AY136" s="18"/>
      <c r="AZ136" s="3" t="s">
        <v>159</v>
      </c>
      <c r="BA136" s="18"/>
      <c r="BB136" s="18"/>
      <c r="BC136" s="18"/>
      <c r="BD136" s="18"/>
      <c r="BE136" s="18"/>
      <c r="BF136" s="160">
        <f>IF(P136="základná",L136,0)</f>
        <v>0</v>
      </c>
      <c r="BG136" s="160">
        <f>IF(P136="znížená",L136,0)</f>
        <v>0</v>
      </c>
      <c r="BH136" s="160">
        <f>IF(P136="zákl. prenesená",L136,0)</f>
        <v>0</v>
      </c>
      <c r="BI136" s="160">
        <f>IF(P136="zníž. prenesená",L136,0)</f>
        <v>0</v>
      </c>
      <c r="BJ136" s="160">
        <f>IF(P136="nulová",L136,0)</f>
        <v>0</v>
      </c>
      <c r="BK136" s="3" t="s">
        <v>97</v>
      </c>
      <c r="BL136" s="160">
        <f>ROUND(Q136*I136,2)</f>
        <v>0</v>
      </c>
      <c r="BM136" s="3" t="s">
        <v>165</v>
      </c>
      <c r="BN136" s="159" t="s">
        <v>790</v>
      </c>
    </row>
    <row r="137" spans="1:66" ht="15.75" customHeight="1">
      <c r="A137" s="161"/>
      <c r="B137" s="162"/>
      <c r="C137" s="161"/>
      <c r="D137" s="163" t="s">
        <v>167</v>
      </c>
      <c r="E137" s="164" t="s">
        <v>1</v>
      </c>
      <c r="F137" s="165" t="s">
        <v>173</v>
      </c>
      <c r="G137" s="165"/>
      <c r="H137" s="161"/>
      <c r="I137" s="166">
        <v>1.92</v>
      </c>
      <c r="J137" s="161"/>
      <c r="K137" s="161"/>
      <c r="L137" s="161"/>
      <c r="M137" s="161"/>
      <c r="N137" s="162"/>
      <c r="O137" s="167"/>
      <c r="P137" s="161"/>
      <c r="Q137" s="161"/>
      <c r="R137" s="161"/>
      <c r="S137" s="161"/>
      <c r="T137" s="161"/>
      <c r="U137" s="161"/>
      <c r="V137" s="161"/>
      <c r="W137" s="161"/>
      <c r="X137" s="161"/>
      <c r="Y137" s="168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4" t="s">
        <v>167</v>
      </c>
      <c r="AV137" s="164" t="s">
        <v>97</v>
      </c>
      <c r="AW137" s="161" t="s">
        <v>97</v>
      </c>
      <c r="AX137" s="161" t="s">
        <v>4</v>
      </c>
      <c r="AY137" s="161" t="s">
        <v>86</v>
      </c>
      <c r="AZ137" s="164" t="s">
        <v>159</v>
      </c>
      <c r="BA137" s="161"/>
      <c r="BB137" s="161"/>
      <c r="BC137" s="161"/>
      <c r="BD137" s="161"/>
      <c r="BE137" s="161"/>
      <c r="BF137" s="161"/>
      <c r="BG137" s="161"/>
      <c r="BH137" s="161"/>
      <c r="BI137" s="161"/>
      <c r="BJ137" s="161"/>
      <c r="BK137" s="161"/>
      <c r="BL137" s="161"/>
      <c r="BM137" s="161"/>
      <c r="BN137" s="161"/>
    </row>
    <row r="138" spans="1:66" ht="16.5" customHeight="1">
      <c r="A138" s="18"/>
      <c r="B138" s="19"/>
      <c r="C138" s="169" t="s">
        <v>174</v>
      </c>
      <c r="D138" s="169" t="s">
        <v>175</v>
      </c>
      <c r="E138" s="170" t="s">
        <v>176</v>
      </c>
      <c r="F138" s="171" t="s">
        <v>177</v>
      </c>
      <c r="G138" s="171"/>
      <c r="H138" s="172" t="s">
        <v>178</v>
      </c>
      <c r="I138" s="173">
        <v>48</v>
      </c>
      <c r="J138" s="174"/>
      <c r="K138" s="175"/>
      <c r="L138" s="176">
        <f>ROUND(Q138*I138,2)</f>
        <v>0</v>
      </c>
      <c r="M138" s="175"/>
      <c r="N138" s="177"/>
      <c r="O138" s="178" t="s">
        <v>1</v>
      </c>
      <c r="P138" s="154" t="s">
        <v>42</v>
      </c>
      <c r="Q138" s="155">
        <f>J138+K138</f>
        <v>0</v>
      </c>
      <c r="R138" s="156">
        <f>ROUND(J138*I138,2)</f>
        <v>0</v>
      </c>
      <c r="S138" s="156">
        <f>ROUND(K138*I138,2)</f>
        <v>0</v>
      </c>
      <c r="T138" s="18"/>
      <c r="U138" s="157">
        <f>T138*I138</f>
        <v>0</v>
      </c>
      <c r="V138" s="157">
        <v>2.7E-2</v>
      </c>
      <c r="W138" s="157">
        <f>V138*I138</f>
        <v>1.296</v>
      </c>
      <c r="X138" s="157">
        <v>0</v>
      </c>
      <c r="Y138" s="158">
        <f>X138*I138</f>
        <v>0</v>
      </c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59" t="s">
        <v>179</v>
      </c>
      <c r="AT138" s="18"/>
      <c r="AU138" s="159" t="s">
        <v>175</v>
      </c>
      <c r="AV138" s="159" t="s">
        <v>97</v>
      </c>
      <c r="AW138" s="18"/>
      <c r="AX138" s="18"/>
      <c r="AY138" s="18"/>
      <c r="AZ138" s="3" t="s">
        <v>159</v>
      </c>
      <c r="BA138" s="18"/>
      <c r="BB138" s="18"/>
      <c r="BC138" s="18"/>
      <c r="BD138" s="18"/>
      <c r="BE138" s="18"/>
      <c r="BF138" s="160">
        <f>IF(P138="základná",L138,0)</f>
        <v>0</v>
      </c>
      <c r="BG138" s="160">
        <f>IF(P138="znížená",L138,0)</f>
        <v>0</v>
      </c>
      <c r="BH138" s="160">
        <f>IF(P138="zákl. prenesená",L138,0)</f>
        <v>0</v>
      </c>
      <c r="BI138" s="160">
        <f>IF(P138="zníž. prenesená",L138,0)</f>
        <v>0</v>
      </c>
      <c r="BJ138" s="160">
        <f>IF(P138="nulová",L138,0)</f>
        <v>0</v>
      </c>
      <c r="BK138" s="3" t="s">
        <v>97</v>
      </c>
      <c r="BL138" s="160">
        <f>ROUND(Q138*I138,2)</f>
        <v>0</v>
      </c>
      <c r="BM138" s="3" t="s">
        <v>165</v>
      </c>
      <c r="BN138" s="159" t="s">
        <v>791</v>
      </c>
    </row>
    <row r="139" spans="1:66" ht="15.75" customHeight="1">
      <c r="A139" s="161"/>
      <c r="B139" s="162"/>
      <c r="C139" s="161"/>
      <c r="D139" s="163" t="s">
        <v>167</v>
      </c>
      <c r="E139" s="164" t="s">
        <v>1</v>
      </c>
      <c r="F139" s="165" t="s">
        <v>181</v>
      </c>
      <c r="G139" s="165"/>
      <c r="H139" s="161"/>
      <c r="I139" s="166">
        <v>48</v>
      </c>
      <c r="J139" s="161"/>
      <c r="K139" s="161"/>
      <c r="L139" s="161"/>
      <c r="M139" s="161"/>
      <c r="N139" s="162"/>
      <c r="O139" s="167"/>
      <c r="P139" s="161"/>
      <c r="Q139" s="161"/>
      <c r="R139" s="161"/>
      <c r="S139" s="161"/>
      <c r="T139" s="161"/>
      <c r="U139" s="161"/>
      <c r="V139" s="161"/>
      <c r="W139" s="161"/>
      <c r="X139" s="161"/>
      <c r="Y139" s="168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4" t="s">
        <v>167</v>
      </c>
      <c r="AV139" s="164" t="s">
        <v>97</v>
      </c>
      <c r="AW139" s="161" t="s">
        <v>97</v>
      </c>
      <c r="AX139" s="161" t="s">
        <v>4</v>
      </c>
      <c r="AY139" s="161" t="s">
        <v>86</v>
      </c>
      <c r="AZ139" s="164" t="s">
        <v>159</v>
      </c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161"/>
      <c r="BN139" s="161"/>
    </row>
    <row r="140" spans="1:66" ht="22.5" customHeight="1">
      <c r="A140" s="132"/>
      <c r="B140" s="133"/>
      <c r="C140" s="132"/>
      <c r="D140" s="134" t="s">
        <v>77</v>
      </c>
      <c r="E140" s="143" t="s">
        <v>201</v>
      </c>
      <c r="F140" s="143" t="s">
        <v>202</v>
      </c>
      <c r="G140" s="143"/>
      <c r="H140" s="132"/>
      <c r="I140" s="132"/>
      <c r="J140" s="132"/>
      <c r="K140" s="132"/>
      <c r="L140" s="144">
        <f>BL140</f>
        <v>0</v>
      </c>
      <c r="M140" s="132"/>
      <c r="N140" s="133"/>
      <c r="O140" s="137"/>
      <c r="P140" s="132"/>
      <c r="Q140" s="132"/>
      <c r="R140" s="138">
        <f t="shared" ref="R140:S140" si="23">SUM(R141:R145)</f>
        <v>0</v>
      </c>
      <c r="S140" s="138">
        <f t="shared" si="23"/>
        <v>0</v>
      </c>
      <c r="T140" s="132"/>
      <c r="U140" s="139">
        <f>SUM(U141:U145)</f>
        <v>0</v>
      </c>
      <c r="V140" s="132"/>
      <c r="W140" s="139">
        <f>SUM(W141:W145)</f>
        <v>3.3962399999999997</v>
      </c>
      <c r="X140" s="132"/>
      <c r="Y140" s="140">
        <f>SUM(Y141:Y145)</f>
        <v>0</v>
      </c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  <c r="AL140" s="132"/>
      <c r="AM140" s="132"/>
      <c r="AN140" s="132"/>
      <c r="AO140" s="132"/>
      <c r="AP140" s="132"/>
      <c r="AQ140" s="132"/>
      <c r="AR140" s="132"/>
      <c r="AS140" s="134" t="s">
        <v>86</v>
      </c>
      <c r="AT140" s="132"/>
      <c r="AU140" s="141" t="s">
        <v>77</v>
      </c>
      <c r="AV140" s="141" t="s">
        <v>86</v>
      </c>
      <c r="AW140" s="132"/>
      <c r="AX140" s="132"/>
      <c r="AY140" s="132"/>
      <c r="AZ140" s="134" t="s">
        <v>159</v>
      </c>
      <c r="BA140" s="132"/>
      <c r="BB140" s="132"/>
      <c r="BC140" s="132"/>
      <c r="BD140" s="132"/>
      <c r="BE140" s="132"/>
      <c r="BF140" s="132"/>
      <c r="BG140" s="132"/>
      <c r="BH140" s="132"/>
      <c r="BI140" s="132"/>
      <c r="BJ140" s="132"/>
      <c r="BK140" s="132"/>
      <c r="BL140" s="142">
        <f>SUM(BL141:BL145)</f>
        <v>0</v>
      </c>
      <c r="BM140" s="132"/>
      <c r="BN140" s="132"/>
    </row>
    <row r="141" spans="1:66" ht="33" customHeight="1">
      <c r="A141" s="18"/>
      <c r="B141" s="19"/>
      <c r="C141" s="145" t="s">
        <v>165</v>
      </c>
      <c r="D141" s="145" t="s">
        <v>161</v>
      </c>
      <c r="E141" s="146" t="s">
        <v>203</v>
      </c>
      <c r="F141" s="147" t="s">
        <v>204</v>
      </c>
      <c r="G141" s="147"/>
      <c r="H141" s="148" t="s">
        <v>186</v>
      </c>
      <c r="I141" s="149">
        <v>66</v>
      </c>
      <c r="J141" s="150"/>
      <c r="K141" s="150"/>
      <c r="L141" s="151">
        <f>ROUND(Q141*I141,2)</f>
        <v>0</v>
      </c>
      <c r="M141" s="152"/>
      <c r="N141" s="19"/>
      <c r="O141" s="153" t="s">
        <v>1</v>
      </c>
      <c r="P141" s="154" t="s">
        <v>42</v>
      </c>
      <c r="Q141" s="155">
        <f>J141+K141</f>
        <v>0</v>
      </c>
      <c r="R141" s="156">
        <f>ROUND(J141*I141,2)</f>
        <v>0</v>
      </c>
      <c r="S141" s="156">
        <f>ROUND(K141*I141,2)</f>
        <v>0</v>
      </c>
      <c r="T141" s="18"/>
      <c r="U141" s="157">
        <f>T141*I141</f>
        <v>0</v>
      </c>
      <c r="V141" s="157">
        <v>2.572E-2</v>
      </c>
      <c r="W141" s="157">
        <f>V141*I141</f>
        <v>1.6975199999999999</v>
      </c>
      <c r="X141" s="157">
        <v>0</v>
      </c>
      <c r="Y141" s="158">
        <f>X141*I141</f>
        <v>0</v>
      </c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59" t="s">
        <v>165</v>
      </c>
      <c r="AT141" s="18"/>
      <c r="AU141" s="159" t="s">
        <v>161</v>
      </c>
      <c r="AV141" s="159" t="s">
        <v>97</v>
      </c>
      <c r="AW141" s="18"/>
      <c r="AX141" s="18"/>
      <c r="AY141" s="18"/>
      <c r="AZ141" s="3" t="s">
        <v>159</v>
      </c>
      <c r="BA141" s="18"/>
      <c r="BB141" s="18"/>
      <c r="BC141" s="18"/>
      <c r="BD141" s="18"/>
      <c r="BE141" s="18"/>
      <c r="BF141" s="160">
        <f>IF(P141="základná",L141,0)</f>
        <v>0</v>
      </c>
      <c r="BG141" s="160">
        <f>IF(P141="znížená",L141,0)</f>
        <v>0</v>
      </c>
      <c r="BH141" s="160">
        <f>IF(P141="zákl. prenesená",L141,0)</f>
        <v>0</v>
      </c>
      <c r="BI141" s="160">
        <f>IF(P141="zníž. prenesená",L141,0)</f>
        <v>0</v>
      </c>
      <c r="BJ141" s="160">
        <f>IF(P141="nulová",L141,0)</f>
        <v>0</v>
      </c>
      <c r="BK141" s="3" t="s">
        <v>97</v>
      </c>
      <c r="BL141" s="160">
        <f>ROUND(Q141*I141,2)</f>
        <v>0</v>
      </c>
      <c r="BM141" s="3" t="s">
        <v>165</v>
      </c>
      <c r="BN141" s="159" t="s">
        <v>792</v>
      </c>
    </row>
    <row r="142" spans="1:66" ht="15.75" customHeight="1">
      <c r="A142" s="161"/>
      <c r="B142" s="162"/>
      <c r="C142" s="161"/>
      <c r="D142" s="163" t="s">
        <v>167</v>
      </c>
      <c r="E142" s="164" t="s">
        <v>1</v>
      </c>
      <c r="F142" s="165" t="s">
        <v>206</v>
      </c>
      <c r="G142" s="165"/>
      <c r="H142" s="161"/>
      <c r="I142" s="166">
        <v>66</v>
      </c>
      <c r="J142" s="161"/>
      <c r="K142" s="161"/>
      <c r="L142" s="161"/>
      <c r="M142" s="161"/>
      <c r="N142" s="162"/>
      <c r="O142" s="167"/>
      <c r="P142" s="161"/>
      <c r="Q142" s="161"/>
      <c r="R142" s="161"/>
      <c r="S142" s="161"/>
      <c r="T142" s="161"/>
      <c r="U142" s="161"/>
      <c r="V142" s="161"/>
      <c r="W142" s="161"/>
      <c r="X142" s="161"/>
      <c r="Y142" s="168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4" t="s">
        <v>167</v>
      </c>
      <c r="AV142" s="164" t="s">
        <v>97</v>
      </c>
      <c r="AW142" s="161" t="s">
        <v>97</v>
      </c>
      <c r="AX142" s="161" t="s">
        <v>4</v>
      </c>
      <c r="AY142" s="161" t="s">
        <v>86</v>
      </c>
      <c r="AZ142" s="164" t="s">
        <v>159</v>
      </c>
      <c r="BA142" s="161"/>
      <c r="BB142" s="161"/>
      <c r="BC142" s="161"/>
      <c r="BD142" s="161"/>
      <c r="BE142" s="161"/>
      <c r="BF142" s="161"/>
      <c r="BG142" s="161"/>
      <c r="BH142" s="161"/>
      <c r="BI142" s="161"/>
      <c r="BJ142" s="161"/>
      <c r="BK142" s="161"/>
      <c r="BL142" s="161"/>
      <c r="BM142" s="161"/>
      <c r="BN142" s="161"/>
    </row>
    <row r="143" spans="1:66" ht="44.25" customHeight="1">
      <c r="A143" s="18"/>
      <c r="B143" s="19"/>
      <c r="C143" s="145" t="s">
        <v>182</v>
      </c>
      <c r="D143" s="145" t="s">
        <v>161</v>
      </c>
      <c r="E143" s="146" t="s">
        <v>207</v>
      </c>
      <c r="F143" s="147" t="s">
        <v>208</v>
      </c>
      <c r="G143" s="147"/>
      <c r="H143" s="148" t="s">
        <v>186</v>
      </c>
      <c r="I143" s="149">
        <v>66</v>
      </c>
      <c r="J143" s="150"/>
      <c r="K143" s="150"/>
      <c r="L143" s="151">
        <f t="shared" ref="L143:L145" si="24">ROUND(Q143*I143,2)</f>
        <v>0</v>
      </c>
      <c r="M143" s="152"/>
      <c r="N143" s="19"/>
      <c r="O143" s="153" t="s">
        <v>1</v>
      </c>
      <c r="P143" s="154" t="s">
        <v>42</v>
      </c>
      <c r="Q143" s="155">
        <f t="shared" ref="Q143:Q145" si="25">J143+K143</f>
        <v>0</v>
      </c>
      <c r="R143" s="156">
        <f t="shared" ref="R143:R145" si="26">ROUND(J143*I143,2)</f>
        <v>0</v>
      </c>
      <c r="S143" s="156">
        <f t="shared" ref="S143:S145" si="27">ROUND(K143*I143,2)</f>
        <v>0</v>
      </c>
      <c r="T143" s="18"/>
      <c r="U143" s="157">
        <f t="shared" ref="U143:U145" si="28">T143*I143</f>
        <v>0</v>
      </c>
      <c r="V143" s="157">
        <v>0</v>
      </c>
      <c r="W143" s="157">
        <f t="shared" ref="W143:W145" si="29">V143*I143</f>
        <v>0</v>
      </c>
      <c r="X143" s="157">
        <v>0</v>
      </c>
      <c r="Y143" s="158">
        <f t="shared" ref="Y143:Y145" si="30">X143*I143</f>
        <v>0</v>
      </c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59" t="s">
        <v>165</v>
      </c>
      <c r="AT143" s="18"/>
      <c r="AU143" s="159" t="s">
        <v>161</v>
      </c>
      <c r="AV143" s="159" t="s">
        <v>97</v>
      </c>
      <c r="AW143" s="18"/>
      <c r="AX143" s="18"/>
      <c r="AY143" s="18"/>
      <c r="AZ143" s="3" t="s">
        <v>159</v>
      </c>
      <c r="BA143" s="18"/>
      <c r="BB143" s="18"/>
      <c r="BC143" s="18"/>
      <c r="BD143" s="18"/>
      <c r="BE143" s="18"/>
      <c r="BF143" s="160">
        <f t="shared" ref="BF143:BF145" si="31">IF(P143="základná",L143,0)</f>
        <v>0</v>
      </c>
      <c r="BG143" s="160">
        <f t="shared" ref="BG143:BG145" si="32">IF(P143="znížená",L143,0)</f>
        <v>0</v>
      </c>
      <c r="BH143" s="160">
        <f t="shared" ref="BH143:BH145" si="33">IF(P143="zákl. prenesená",L143,0)</f>
        <v>0</v>
      </c>
      <c r="BI143" s="160">
        <f t="shared" ref="BI143:BI145" si="34">IF(P143="zníž. prenesená",L143,0)</f>
        <v>0</v>
      </c>
      <c r="BJ143" s="160">
        <f t="shared" ref="BJ143:BJ145" si="35">IF(P143="nulová",L143,0)</f>
        <v>0</v>
      </c>
      <c r="BK143" s="3" t="s">
        <v>97</v>
      </c>
      <c r="BL143" s="160">
        <f t="shared" ref="BL143:BL145" si="36">ROUND(Q143*I143,2)</f>
        <v>0</v>
      </c>
      <c r="BM143" s="3" t="s">
        <v>165</v>
      </c>
      <c r="BN143" s="159" t="s">
        <v>793</v>
      </c>
    </row>
    <row r="144" spans="1:66" ht="33" customHeight="1">
      <c r="A144" s="18"/>
      <c r="B144" s="19"/>
      <c r="C144" s="145" t="s">
        <v>192</v>
      </c>
      <c r="D144" s="145" t="s">
        <v>161</v>
      </c>
      <c r="E144" s="146" t="s">
        <v>211</v>
      </c>
      <c r="F144" s="147" t="s">
        <v>212</v>
      </c>
      <c r="G144" s="147"/>
      <c r="H144" s="148" t="s">
        <v>186</v>
      </c>
      <c r="I144" s="149">
        <v>66</v>
      </c>
      <c r="J144" s="150"/>
      <c r="K144" s="150"/>
      <c r="L144" s="151">
        <f t="shared" si="24"/>
        <v>0</v>
      </c>
      <c r="M144" s="152"/>
      <c r="N144" s="19"/>
      <c r="O144" s="153" t="s">
        <v>1</v>
      </c>
      <c r="P144" s="154" t="s">
        <v>42</v>
      </c>
      <c r="Q144" s="155">
        <f t="shared" si="25"/>
        <v>0</v>
      </c>
      <c r="R144" s="156">
        <f t="shared" si="26"/>
        <v>0</v>
      </c>
      <c r="S144" s="156">
        <f t="shared" si="27"/>
        <v>0</v>
      </c>
      <c r="T144" s="18"/>
      <c r="U144" s="157">
        <f t="shared" si="28"/>
        <v>0</v>
      </c>
      <c r="V144" s="157">
        <v>2.572E-2</v>
      </c>
      <c r="W144" s="157">
        <f t="shared" si="29"/>
        <v>1.6975199999999999</v>
      </c>
      <c r="X144" s="157">
        <v>0</v>
      </c>
      <c r="Y144" s="158">
        <f t="shared" si="30"/>
        <v>0</v>
      </c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59" t="s">
        <v>165</v>
      </c>
      <c r="AT144" s="18"/>
      <c r="AU144" s="159" t="s">
        <v>161</v>
      </c>
      <c r="AV144" s="159" t="s">
        <v>97</v>
      </c>
      <c r="AW144" s="18"/>
      <c r="AX144" s="18"/>
      <c r="AY144" s="18"/>
      <c r="AZ144" s="3" t="s">
        <v>159</v>
      </c>
      <c r="BA144" s="18"/>
      <c r="BB144" s="18"/>
      <c r="BC144" s="18"/>
      <c r="BD144" s="18"/>
      <c r="BE144" s="18"/>
      <c r="BF144" s="160">
        <f t="shared" si="31"/>
        <v>0</v>
      </c>
      <c r="BG144" s="160">
        <f t="shared" si="32"/>
        <v>0</v>
      </c>
      <c r="BH144" s="160">
        <f t="shared" si="33"/>
        <v>0</v>
      </c>
      <c r="BI144" s="160">
        <f t="shared" si="34"/>
        <v>0</v>
      </c>
      <c r="BJ144" s="160">
        <f t="shared" si="35"/>
        <v>0</v>
      </c>
      <c r="BK144" s="3" t="s">
        <v>97</v>
      </c>
      <c r="BL144" s="160">
        <f t="shared" si="36"/>
        <v>0</v>
      </c>
      <c r="BM144" s="3" t="s">
        <v>165</v>
      </c>
      <c r="BN144" s="159" t="s">
        <v>794</v>
      </c>
    </row>
    <row r="145" spans="1:66" ht="37.5" customHeight="1">
      <c r="A145" s="18"/>
      <c r="B145" s="19"/>
      <c r="C145" s="145" t="s">
        <v>196</v>
      </c>
      <c r="D145" s="145" t="s">
        <v>161</v>
      </c>
      <c r="E145" s="146" t="s">
        <v>215</v>
      </c>
      <c r="F145" s="147" t="s">
        <v>216</v>
      </c>
      <c r="G145" s="147"/>
      <c r="H145" s="148" t="s">
        <v>178</v>
      </c>
      <c r="I145" s="149">
        <v>6</v>
      </c>
      <c r="J145" s="150"/>
      <c r="K145" s="150"/>
      <c r="L145" s="151">
        <f t="shared" si="24"/>
        <v>0</v>
      </c>
      <c r="M145" s="152"/>
      <c r="N145" s="19"/>
      <c r="O145" s="153" t="s">
        <v>1</v>
      </c>
      <c r="P145" s="154" t="s">
        <v>42</v>
      </c>
      <c r="Q145" s="155">
        <f t="shared" si="25"/>
        <v>0</v>
      </c>
      <c r="R145" s="156">
        <f t="shared" si="26"/>
        <v>0</v>
      </c>
      <c r="S145" s="156">
        <f t="shared" si="27"/>
        <v>0</v>
      </c>
      <c r="T145" s="18"/>
      <c r="U145" s="157">
        <f t="shared" si="28"/>
        <v>0</v>
      </c>
      <c r="V145" s="157">
        <v>2.0000000000000001E-4</v>
      </c>
      <c r="W145" s="157">
        <f t="shared" si="29"/>
        <v>1.2000000000000001E-3</v>
      </c>
      <c r="X145" s="157">
        <v>0</v>
      </c>
      <c r="Y145" s="158">
        <f t="shared" si="30"/>
        <v>0</v>
      </c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59" t="s">
        <v>165</v>
      </c>
      <c r="AT145" s="18"/>
      <c r="AU145" s="159" t="s">
        <v>161</v>
      </c>
      <c r="AV145" s="159" t="s">
        <v>97</v>
      </c>
      <c r="AW145" s="18"/>
      <c r="AX145" s="18"/>
      <c r="AY145" s="18"/>
      <c r="AZ145" s="3" t="s">
        <v>159</v>
      </c>
      <c r="BA145" s="18"/>
      <c r="BB145" s="18"/>
      <c r="BC145" s="18"/>
      <c r="BD145" s="18"/>
      <c r="BE145" s="18"/>
      <c r="BF145" s="160">
        <f t="shared" si="31"/>
        <v>0</v>
      </c>
      <c r="BG145" s="160">
        <f t="shared" si="32"/>
        <v>0</v>
      </c>
      <c r="BH145" s="160">
        <f t="shared" si="33"/>
        <v>0</v>
      </c>
      <c r="BI145" s="160">
        <f t="shared" si="34"/>
        <v>0</v>
      </c>
      <c r="BJ145" s="160">
        <f t="shared" si="35"/>
        <v>0</v>
      </c>
      <c r="BK145" s="3" t="s">
        <v>97</v>
      </c>
      <c r="BL145" s="160">
        <f t="shared" si="36"/>
        <v>0</v>
      </c>
      <c r="BM145" s="3" t="s">
        <v>165</v>
      </c>
      <c r="BN145" s="159" t="s">
        <v>795</v>
      </c>
    </row>
    <row r="146" spans="1:66" ht="22.5" customHeight="1">
      <c r="A146" s="132"/>
      <c r="B146" s="133"/>
      <c r="C146" s="132"/>
      <c r="D146" s="134" t="s">
        <v>77</v>
      </c>
      <c r="E146" s="143" t="s">
        <v>218</v>
      </c>
      <c r="F146" s="143" t="s">
        <v>219</v>
      </c>
      <c r="G146" s="143"/>
      <c r="H146" s="132"/>
      <c r="I146" s="132"/>
      <c r="J146" s="132"/>
      <c r="K146" s="132"/>
      <c r="L146" s="144">
        <f>BL146</f>
        <v>0</v>
      </c>
      <c r="M146" s="132"/>
      <c r="N146" s="133"/>
      <c r="O146" s="137"/>
      <c r="P146" s="132"/>
      <c r="Q146" s="132"/>
      <c r="R146" s="138">
        <f t="shared" ref="R146:S146" si="37">R147</f>
        <v>0</v>
      </c>
      <c r="S146" s="138">
        <f t="shared" si="37"/>
        <v>0</v>
      </c>
      <c r="T146" s="132"/>
      <c r="U146" s="139">
        <f>U147</f>
        <v>0</v>
      </c>
      <c r="V146" s="132"/>
      <c r="W146" s="139">
        <f>W147</f>
        <v>0</v>
      </c>
      <c r="X146" s="132"/>
      <c r="Y146" s="140">
        <f>Y147</f>
        <v>0</v>
      </c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4" t="s">
        <v>86</v>
      </c>
      <c r="AT146" s="132"/>
      <c r="AU146" s="141" t="s">
        <v>77</v>
      </c>
      <c r="AV146" s="141" t="s">
        <v>86</v>
      </c>
      <c r="AW146" s="132"/>
      <c r="AX146" s="132"/>
      <c r="AY146" s="132"/>
      <c r="AZ146" s="134" t="s">
        <v>159</v>
      </c>
      <c r="BA146" s="132"/>
      <c r="BB146" s="132"/>
      <c r="BC146" s="132"/>
      <c r="BD146" s="132"/>
      <c r="BE146" s="132"/>
      <c r="BF146" s="132"/>
      <c r="BG146" s="132"/>
      <c r="BH146" s="132"/>
      <c r="BI146" s="132"/>
      <c r="BJ146" s="132"/>
      <c r="BK146" s="132"/>
      <c r="BL146" s="142">
        <f>BL147</f>
        <v>0</v>
      </c>
      <c r="BM146" s="132"/>
      <c r="BN146" s="132"/>
    </row>
    <row r="147" spans="1:66" ht="24" customHeight="1">
      <c r="A147" s="18"/>
      <c r="B147" s="19"/>
      <c r="C147" s="145" t="s">
        <v>179</v>
      </c>
      <c r="D147" s="145" t="s">
        <v>161</v>
      </c>
      <c r="E147" s="146" t="s">
        <v>221</v>
      </c>
      <c r="F147" s="147" t="s">
        <v>222</v>
      </c>
      <c r="G147" s="147"/>
      <c r="H147" s="148" t="s">
        <v>223</v>
      </c>
      <c r="I147" s="149">
        <v>7.6539999999999999</v>
      </c>
      <c r="J147" s="150"/>
      <c r="K147" s="150"/>
      <c r="L147" s="151">
        <f>ROUND(Q147*I147,2)</f>
        <v>0</v>
      </c>
      <c r="M147" s="152"/>
      <c r="N147" s="19"/>
      <c r="O147" s="153" t="s">
        <v>1</v>
      </c>
      <c r="P147" s="154" t="s">
        <v>42</v>
      </c>
      <c r="Q147" s="155">
        <f>J147+K147</f>
        <v>0</v>
      </c>
      <c r="R147" s="156">
        <f>ROUND(J147*I147,2)</f>
        <v>0</v>
      </c>
      <c r="S147" s="156">
        <f>ROUND(K147*I147,2)</f>
        <v>0</v>
      </c>
      <c r="T147" s="18"/>
      <c r="U147" s="157">
        <f>T147*I147</f>
        <v>0</v>
      </c>
      <c r="V147" s="157">
        <v>0</v>
      </c>
      <c r="W147" s="157">
        <f>V147*I147</f>
        <v>0</v>
      </c>
      <c r="X147" s="157">
        <v>0</v>
      </c>
      <c r="Y147" s="158">
        <f>X147*I147</f>
        <v>0</v>
      </c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59" t="s">
        <v>165</v>
      </c>
      <c r="AT147" s="18"/>
      <c r="AU147" s="159" t="s">
        <v>161</v>
      </c>
      <c r="AV147" s="159" t="s">
        <v>97</v>
      </c>
      <c r="AW147" s="18"/>
      <c r="AX147" s="18"/>
      <c r="AY147" s="18"/>
      <c r="AZ147" s="3" t="s">
        <v>159</v>
      </c>
      <c r="BA147" s="18"/>
      <c r="BB147" s="18"/>
      <c r="BC147" s="18"/>
      <c r="BD147" s="18"/>
      <c r="BE147" s="18"/>
      <c r="BF147" s="160">
        <f>IF(P147="základná",L147,0)</f>
        <v>0</v>
      </c>
      <c r="BG147" s="160">
        <f>IF(P147="znížená",L147,0)</f>
        <v>0</v>
      </c>
      <c r="BH147" s="160">
        <f>IF(P147="zákl. prenesená",L147,0)</f>
        <v>0</v>
      </c>
      <c r="BI147" s="160">
        <f>IF(P147="zníž. prenesená",L147,0)</f>
        <v>0</v>
      </c>
      <c r="BJ147" s="160">
        <f>IF(P147="nulová",L147,0)</f>
        <v>0</v>
      </c>
      <c r="BK147" s="3" t="s">
        <v>97</v>
      </c>
      <c r="BL147" s="160">
        <f>ROUND(Q147*I147,2)</f>
        <v>0</v>
      </c>
      <c r="BM147" s="3" t="s">
        <v>165</v>
      </c>
      <c r="BN147" s="159" t="s">
        <v>796</v>
      </c>
    </row>
    <row r="148" spans="1:66" ht="25.5" customHeight="1">
      <c r="A148" s="132"/>
      <c r="B148" s="133"/>
      <c r="C148" s="132"/>
      <c r="D148" s="134" t="s">
        <v>77</v>
      </c>
      <c r="E148" s="135" t="s">
        <v>225</v>
      </c>
      <c r="F148" s="135" t="s">
        <v>226</v>
      </c>
      <c r="G148" s="135"/>
      <c r="H148" s="132"/>
      <c r="I148" s="132"/>
      <c r="J148" s="132"/>
      <c r="K148" s="132"/>
      <c r="L148" s="136">
        <f t="shared" ref="L148:L149" si="38">BL148</f>
        <v>0</v>
      </c>
      <c r="M148" s="132"/>
      <c r="N148" s="133"/>
      <c r="O148" s="137"/>
      <c r="P148" s="132"/>
      <c r="Q148" s="132"/>
      <c r="R148" s="138">
        <f t="shared" ref="R148:S148" si="39">R149+R177+R224+R233+R251+R255+R279+R286</f>
        <v>0</v>
      </c>
      <c r="S148" s="138">
        <f t="shared" si="39"/>
        <v>0</v>
      </c>
      <c r="T148" s="132"/>
      <c r="U148" s="139">
        <f>U149+U177+U224+U233+U251+U255+U279+U286</f>
        <v>0</v>
      </c>
      <c r="V148" s="132"/>
      <c r="W148" s="139">
        <f>W149+W177+W224+W233+W251+W255+W279+W286</f>
        <v>4.8050503999999998</v>
      </c>
      <c r="X148" s="132"/>
      <c r="Y148" s="140">
        <f>Y149+Y177+Y224+Y233+Y251+Y255+Y279+Y286</f>
        <v>0</v>
      </c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2"/>
      <c r="AR148" s="132"/>
      <c r="AS148" s="134" t="s">
        <v>97</v>
      </c>
      <c r="AT148" s="132"/>
      <c r="AU148" s="141" t="s">
        <v>77</v>
      </c>
      <c r="AV148" s="141" t="s">
        <v>78</v>
      </c>
      <c r="AW148" s="132"/>
      <c r="AX148" s="132"/>
      <c r="AY148" s="132"/>
      <c r="AZ148" s="134" t="s">
        <v>159</v>
      </c>
      <c r="BA148" s="132"/>
      <c r="BB148" s="132"/>
      <c r="BC148" s="132"/>
      <c r="BD148" s="132"/>
      <c r="BE148" s="132"/>
      <c r="BF148" s="132"/>
      <c r="BG148" s="132"/>
      <c r="BH148" s="132"/>
      <c r="BI148" s="132"/>
      <c r="BJ148" s="132"/>
      <c r="BK148" s="132"/>
      <c r="BL148" s="142">
        <f>BL149+BL177+BL224+BL233+BL251+BL255+BL279+BL286</f>
        <v>0</v>
      </c>
      <c r="BM148" s="132"/>
      <c r="BN148" s="132"/>
    </row>
    <row r="149" spans="1:66" ht="22.5" customHeight="1">
      <c r="A149" s="132"/>
      <c r="B149" s="133"/>
      <c r="C149" s="132"/>
      <c r="D149" s="134" t="s">
        <v>77</v>
      </c>
      <c r="E149" s="143" t="s">
        <v>227</v>
      </c>
      <c r="F149" s="143" t="s">
        <v>228</v>
      </c>
      <c r="G149" s="143"/>
      <c r="H149" s="132"/>
      <c r="I149" s="132"/>
      <c r="J149" s="132"/>
      <c r="K149" s="132"/>
      <c r="L149" s="144">
        <f t="shared" si="38"/>
        <v>0</v>
      </c>
      <c r="M149" s="132"/>
      <c r="N149" s="133"/>
      <c r="O149" s="137"/>
      <c r="P149" s="132"/>
      <c r="Q149" s="132"/>
      <c r="R149" s="138">
        <f t="shared" ref="R149:S149" si="40">SUM(R150:R176)</f>
        <v>0</v>
      </c>
      <c r="S149" s="138">
        <f t="shared" si="40"/>
        <v>0</v>
      </c>
      <c r="T149" s="132"/>
      <c r="U149" s="139">
        <f>SUM(U150:U176)</f>
        <v>0</v>
      </c>
      <c r="V149" s="132"/>
      <c r="W149" s="139">
        <f>SUM(W150:W176)</f>
        <v>0.16044000000000003</v>
      </c>
      <c r="X149" s="132"/>
      <c r="Y149" s="140">
        <f>SUM(Y150:Y176)</f>
        <v>0</v>
      </c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  <c r="AL149" s="132"/>
      <c r="AM149" s="132"/>
      <c r="AN149" s="132"/>
      <c r="AO149" s="132"/>
      <c r="AP149" s="132"/>
      <c r="AQ149" s="132"/>
      <c r="AR149" s="132"/>
      <c r="AS149" s="134" t="s">
        <v>97</v>
      </c>
      <c r="AT149" s="132"/>
      <c r="AU149" s="141" t="s">
        <v>77</v>
      </c>
      <c r="AV149" s="141" t="s">
        <v>86</v>
      </c>
      <c r="AW149" s="132"/>
      <c r="AX149" s="132"/>
      <c r="AY149" s="132"/>
      <c r="AZ149" s="134" t="s">
        <v>159</v>
      </c>
      <c r="BA149" s="132"/>
      <c r="BB149" s="132"/>
      <c r="BC149" s="132"/>
      <c r="BD149" s="132"/>
      <c r="BE149" s="132"/>
      <c r="BF149" s="132"/>
      <c r="BG149" s="132"/>
      <c r="BH149" s="132"/>
      <c r="BI149" s="132"/>
      <c r="BJ149" s="132"/>
      <c r="BK149" s="132"/>
      <c r="BL149" s="142">
        <f>SUM(BL150:BL176)</f>
        <v>0</v>
      </c>
      <c r="BM149" s="132"/>
      <c r="BN149" s="132"/>
    </row>
    <row r="150" spans="1:66" ht="16.5" customHeight="1">
      <c r="A150" s="18"/>
      <c r="B150" s="19"/>
      <c r="C150" s="145" t="s">
        <v>201</v>
      </c>
      <c r="D150" s="145" t="s">
        <v>161</v>
      </c>
      <c r="E150" s="146" t="s">
        <v>493</v>
      </c>
      <c r="F150" s="147" t="s">
        <v>494</v>
      </c>
      <c r="G150" s="147"/>
      <c r="H150" s="148" t="s">
        <v>186</v>
      </c>
      <c r="I150" s="149">
        <v>48</v>
      </c>
      <c r="J150" s="150"/>
      <c r="K150" s="150"/>
      <c r="L150" s="151">
        <f>ROUND(Q150*I150,2)</f>
        <v>0</v>
      </c>
      <c r="M150" s="152"/>
      <c r="N150" s="19"/>
      <c r="O150" s="153" t="s">
        <v>1</v>
      </c>
      <c r="P150" s="154" t="s">
        <v>42</v>
      </c>
      <c r="Q150" s="155">
        <f>J150+K150</f>
        <v>0</v>
      </c>
      <c r="R150" s="156">
        <f>ROUND(J150*I150,2)</f>
        <v>0</v>
      </c>
      <c r="S150" s="156">
        <f>ROUND(K150*I150,2)</f>
        <v>0</v>
      </c>
      <c r="T150" s="18"/>
      <c r="U150" s="157">
        <f>T150*I150</f>
        <v>0</v>
      </c>
      <c r="V150" s="157">
        <v>0</v>
      </c>
      <c r="W150" s="157">
        <f>V150*I150</f>
        <v>0</v>
      </c>
      <c r="X150" s="157">
        <v>0</v>
      </c>
      <c r="Y150" s="158">
        <f>X150*I150</f>
        <v>0</v>
      </c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59" t="s">
        <v>232</v>
      </c>
      <c r="AT150" s="18"/>
      <c r="AU150" s="159" t="s">
        <v>161</v>
      </c>
      <c r="AV150" s="159" t="s">
        <v>97</v>
      </c>
      <c r="AW150" s="18"/>
      <c r="AX150" s="18"/>
      <c r="AY150" s="18"/>
      <c r="AZ150" s="3" t="s">
        <v>159</v>
      </c>
      <c r="BA150" s="18"/>
      <c r="BB150" s="18"/>
      <c r="BC150" s="18"/>
      <c r="BD150" s="18"/>
      <c r="BE150" s="18"/>
      <c r="BF150" s="160">
        <f>IF(P150="základná",L150,0)</f>
        <v>0</v>
      </c>
      <c r="BG150" s="160">
        <f>IF(P150="znížená",L150,0)</f>
        <v>0</v>
      </c>
      <c r="BH150" s="160">
        <f>IF(P150="zákl. prenesená",L150,0)</f>
        <v>0</v>
      </c>
      <c r="BI150" s="160">
        <f>IF(P150="zníž. prenesená",L150,0)</f>
        <v>0</v>
      </c>
      <c r="BJ150" s="160">
        <f>IF(P150="nulová",L150,0)</f>
        <v>0</v>
      </c>
      <c r="BK150" s="3" t="s">
        <v>97</v>
      </c>
      <c r="BL150" s="160">
        <f>ROUND(Q150*I150,2)</f>
        <v>0</v>
      </c>
      <c r="BM150" s="3" t="s">
        <v>232</v>
      </c>
      <c r="BN150" s="159" t="s">
        <v>797</v>
      </c>
    </row>
    <row r="151" spans="1:66" ht="15.75" customHeight="1">
      <c r="A151" s="161"/>
      <c r="B151" s="162"/>
      <c r="C151" s="161"/>
      <c r="D151" s="163" t="s">
        <v>167</v>
      </c>
      <c r="E151" s="164" t="s">
        <v>1</v>
      </c>
      <c r="F151" s="165" t="s">
        <v>496</v>
      </c>
      <c r="G151" s="165"/>
      <c r="H151" s="161"/>
      <c r="I151" s="166">
        <v>48</v>
      </c>
      <c r="J151" s="161"/>
      <c r="K151" s="161"/>
      <c r="L151" s="161"/>
      <c r="M151" s="161"/>
      <c r="N151" s="162"/>
      <c r="O151" s="167"/>
      <c r="P151" s="161"/>
      <c r="Q151" s="161"/>
      <c r="R151" s="161"/>
      <c r="S151" s="161"/>
      <c r="T151" s="161"/>
      <c r="U151" s="161"/>
      <c r="V151" s="161"/>
      <c r="W151" s="161"/>
      <c r="X151" s="161"/>
      <c r="Y151" s="168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161"/>
      <c r="AJ151" s="161"/>
      <c r="AK151" s="161"/>
      <c r="AL151" s="161"/>
      <c r="AM151" s="161"/>
      <c r="AN151" s="161"/>
      <c r="AO151" s="161"/>
      <c r="AP151" s="161"/>
      <c r="AQ151" s="161"/>
      <c r="AR151" s="161"/>
      <c r="AS151" s="161"/>
      <c r="AT151" s="161"/>
      <c r="AU151" s="164" t="s">
        <v>167</v>
      </c>
      <c r="AV151" s="164" t="s">
        <v>97</v>
      </c>
      <c r="AW151" s="161" t="s">
        <v>97</v>
      </c>
      <c r="AX151" s="161" t="s">
        <v>4</v>
      </c>
      <c r="AY151" s="161" t="s">
        <v>86</v>
      </c>
      <c r="AZ151" s="164" t="s">
        <v>159</v>
      </c>
      <c r="BA151" s="161"/>
      <c r="BB151" s="161"/>
      <c r="BC151" s="161"/>
      <c r="BD151" s="161"/>
      <c r="BE151" s="161"/>
      <c r="BF151" s="161"/>
      <c r="BG151" s="161"/>
      <c r="BH151" s="161"/>
      <c r="BI151" s="161"/>
      <c r="BJ151" s="161"/>
      <c r="BK151" s="161"/>
      <c r="BL151" s="161"/>
      <c r="BM151" s="161"/>
      <c r="BN151" s="161"/>
    </row>
    <row r="152" spans="1:66" ht="24" customHeight="1">
      <c r="A152" s="18"/>
      <c r="B152" s="19"/>
      <c r="C152" s="169" t="s">
        <v>210</v>
      </c>
      <c r="D152" s="169" t="s">
        <v>175</v>
      </c>
      <c r="E152" s="170" t="s">
        <v>497</v>
      </c>
      <c r="F152" s="171" t="s">
        <v>498</v>
      </c>
      <c r="G152" s="171"/>
      <c r="H152" s="172" t="s">
        <v>263</v>
      </c>
      <c r="I152" s="173">
        <v>55.2</v>
      </c>
      <c r="J152" s="174"/>
      <c r="K152" s="175"/>
      <c r="L152" s="176">
        <f>ROUND(Q152*I152,2)</f>
        <v>0</v>
      </c>
      <c r="M152" s="175"/>
      <c r="N152" s="177"/>
      <c r="O152" s="178" t="s">
        <v>1</v>
      </c>
      <c r="P152" s="154" t="s">
        <v>42</v>
      </c>
      <c r="Q152" s="155">
        <f>J152+K152</f>
        <v>0</v>
      </c>
      <c r="R152" s="156">
        <f>ROUND(J152*I152,2)</f>
        <v>0</v>
      </c>
      <c r="S152" s="156">
        <f>ROUND(K152*I152,2)</f>
        <v>0</v>
      </c>
      <c r="T152" s="18"/>
      <c r="U152" s="157">
        <f>T152*I152</f>
        <v>0</v>
      </c>
      <c r="V152" s="157">
        <v>8.0000000000000004E-4</v>
      </c>
      <c r="W152" s="157">
        <f>V152*I152</f>
        <v>4.4160000000000005E-2</v>
      </c>
      <c r="X152" s="157">
        <v>0</v>
      </c>
      <c r="Y152" s="158">
        <f>X152*I152</f>
        <v>0</v>
      </c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59" t="s">
        <v>243</v>
      </c>
      <c r="AT152" s="18"/>
      <c r="AU152" s="159" t="s">
        <v>175</v>
      </c>
      <c r="AV152" s="159" t="s">
        <v>97</v>
      </c>
      <c r="AW152" s="18"/>
      <c r="AX152" s="18"/>
      <c r="AY152" s="18"/>
      <c r="AZ152" s="3" t="s">
        <v>159</v>
      </c>
      <c r="BA152" s="18"/>
      <c r="BB152" s="18"/>
      <c r="BC152" s="18"/>
      <c r="BD152" s="18"/>
      <c r="BE152" s="18"/>
      <c r="BF152" s="160">
        <f>IF(P152="základná",L152,0)</f>
        <v>0</v>
      </c>
      <c r="BG152" s="160">
        <f>IF(P152="znížená",L152,0)</f>
        <v>0</v>
      </c>
      <c r="BH152" s="160">
        <f>IF(P152="zákl. prenesená",L152,0)</f>
        <v>0</v>
      </c>
      <c r="BI152" s="160">
        <f>IF(P152="zníž. prenesená",L152,0)</f>
        <v>0</v>
      </c>
      <c r="BJ152" s="160">
        <f>IF(P152="nulová",L152,0)</f>
        <v>0</v>
      </c>
      <c r="BK152" s="3" t="s">
        <v>97</v>
      </c>
      <c r="BL152" s="160">
        <f>ROUND(Q152*I152,2)</f>
        <v>0</v>
      </c>
      <c r="BM152" s="3" t="s">
        <v>232</v>
      </c>
      <c r="BN152" s="159" t="s">
        <v>798</v>
      </c>
    </row>
    <row r="153" spans="1:66" ht="15.75" customHeight="1">
      <c r="A153" s="161"/>
      <c r="B153" s="162"/>
      <c r="C153" s="161"/>
      <c r="D153" s="163" t="s">
        <v>167</v>
      </c>
      <c r="E153" s="161"/>
      <c r="F153" s="165" t="s">
        <v>500</v>
      </c>
      <c r="G153" s="165"/>
      <c r="H153" s="161"/>
      <c r="I153" s="166">
        <v>55.2</v>
      </c>
      <c r="J153" s="161"/>
      <c r="K153" s="161"/>
      <c r="L153" s="161"/>
      <c r="M153" s="161"/>
      <c r="N153" s="162"/>
      <c r="O153" s="167"/>
      <c r="P153" s="161"/>
      <c r="Q153" s="161"/>
      <c r="R153" s="161"/>
      <c r="S153" s="161"/>
      <c r="T153" s="161"/>
      <c r="U153" s="161"/>
      <c r="V153" s="161"/>
      <c r="W153" s="161"/>
      <c r="X153" s="161"/>
      <c r="Y153" s="168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161"/>
      <c r="AJ153" s="161"/>
      <c r="AK153" s="161"/>
      <c r="AL153" s="161"/>
      <c r="AM153" s="161"/>
      <c r="AN153" s="161"/>
      <c r="AO153" s="161"/>
      <c r="AP153" s="161"/>
      <c r="AQ153" s="161"/>
      <c r="AR153" s="161"/>
      <c r="AS153" s="161"/>
      <c r="AT153" s="161"/>
      <c r="AU153" s="164" t="s">
        <v>167</v>
      </c>
      <c r="AV153" s="164" t="s">
        <v>97</v>
      </c>
      <c r="AW153" s="161" t="s">
        <v>97</v>
      </c>
      <c r="AX153" s="161" t="s">
        <v>3</v>
      </c>
      <c r="AY153" s="161" t="s">
        <v>86</v>
      </c>
      <c r="AZ153" s="164" t="s">
        <v>159</v>
      </c>
      <c r="BA153" s="161"/>
      <c r="BB153" s="161"/>
      <c r="BC153" s="161"/>
      <c r="BD153" s="161"/>
      <c r="BE153" s="161"/>
      <c r="BF153" s="161"/>
      <c r="BG153" s="161"/>
      <c r="BH153" s="161"/>
      <c r="BI153" s="161"/>
      <c r="BJ153" s="161"/>
      <c r="BK153" s="161"/>
      <c r="BL153" s="161"/>
      <c r="BM153" s="161"/>
      <c r="BN153" s="161"/>
    </row>
    <row r="154" spans="1:66" ht="24" customHeight="1">
      <c r="A154" s="18"/>
      <c r="B154" s="19"/>
      <c r="C154" s="145" t="s">
        <v>214</v>
      </c>
      <c r="D154" s="145" t="s">
        <v>161</v>
      </c>
      <c r="E154" s="146" t="s">
        <v>501</v>
      </c>
      <c r="F154" s="147" t="s">
        <v>502</v>
      </c>
      <c r="G154" s="147"/>
      <c r="H154" s="148" t="s">
        <v>164</v>
      </c>
      <c r="I154" s="149">
        <v>5.76</v>
      </c>
      <c r="J154" s="150"/>
      <c r="K154" s="150"/>
      <c r="L154" s="151">
        <f>ROUND(Q154*I154,2)</f>
        <v>0</v>
      </c>
      <c r="M154" s="152"/>
      <c r="N154" s="19"/>
      <c r="O154" s="153" t="s">
        <v>1</v>
      </c>
      <c r="P154" s="154" t="s">
        <v>42</v>
      </c>
      <c r="Q154" s="155">
        <f>J154+K154</f>
        <v>0</v>
      </c>
      <c r="R154" s="156">
        <f>ROUND(J154*I154,2)</f>
        <v>0</v>
      </c>
      <c r="S154" s="156">
        <f>ROUND(K154*I154,2)</f>
        <v>0</v>
      </c>
      <c r="T154" s="18"/>
      <c r="U154" s="157">
        <f>T154*I154</f>
        <v>0</v>
      </c>
      <c r="V154" s="157">
        <v>0</v>
      </c>
      <c r="W154" s="157">
        <f>V154*I154</f>
        <v>0</v>
      </c>
      <c r="X154" s="157">
        <v>0</v>
      </c>
      <c r="Y154" s="158">
        <f>X154*I154</f>
        <v>0</v>
      </c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59" t="s">
        <v>232</v>
      </c>
      <c r="AT154" s="18"/>
      <c r="AU154" s="159" t="s">
        <v>161</v>
      </c>
      <c r="AV154" s="159" t="s">
        <v>97</v>
      </c>
      <c r="AW154" s="18"/>
      <c r="AX154" s="18"/>
      <c r="AY154" s="18"/>
      <c r="AZ154" s="3" t="s">
        <v>159</v>
      </c>
      <c r="BA154" s="18"/>
      <c r="BB154" s="18"/>
      <c r="BC154" s="18"/>
      <c r="BD154" s="18"/>
      <c r="BE154" s="18"/>
      <c r="BF154" s="160">
        <f>IF(P154="základná",L154,0)</f>
        <v>0</v>
      </c>
      <c r="BG154" s="160">
        <f>IF(P154="znížená",L154,0)</f>
        <v>0</v>
      </c>
      <c r="BH154" s="160">
        <f>IF(P154="zákl. prenesená",L154,0)</f>
        <v>0</v>
      </c>
      <c r="BI154" s="160">
        <f>IF(P154="zníž. prenesená",L154,0)</f>
        <v>0</v>
      </c>
      <c r="BJ154" s="160">
        <f>IF(P154="nulová",L154,0)</f>
        <v>0</v>
      </c>
      <c r="BK154" s="3" t="s">
        <v>97</v>
      </c>
      <c r="BL154" s="160">
        <f>ROUND(Q154*I154,2)</f>
        <v>0</v>
      </c>
      <c r="BM154" s="3" t="s">
        <v>232</v>
      </c>
      <c r="BN154" s="159" t="s">
        <v>799</v>
      </c>
    </row>
    <row r="155" spans="1:66" ht="15.75" customHeight="1">
      <c r="A155" s="161"/>
      <c r="B155" s="162"/>
      <c r="C155" s="161"/>
      <c r="D155" s="163" t="s">
        <v>167</v>
      </c>
      <c r="E155" s="164" t="s">
        <v>1</v>
      </c>
      <c r="F155" s="165" t="s">
        <v>504</v>
      </c>
      <c r="G155" s="165"/>
      <c r="H155" s="161"/>
      <c r="I155" s="166">
        <v>5.76</v>
      </c>
      <c r="J155" s="161"/>
      <c r="K155" s="161"/>
      <c r="L155" s="161"/>
      <c r="M155" s="161"/>
      <c r="N155" s="162"/>
      <c r="O155" s="167"/>
      <c r="P155" s="161"/>
      <c r="Q155" s="161"/>
      <c r="R155" s="161"/>
      <c r="S155" s="161"/>
      <c r="T155" s="161"/>
      <c r="U155" s="161"/>
      <c r="V155" s="161"/>
      <c r="W155" s="161"/>
      <c r="X155" s="161"/>
      <c r="Y155" s="168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161"/>
      <c r="AJ155" s="161"/>
      <c r="AK155" s="161"/>
      <c r="AL155" s="161"/>
      <c r="AM155" s="161"/>
      <c r="AN155" s="161"/>
      <c r="AO155" s="161"/>
      <c r="AP155" s="161"/>
      <c r="AQ155" s="161"/>
      <c r="AR155" s="161"/>
      <c r="AS155" s="161"/>
      <c r="AT155" s="161"/>
      <c r="AU155" s="164" t="s">
        <v>167</v>
      </c>
      <c r="AV155" s="164" t="s">
        <v>97</v>
      </c>
      <c r="AW155" s="161" t="s">
        <v>97</v>
      </c>
      <c r="AX155" s="161" t="s">
        <v>4</v>
      </c>
      <c r="AY155" s="161" t="s">
        <v>86</v>
      </c>
      <c r="AZ155" s="164" t="s">
        <v>159</v>
      </c>
      <c r="BA155" s="161"/>
      <c r="BB155" s="161"/>
      <c r="BC155" s="161"/>
      <c r="BD155" s="161"/>
      <c r="BE155" s="161"/>
      <c r="BF155" s="161"/>
      <c r="BG155" s="161"/>
      <c r="BH155" s="161"/>
      <c r="BI155" s="161"/>
      <c r="BJ155" s="161"/>
      <c r="BK155" s="161"/>
      <c r="BL155" s="161"/>
      <c r="BM155" s="161"/>
      <c r="BN155" s="161"/>
    </row>
    <row r="156" spans="1:66" ht="24" customHeight="1">
      <c r="A156" s="18"/>
      <c r="B156" s="19"/>
      <c r="C156" s="145" t="s">
        <v>220</v>
      </c>
      <c r="D156" s="145" t="s">
        <v>161</v>
      </c>
      <c r="E156" s="146" t="s">
        <v>230</v>
      </c>
      <c r="F156" s="147" t="s">
        <v>231</v>
      </c>
      <c r="G156" s="147"/>
      <c r="H156" s="148" t="s">
        <v>164</v>
      </c>
      <c r="I156" s="149">
        <v>8.6210000000000004</v>
      </c>
      <c r="J156" s="150"/>
      <c r="K156" s="150"/>
      <c r="L156" s="151">
        <f>ROUND(Q156*I156,2)</f>
        <v>0</v>
      </c>
      <c r="M156" s="152"/>
      <c r="N156" s="19"/>
      <c r="O156" s="153" t="s">
        <v>1</v>
      </c>
      <c r="P156" s="154" t="s">
        <v>42</v>
      </c>
      <c r="Q156" s="155">
        <f>J156+K156</f>
        <v>0</v>
      </c>
      <c r="R156" s="156">
        <f>ROUND(J156*I156,2)</f>
        <v>0</v>
      </c>
      <c r="S156" s="156">
        <f>ROUND(K156*I156,2)</f>
        <v>0</v>
      </c>
      <c r="T156" s="18"/>
      <c r="U156" s="157">
        <f>T156*I156</f>
        <v>0</v>
      </c>
      <c r="V156" s="157">
        <v>0</v>
      </c>
      <c r="W156" s="157">
        <f>V156*I156</f>
        <v>0</v>
      </c>
      <c r="X156" s="157">
        <v>0</v>
      </c>
      <c r="Y156" s="158">
        <f>X156*I156</f>
        <v>0</v>
      </c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59" t="s">
        <v>232</v>
      </c>
      <c r="AT156" s="18"/>
      <c r="AU156" s="159" t="s">
        <v>161</v>
      </c>
      <c r="AV156" s="159" t="s">
        <v>97</v>
      </c>
      <c r="AW156" s="18"/>
      <c r="AX156" s="18"/>
      <c r="AY156" s="18"/>
      <c r="AZ156" s="3" t="s">
        <v>159</v>
      </c>
      <c r="BA156" s="18"/>
      <c r="BB156" s="18"/>
      <c r="BC156" s="18"/>
      <c r="BD156" s="18"/>
      <c r="BE156" s="18"/>
      <c r="BF156" s="160">
        <f>IF(P156="základná",L156,0)</f>
        <v>0</v>
      </c>
      <c r="BG156" s="160">
        <f>IF(P156="znížená",L156,0)</f>
        <v>0</v>
      </c>
      <c r="BH156" s="160">
        <f>IF(P156="zákl. prenesená",L156,0)</f>
        <v>0</v>
      </c>
      <c r="BI156" s="160">
        <f>IF(P156="zníž. prenesená",L156,0)</f>
        <v>0</v>
      </c>
      <c r="BJ156" s="160">
        <f>IF(P156="nulová",L156,0)</f>
        <v>0</v>
      </c>
      <c r="BK156" s="3" t="s">
        <v>97</v>
      </c>
      <c r="BL156" s="160">
        <f>ROUND(Q156*I156,2)</f>
        <v>0</v>
      </c>
      <c r="BM156" s="3" t="s">
        <v>232</v>
      </c>
      <c r="BN156" s="159" t="s">
        <v>800</v>
      </c>
    </row>
    <row r="157" spans="1:66" ht="15.75" customHeight="1">
      <c r="A157" s="161"/>
      <c r="B157" s="162"/>
      <c r="C157" s="161"/>
      <c r="D157" s="163" t="s">
        <v>167</v>
      </c>
      <c r="E157" s="164" t="s">
        <v>1</v>
      </c>
      <c r="F157" s="165" t="s">
        <v>234</v>
      </c>
      <c r="G157" s="165"/>
      <c r="H157" s="161"/>
      <c r="I157" s="166">
        <v>9.2799999999999994</v>
      </c>
      <c r="J157" s="161"/>
      <c r="K157" s="161"/>
      <c r="L157" s="161"/>
      <c r="M157" s="161"/>
      <c r="N157" s="162"/>
      <c r="O157" s="167"/>
      <c r="P157" s="161"/>
      <c r="Q157" s="161"/>
      <c r="R157" s="161"/>
      <c r="S157" s="161"/>
      <c r="T157" s="161"/>
      <c r="U157" s="161"/>
      <c r="V157" s="161"/>
      <c r="W157" s="161"/>
      <c r="X157" s="161"/>
      <c r="Y157" s="168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161"/>
      <c r="AJ157" s="161"/>
      <c r="AK157" s="161"/>
      <c r="AL157" s="161"/>
      <c r="AM157" s="161"/>
      <c r="AN157" s="161"/>
      <c r="AO157" s="161"/>
      <c r="AP157" s="161"/>
      <c r="AQ157" s="161"/>
      <c r="AR157" s="161"/>
      <c r="AS157" s="161"/>
      <c r="AT157" s="161"/>
      <c r="AU157" s="164" t="s">
        <v>167</v>
      </c>
      <c r="AV157" s="164" t="s">
        <v>97</v>
      </c>
      <c r="AW157" s="161" t="s">
        <v>97</v>
      </c>
      <c r="AX157" s="161" t="s">
        <v>4</v>
      </c>
      <c r="AY157" s="161" t="s">
        <v>78</v>
      </c>
      <c r="AZ157" s="164" t="s">
        <v>159</v>
      </c>
      <c r="BA157" s="161"/>
      <c r="BB157" s="161"/>
      <c r="BC157" s="161"/>
      <c r="BD157" s="161"/>
      <c r="BE157" s="161"/>
      <c r="BF157" s="161"/>
      <c r="BG157" s="161"/>
      <c r="BH157" s="161"/>
      <c r="BI157" s="161"/>
      <c r="BJ157" s="161"/>
      <c r="BK157" s="161"/>
      <c r="BL157" s="161"/>
      <c r="BM157" s="161"/>
      <c r="BN157" s="161"/>
    </row>
    <row r="158" spans="1:66" ht="15.75" customHeight="1">
      <c r="A158" s="179"/>
      <c r="B158" s="180"/>
      <c r="C158" s="179"/>
      <c r="D158" s="163" t="s">
        <v>167</v>
      </c>
      <c r="E158" s="181" t="s">
        <v>1</v>
      </c>
      <c r="F158" s="182" t="s">
        <v>235</v>
      </c>
      <c r="G158" s="182"/>
      <c r="H158" s="179"/>
      <c r="I158" s="181" t="s">
        <v>1</v>
      </c>
      <c r="J158" s="179"/>
      <c r="K158" s="179"/>
      <c r="L158" s="179"/>
      <c r="M158" s="179"/>
      <c r="N158" s="180"/>
      <c r="O158" s="183"/>
      <c r="P158" s="179"/>
      <c r="Q158" s="179"/>
      <c r="R158" s="179"/>
      <c r="S158" s="179"/>
      <c r="T158" s="179"/>
      <c r="U158" s="179"/>
      <c r="V158" s="179"/>
      <c r="W158" s="179"/>
      <c r="X158" s="179"/>
      <c r="Y158" s="184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79"/>
      <c r="AT158" s="179"/>
      <c r="AU158" s="181" t="s">
        <v>167</v>
      </c>
      <c r="AV158" s="181" t="s">
        <v>97</v>
      </c>
      <c r="AW158" s="179" t="s">
        <v>86</v>
      </c>
      <c r="AX158" s="179" t="s">
        <v>4</v>
      </c>
      <c r="AY158" s="179" t="s">
        <v>78</v>
      </c>
      <c r="AZ158" s="181" t="s">
        <v>159</v>
      </c>
      <c r="BA158" s="179"/>
      <c r="BB158" s="179"/>
      <c r="BC158" s="179"/>
      <c r="BD158" s="179"/>
      <c r="BE158" s="179"/>
      <c r="BF158" s="179"/>
      <c r="BG158" s="179"/>
      <c r="BH158" s="179"/>
      <c r="BI158" s="179"/>
      <c r="BJ158" s="179"/>
      <c r="BK158" s="179"/>
      <c r="BL158" s="179"/>
      <c r="BM158" s="179"/>
      <c r="BN158" s="179"/>
    </row>
    <row r="159" spans="1:66" ht="15.75" customHeight="1">
      <c r="A159" s="161"/>
      <c r="B159" s="162"/>
      <c r="C159" s="161"/>
      <c r="D159" s="163" t="s">
        <v>167</v>
      </c>
      <c r="E159" s="164" t="s">
        <v>1</v>
      </c>
      <c r="F159" s="165" t="s">
        <v>236</v>
      </c>
      <c r="G159" s="165"/>
      <c r="H159" s="161"/>
      <c r="I159" s="166">
        <v>-0.307</v>
      </c>
      <c r="J159" s="161"/>
      <c r="K159" s="161"/>
      <c r="L159" s="161"/>
      <c r="M159" s="161"/>
      <c r="N159" s="162"/>
      <c r="O159" s="167"/>
      <c r="P159" s="161"/>
      <c r="Q159" s="161"/>
      <c r="R159" s="161"/>
      <c r="S159" s="161"/>
      <c r="T159" s="161"/>
      <c r="U159" s="161"/>
      <c r="V159" s="161"/>
      <c r="W159" s="161"/>
      <c r="X159" s="161"/>
      <c r="Y159" s="168"/>
      <c r="Z159" s="161"/>
      <c r="AA159" s="161"/>
      <c r="AB159" s="161"/>
      <c r="AC159" s="161"/>
      <c r="AD159" s="161"/>
      <c r="AE159" s="161"/>
      <c r="AF159" s="161"/>
      <c r="AG159" s="161"/>
      <c r="AH159" s="161"/>
      <c r="AI159" s="161"/>
      <c r="AJ159" s="161"/>
      <c r="AK159" s="161"/>
      <c r="AL159" s="161"/>
      <c r="AM159" s="161"/>
      <c r="AN159" s="161"/>
      <c r="AO159" s="161"/>
      <c r="AP159" s="161"/>
      <c r="AQ159" s="161"/>
      <c r="AR159" s="161"/>
      <c r="AS159" s="161"/>
      <c r="AT159" s="161"/>
      <c r="AU159" s="164" t="s">
        <v>167</v>
      </c>
      <c r="AV159" s="164" t="s">
        <v>97</v>
      </c>
      <c r="AW159" s="161" t="s">
        <v>97</v>
      </c>
      <c r="AX159" s="161" t="s">
        <v>4</v>
      </c>
      <c r="AY159" s="161" t="s">
        <v>78</v>
      </c>
      <c r="AZ159" s="164" t="s">
        <v>159</v>
      </c>
      <c r="BA159" s="161"/>
      <c r="BB159" s="161"/>
      <c r="BC159" s="161"/>
      <c r="BD159" s="161"/>
      <c r="BE159" s="161"/>
      <c r="BF159" s="161"/>
      <c r="BG159" s="161"/>
      <c r="BH159" s="161"/>
      <c r="BI159" s="161"/>
      <c r="BJ159" s="161"/>
      <c r="BK159" s="161"/>
      <c r="BL159" s="161"/>
      <c r="BM159" s="161"/>
      <c r="BN159" s="161"/>
    </row>
    <row r="160" spans="1:66" ht="15.75" customHeight="1">
      <c r="A160" s="161"/>
      <c r="B160" s="162"/>
      <c r="C160" s="161"/>
      <c r="D160" s="163" t="s">
        <v>167</v>
      </c>
      <c r="E160" s="164" t="s">
        <v>1</v>
      </c>
      <c r="F160" s="165" t="s">
        <v>237</v>
      </c>
      <c r="G160" s="165"/>
      <c r="H160" s="161"/>
      <c r="I160" s="166">
        <v>-9.6000000000000002E-2</v>
      </c>
      <c r="J160" s="161"/>
      <c r="K160" s="161"/>
      <c r="L160" s="161"/>
      <c r="M160" s="161"/>
      <c r="N160" s="162"/>
      <c r="O160" s="167"/>
      <c r="P160" s="161"/>
      <c r="Q160" s="161"/>
      <c r="R160" s="161"/>
      <c r="S160" s="161"/>
      <c r="T160" s="161"/>
      <c r="U160" s="161"/>
      <c r="V160" s="161"/>
      <c r="W160" s="161"/>
      <c r="X160" s="161"/>
      <c r="Y160" s="168"/>
      <c r="Z160" s="161"/>
      <c r="AA160" s="161"/>
      <c r="AB160" s="161"/>
      <c r="AC160" s="161"/>
      <c r="AD160" s="161"/>
      <c r="AE160" s="161"/>
      <c r="AF160" s="161"/>
      <c r="AG160" s="161"/>
      <c r="AH160" s="161"/>
      <c r="AI160" s="161"/>
      <c r="AJ160" s="161"/>
      <c r="AK160" s="161"/>
      <c r="AL160" s="161"/>
      <c r="AM160" s="161"/>
      <c r="AN160" s="161"/>
      <c r="AO160" s="161"/>
      <c r="AP160" s="161"/>
      <c r="AQ160" s="161"/>
      <c r="AR160" s="161"/>
      <c r="AS160" s="161"/>
      <c r="AT160" s="161"/>
      <c r="AU160" s="164" t="s">
        <v>167</v>
      </c>
      <c r="AV160" s="164" t="s">
        <v>97</v>
      </c>
      <c r="AW160" s="161" t="s">
        <v>97</v>
      </c>
      <c r="AX160" s="161" t="s">
        <v>4</v>
      </c>
      <c r="AY160" s="161" t="s">
        <v>78</v>
      </c>
      <c r="AZ160" s="164" t="s">
        <v>159</v>
      </c>
      <c r="BA160" s="161"/>
      <c r="BB160" s="161"/>
      <c r="BC160" s="161"/>
      <c r="BD160" s="161"/>
      <c r="BE160" s="161"/>
      <c r="BF160" s="161"/>
      <c r="BG160" s="161"/>
      <c r="BH160" s="161"/>
      <c r="BI160" s="161"/>
      <c r="BJ160" s="161"/>
      <c r="BK160" s="161"/>
      <c r="BL160" s="161"/>
      <c r="BM160" s="161"/>
      <c r="BN160" s="161"/>
    </row>
    <row r="161" spans="1:66" ht="15.75" customHeight="1">
      <c r="A161" s="161"/>
      <c r="B161" s="162"/>
      <c r="C161" s="161"/>
      <c r="D161" s="163" t="s">
        <v>167</v>
      </c>
      <c r="E161" s="164" t="s">
        <v>1</v>
      </c>
      <c r="F161" s="165" t="s">
        <v>238</v>
      </c>
      <c r="G161" s="165"/>
      <c r="H161" s="161"/>
      <c r="I161" s="166">
        <v>-0.25600000000000001</v>
      </c>
      <c r="J161" s="161"/>
      <c r="K161" s="161"/>
      <c r="L161" s="161"/>
      <c r="M161" s="161"/>
      <c r="N161" s="162"/>
      <c r="O161" s="167"/>
      <c r="P161" s="161"/>
      <c r="Q161" s="161"/>
      <c r="R161" s="161"/>
      <c r="S161" s="161"/>
      <c r="T161" s="161"/>
      <c r="U161" s="161"/>
      <c r="V161" s="161"/>
      <c r="W161" s="161"/>
      <c r="X161" s="161"/>
      <c r="Y161" s="168"/>
      <c r="Z161" s="161"/>
      <c r="AA161" s="161"/>
      <c r="AB161" s="161"/>
      <c r="AC161" s="161"/>
      <c r="AD161" s="161"/>
      <c r="AE161" s="161"/>
      <c r="AF161" s="161"/>
      <c r="AG161" s="161"/>
      <c r="AH161" s="161"/>
      <c r="AI161" s="161"/>
      <c r="AJ161" s="161"/>
      <c r="AK161" s="161"/>
      <c r="AL161" s="161"/>
      <c r="AM161" s="161"/>
      <c r="AN161" s="161"/>
      <c r="AO161" s="161"/>
      <c r="AP161" s="161"/>
      <c r="AQ161" s="161"/>
      <c r="AR161" s="161"/>
      <c r="AS161" s="161"/>
      <c r="AT161" s="161"/>
      <c r="AU161" s="164" t="s">
        <v>167</v>
      </c>
      <c r="AV161" s="164" t="s">
        <v>97</v>
      </c>
      <c r="AW161" s="161" t="s">
        <v>97</v>
      </c>
      <c r="AX161" s="161" t="s">
        <v>4</v>
      </c>
      <c r="AY161" s="161" t="s">
        <v>78</v>
      </c>
      <c r="AZ161" s="164" t="s">
        <v>159</v>
      </c>
      <c r="BA161" s="161"/>
      <c r="BB161" s="161"/>
      <c r="BC161" s="161"/>
      <c r="BD161" s="161"/>
      <c r="BE161" s="161"/>
      <c r="BF161" s="161"/>
      <c r="BG161" s="161"/>
      <c r="BH161" s="161"/>
      <c r="BI161" s="161"/>
      <c r="BJ161" s="161"/>
      <c r="BK161" s="161"/>
      <c r="BL161" s="161"/>
      <c r="BM161" s="161"/>
      <c r="BN161" s="161"/>
    </row>
    <row r="162" spans="1:66" ht="15.75" customHeight="1">
      <c r="A162" s="185"/>
      <c r="B162" s="186"/>
      <c r="C162" s="185"/>
      <c r="D162" s="163" t="s">
        <v>167</v>
      </c>
      <c r="E162" s="187" t="s">
        <v>1</v>
      </c>
      <c r="F162" s="188" t="s">
        <v>239</v>
      </c>
      <c r="G162" s="188"/>
      <c r="H162" s="185"/>
      <c r="I162" s="189">
        <v>8.6210000000000004</v>
      </c>
      <c r="J162" s="185"/>
      <c r="K162" s="185"/>
      <c r="L162" s="185"/>
      <c r="M162" s="185"/>
      <c r="N162" s="186"/>
      <c r="O162" s="190"/>
      <c r="P162" s="185"/>
      <c r="Q162" s="185"/>
      <c r="R162" s="185"/>
      <c r="S162" s="185"/>
      <c r="T162" s="185"/>
      <c r="U162" s="185"/>
      <c r="V162" s="185"/>
      <c r="W162" s="185"/>
      <c r="X162" s="185"/>
      <c r="Y162" s="191"/>
      <c r="Z162" s="185"/>
      <c r="AA162" s="185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  <c r="AR162" s="185"/>
      <c r="AS162" s="185"/>
      <c r="AT162" s="185"/>
      <c r="AU162" s="187" t="s">
        <v>167</v>
      </c>
      <c r="AV162" s="187" t="s">
        <v>97</v>
      </c>
      <c r="AW162" s="185" t="s">
        <v>174</v>
      </c>
      <c r="AX162" s="185" t="s">
        <v>4</v>
      </c>
      <c r="AY162" s="185" t="s">
        <v>86</v>
      </c>
      <c r="AZ162" s="187" t="s">
        <v>159</v>
      </c>
      <c r="BA162" s="185"/>
      <c r="BB162" s="185"/>
      <c r="BC162" s="185"/>
      <c r="BD162" s="185"/>
      <c r="BE162" s="185"/>
      <c r="BF162" s="185"/>
      <c r="BG162" s="185"/>
      <c r="BH162" s="185"/>
      <c r="BI162" s="185"/>
      <c r="BJ162" s="185"/>
      <c r="BK162" s="185"/>
      <c r="BL162" s="185"/>
      <c r="BM162" s="185"/>
      <c r="BN162" s="185"/>
    </row>
    <row r="163" spans="1:66" ht="24" customHeight="1">
      <c r="A163" s="18"/>
      <c r="B163" s="19"/>
      <c r="C163" s="169" t="s">
        <v>229</v>
      </c>
      <c r="D163" s="169" t="s">
        <v>175</v>
      </c>
      <c r="E163" s="170" t="s">
        <v>241</v>
      </c>
      <c r="F163" s="171" t="s">
        <v>242</v>
      </c>
      <c r="G163" s="171"/>
      <c r="H163" s="172" t="s">
        <v>186</v>
      </c>
      <c r="I163" s="173">
        <v>53.88</v>
      </c>
      <c r="J163" s="174"/>
      <c r="K163" s="175"/>
      <c r="L163" s="176">
        <f>ROUND(Q163*I163,2)</f>
        <v>0</v>
      </c>
      <c r="M163" s="175"/>
      <c r="N163" s="177"/>
      <c r="O163" s="178" t="s">
        <v>1</v>
      </c>
      <c r="P163" s="154" t="s">
        <v>42</v>
      </c>
      <c r="Q163" s="155">
        <f>J163+K163</f>
        <v>0</v>
      </c>
      <c r="R163" s="156">
        <f>ROUND(J163*I163,2)</f>
        <v>0</v>
      </c>
      <c r="S163" s="156">
        <f>ROUND(K163*I163,2)</f>
        <v>0</v>
      </c>
      <c r="T163" s="18"/>
      <c r="U163" s="157">
        <f>T163*I163</f>
        <v>0</v>
      </c>
      <c r="V163" s="157">
        <v>1E-3</v>
      </c>
      <c r="W163" s="157">
        <f>V163*I163</f>
        <v>5.3880000000000004E-2</v>
      </c>
      <c r="X163" s="157">
        <v>0</v>
      </c>
      <c r="Y163" s="158">
        <f>X163*I163</f>
        <v>0</v>
      </c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59" t="s">
        <v>243</v>
      </c>
      <c r="AT163" s="18"/>
      <c r="AU163" s="159" t="s">
        <v>175</v>
      </c>
      <c r="AV163" s="159" t="s">
        <v>97</v>
      </c>
      <c r="AW163" s="18"/>
      <c r="AX163" s="18"/>
      <c r="AY163" s="18"/>
      <c r="AZ163" s="3" t="s">
        <v>159</v>
      </c>
      <c r="BA163" s="18"/>
      <c r="BB163" s="18"/>
      <c r="BC163" s="18"/>
      <c r="BD163" s="18"/>
      <c r="BE163" s="18"/>
      <c r="BF163" s="160">
        <f>IF(P163="základná",L163,0)</f>
        <v>0</v>
      </c>
      <c r="BG163" s="160">
        <f>IF(P163="znížená",L163,0)</f>
        <v>0</v>
      </c>
      <c r="BH163" s="160">
        <f>IF(P163="zákl. prenesená",L163,0)</f>
        <v>0</v>
      </c>
      <c r="BI163" s="160">
        <f>IF(P163="zníž. prenesená",L163,0)</f>
        <v>0</v>
      </c>
      <c r="BJ163" s="160">
        <f>IF(P163="nulová",L163,0)</f>
        <v>0</v>
      </c>
      <c r="BK163" s="3" t="s">
        <v>97</v>
      </c>
      <c r="BL163" s="160">
        <f>ROUND(Q163*I163,2)</f>
        <v>0</v>
      </c>
      <c r="BM163" s="3" t="s">
        <v>232</v>
      </c>
      <c r="BN163" s="159" t="s">
        <v>801</v>
      </c>
    </row>
    <row r="164" spans="1:66" ht="15.75" customHeight="1">
      <c r="A164" s="161"/>
      <c r="B164" s="162"/>
      <c r="C164" s="161"/>
      <c r="D164" s="163" t="s">
        <v>167</v>
      </c>
      <c r="E164" s="164" t="s">
        <v>1</v>
      </c>
      <c r="F164" s="165" t="s">
        <v>245</v>
      </c>
      <c r="G164" s="165"/>
      <c r="H164" s="161"/>
      <c r="I164" s="166">
        <v>58</v>
      </c>
      <c r="J164" s="161"/>
      <c r="K164" s="161"/>
      <c r="L164" s="161"/>
      <c r="M164" s="161"/>
      <c r="N164" s="162"/>
      <c r="O164" s="167"/>
      <c r="P164" s="161"/>
      <c r="Q164" s="161"/>
      <c r="R164" s="161"/>
      <c r="S164" s="161"/>
      <c r="T164" s="161"/>
      <c r="U164" s="161"/>
      <c r="V164" s="161"/>
      <c r="W164" s="161"/>
      <c r="X164" s="161"/>
      <c r="Y164" s="168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161"/>
      <c r="AU164" s="164" t="s">
        <v>167</v>
      </c>
      <c r="AV164" s="164" t="s">
        <v>97</v>
      </c>
      <c r="AW164" s="161" t="s">
        <v>97</v>
      </c>
      <c r="AX164" s="161" t="s">
        <v>4</v>
      </c>
      <c r="AY164" s="161" t="s">
        <v>78</v>
      </c>
      <c r="AZ164" s="164" t="s">
        <v>159</v>
      </c>
      <c r="BA164" s="161"/>
      <c r="BB164" s="161"/>
      <c r="BC164" s="161"/>
      <c r="BD164" s="161"/>
      <c r="BE164" s="161"/>
      <c r="BF164" s="161"/>
      <c r="BG164" s="161"/>
      <c r="BH164" s="161"/>
      <c r="BI164" s="161"/>
      <c r="BJ164" s="161"/>
      <c r="BK164" s="161"/>
      <c r="BL164" s="161"/>
      <c r="BM164" s="161"/>
      <c r="BN164" s="161"/>
    </row>
    <row r="165" spans="1:66" ht="15.75" customHeight="1">
      <c r="A165" s="179"/>
      <c r="B165" s="180"/>
      <c r="C165" s="179"/>
      <c r="D165" s="163" t="s">
        <v>167</v>
      </c>
      <c r="E165" s="181" t="s">
        <v>1</v>
      </c>
      <c r="F165" s="182" t="s">
        <v>235</v>
      </c>
      <c r="G165" s="182"/>
      <c r="H165" s="179"/>
      <c r="I165" s="181" t="s">
        <v>1</v>
      </c>
      <c r="J165" s="179"/>
      <c r="K165" s="179"/>
      <c r="L165" s="179"/>
      <c r="M165" s="179"/>
      <c r="N165" s="180"/>
      <c r="O165" s="183"/>
      <c r="P165" s="179"/>
      <c r="Q165" s="179"/>
      <c r="R165" s="179"/>
      <c r="S165" s="179"/>
      <c r="T165" s="179"/>
      <c r="U165" s="179"/>
      <c r="V165" s="179"/>
      <c r="W165" s="179"/>
      <c r="X165" s="179"/>
      <c r="Y165" s="184"/>
      <c r="Z165" s="179"/>
      <c r="AA165" s="179"/>
      <c r="AB165" s="179"/>
      <c r="AC165" s="179"/>
      <c r="AD165" s="179"/>
      <c r="AE165" s="179"/>
      <c r="AF165" s="179"/>
      <c r="AG165" s="179"/>
      <c r="AH165" s="179"/>
      <c r="AI165" s="179"/>
      <c r="AJ165" s="179"/>
      <c r="AK165" s="179"/>
      <c r="AL165" s="179"/>
      <c r="AM165" s="179"/>
      <c r="AN165" s="179"/>
      <c r="AO165" s="179"/>
      <c r="AP165" s="179"/>
      <c r="AQ165" s="179"/>
      <c r="AR165" s="179"/>
      <c r="AS165" s="179"/>
      <c r="AT165" s="179"/>
      <c r="AU165" s="181" t="s">
        <v>167</v>
      </c>
      <c r="AV165" s="181" t="s">
        <v>97</v>
      </c>
      <c r="AW165" s="179" t="s">
        <v>86</v>
      </c>
      <c r="AX165" s="179" t="s">
        <v>4</v>
      </c>
      <c r="AY165" s="179" t="s">
        <v>78</v>
      </c>
      <c r="AZ165" s="181" t="s">
        <v>159</v>
      </c>
      <c r="BA165" s="179"/>
      <c r="BB165" s="179"/>
      <c r="BC165" s="179"/>
      <c r="BD165" s="179"/>
      <c r="BE165" s="179"/>
      <c r="BF165" s="179"/>
      <c r="BG165" s="179"/>
      <c r="BH165" s="179"/>
      <c r="BI165" s="179"/>
      <c r="BJ165" s="179"/>
      <c r="BK165" s="179"/>
      <c r="BL165" s="179"/>
      <c r="BM165" s="179"/>
      <c r="BN165" s="179"/>
    </row>
    <row r="166" spans="1:66" ht="15.75" customHeight="1">
      <c r="A166" s="161"/>
      <c r="B166" s="162"/>
      <c r="C166" s="161"/>
      <c r="D166" s="163" t="s">
        <v>167</v>
      </c>
      <c r="E166" s="164" t="s">
        <v>1</v>
      </c>
      <c r="F166" s="165" t="s">
        <v>246</v>
      </c>
      <c r="G166" s="165"/>
      <c r="H166" s="161"/>
      <c r="I166" s="166">
        <v>-1.92</v>
      </c>
      <c r="J166" s="161"/>
      <c r="K166" s="161"/>
      <c r="L166" s="161"/>
      <c r="M166" s="161"/>
      <c r="N166" s="162"/>
      <c r="O166" s="167"/>
      <c r="P166" s="161"/>
      <c r="Q166" s="161"/>
      <c r="R166" s="161"/>
      <c r="S166" s="161"/>
      <c r="T166" s="161"/>
      <c r="U166" s="161"/>
      <c r="V166" s="161"/>
      <c r="W166" s="161"/>
      <c r="X166" s="161"/>
      <c r="Y166" s="168"/>
      <c r="Z166" s="161"/>
      <c r="AA166" s="161"/>
      <c r="AB166" s="161"/>
      <c r="AC166" s="161"/>
      <c r="AD166" s="161"/>
      <c r="AE166" s="161"/>
      <c r="AF166" s="161"/>
      <c r="AG166" s="161"/>
      <c r="AH166" s="161"/>
      <c r="AI166" s="161"/>
      <c r="AJ166" s="161"/>
      <c r="AK166" s="161"/>
      <c r="AL166" s="161"/>
      <c r="AM166" s="161"/>
      <c r="AN166" s="161"/>
      <c r="AO166" s="161"/>
      <c r="AP166" s="161"/>
      <c r="AQ166" s="161"/>
      <c r="AR166" s="161"/>
      <c r="AS166" s="161"/>
      <c r="AT166" s="161"/>
      <c r="AU166" s="164" t="s">
        <v>167</v>
      </c>
      <c r="AV166" s="164" t="s">
        <v>97</v>
      </c>
      <c r="AW166" s="161" t="s">
        <v>97</v>
      </c>
      <c r="AX166" s="161" t="s">
        <v>4</v>
      </c>
      <c r="AY166" s="161" t="s">
        <v>78</v>
      </c>
      <c r="AZ166" s="164" t="s">
        <v>159</v>
      </c>
      <c r="BA166" s="161"/>
      <c r="BB166" s="161"/>
      <c r="BC166" s="161"/>
      <c r="BD166" s="161"/>
      <c r="BE166" s="161"/>
      <c r="BF166" s="161"/>
      <c r="BG166" s="161"/>
      <c r="BH166" s="161"/>
      <c r="BI166" s="161"/>
      <c r="BJ166" s="161"/>
      <c r="BK166" s="161"/>
      <c r="BL166" s="161"/>
      <c r="BM166" s="161"/>
      <c r="BN166" s="161"/>
    </row>
    <row r="167" spans="1:66" ht="15.75" customHeight="1">
      <c r="A167" s="161"/>
      <c r="B167" s="162"/>
      <c r="C167" s="161"/>
      <c r="D167" s="163" t="s">
        <v>167</v>
      </c>
      <c r="E167" s="164" t="s">
        <v>1</v>
      </c>
      <c r="F167" s="165" t="s">
        <v>247</v>
      </c>
      <c r="G167" s="165"/>
      <c r="H167" s="161"/>
      <c r="I167" s="166">
        <v>-0.6</v>
      </c>
      <c r="J167" s="161"/>
      <c r="K167" s="161"/>
      <c r="L167" s="161"/>
      <c r="M167" s="161"/>
      <c r="N167" s="162"/>
      <c r="O167" s="167"/>
      <c r="P167" s="161"/>
      <c r="Q167" s="161"/>
      <c r="R167" s="161"/>
      <c r="S167" s="161"/>
      <c r="T167" s="161"/>
      <c r="U167" s="161"/>
      <c r="V167" s="161"/>
      <c r="W167" s="161"/>
      <c r="X167" s="161"/>
      <c r="Y167" s="168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161"/>
      <c r="AJ167" s="161"/>
      <c r="AK167" s="161"/>
      <c r="AL167" s="161"/>
      <c r="AM167" s="161"/>
      <c r="AN167" s="161"/>
      <c r="AO167" s="161"/>
      <c r="AP167" s="161"/>
      <c r="AQ167" s="161"/>
      <c r="AR167" s="161"/>
      <c r="AS167" s="161"/>
      <c r="AT167" s="161"/>
      <c r="AU167" s="164" t="s">
        <v>167</v>
      </c>
      <c r="AV167" s="164" t="s">
        <v>97</v>
      </c>
      <c r="AW167" s="161" t="s">
        <v>97</v>
      </c>
      <c r="AX167" s="161" t="s">
        <v>4</v>
      </c>
      <c r="AY167" s="161" t="s">
        <v>78</v>
      </c>
      <c r="AZ167" s="164" t="s">
        <v>159</v>
      </c>
      <c r="BA167" s="161"/>
      <c r="BB167" s="161"/>
      <c r="BC167" s="161"/>
      <c r="BD167" s="161"/>
      <c r="BE167" s="161"/>
      <c r="BF167" s="161"/>
      <c r="BG167" s="161"/>
      <c r="BH167" s="161"/>
      <c r="BI167" s="161"/>
      <c r="BJ167" s="161"/>
      <c r="BK167" s="161"/>
      <c r="BL167" s="161"/>
      <c r="BM167" s="161"/>
      <c r="BN167" s="161"/>
    </row>
    <row r="168" spans="1:66" ht="15.75" customHeight="1">
      <c r="A168" s="161"/>
      <c r="B168" s="162"/>
      <c r="C168" s="161"/>
      <c r="D168" s="163" t="s">
        <v>167</v>
      </c>
      <c r="E168" s="164" t="s">
        <v>1</v>
      </c>
      <c r="F168" s="165" t="s">
        <v>248</v>
      </c>
      <c r="G168" s="165"/>
      <c r="H168" s="161"/>
      <c r="I168" s="166">
        <v>-1.6</v>
      </c>
      <c r="J168" s="161"/>
      <c r="K168" s="161"/>
      <c r="L168" s="161"/>
      <c r="M168" s="161"/>
      <c r="N168" s="162"/>
      <c r="O168" s="167"/>
      <c r="P168" s="161"/>
      <c r="Q168" s="161"/>
      <c r="R168" s="161"/>
      <c r="S168" s="161"/>
      <c r="T168" s="161"/>
      <c r="U168" s="161"/>
      <c r="V168" s="161"/>
      <c r="W168" s="161"/>
      <c r="X168" s="161"/>
      <c r="Y168" s="168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4" t="s">
        <v>167</v>
      </c>
      <c r="AV168" s="164" t="s">
        <v>97</v>
      </c>
      <c r="AW168" s="161" t="s">
        <v>97</v>
      </c>
      <c r="AX168" s="161" t="s">
        <v>4</v>
      </c>
      <c r="AY168" s="161" t="s">
        <v>78</v>
      </c>
      <c r="AZ168" s="164" t="s">
        <v>159</v>
      </c>
      <c r="BA168" s="161"/>
      <c r="BB168" s="161"/>
      <c r="BC168" s="161"/>
      <c r="BD168" s="161"/>
      <c r="BE168" s="161"/>
      <c r="BF168" s="161"/>
      <c r="BG168" s="161"/>
      <c r="BH168" s="161"/>
      <c r="BI168" s="161"/>
      <c r="BJ168" s="161"/>
      <c r="BK168" s="161"/>
      <c r="BL168" s="161"/>
      <c r="BM168" s="161"/>
      <c r="BN168" s="161"/>
    </row>
    <row r="169" spans="1:66" ht="15.75" customHeight="1">
      <c r="A169" s="185"/>
      <c r="B169" s="186"/>
      <c r="C169" s="185"/>
      <c r="D169" s="163" t="s">
        <v>167</v>
      </c>
      <c r="E169" s="187" t="s">
        <v>1</v>
      </c>
      <c r="F169" s="188" t="s">
        <v>239</v>
      </c>
      <c r="G169" s="188"/>
      <c r="H169" s="185"/>
      <c r="I169" s="189">
        <v>53.879999999999995</v>
      </c>
      <c r="J169" s="185"/>
      <c r="K169" s="185"/>
      <c r="L169" s="185"/>
      <c r="M169" s="185"/>
      <c r="N169" s="186"/>
      <c r="O169" s="190"/>
      <c r="P169" s="185"/>
      <c r="Q169" s="185"/>
      <c r="R169" s="185"/>
      <c r="S169" s="185"/>
      <c r="T169" s="185"/>
      <c r="U169" s="185"/>
      <c r="V169" s="185"/>
      <c r="W169" s="185"/>
      <c r="X169" s="185"/>
      <c r="Y169" s="191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5"/>
      <c r="AT169" s="185"/>
      <c r="AU169" s="187" t="s">
        <v>167</v>
      </c>
      <c r="AV169" s="187" t="s">
        <v>97</v>
      </c>
      <c r="AW169" s="185" t="s">
        <v>174</v>
      </c>
      <c r="AX169" s="185" t="s">
        <v>4</v>
      </c>
      <c r="AY169" s="185" t="s">
        <v>86</v>
      </c>
      <c r="AZ169" s="187" t="s">
        <v>159</v>
      </c>
      <c r="BA169" s="185"/>
      <c r="BB169" s="185"/>
      <c r="BC169" s="185"/>
      <c r="BD169" s="185"/>
      <c r="BE169" s="185"/>
      <c r="BF169" s="185"/>
      <c r="BG169" s="185"/>
      <c r="BH169" s="185"/>
      <c r="BI169" s="185"/>
      <c r="BJ169" s="185"/>
      <c r="BK169" s="185"/>
      <c r="BL169" s="185"/>
      <c r="BM169" s="185"/>
      <c r="BN169" s="185"/>
    </row>
    <row r="170" spans="1:66" ht="24" customHeight="1">
      <c r="A170" s="18"/>
      <c r="B170" s="19"/>
      <c r="C170" s="145" t="s">
        <v>240</v>
      </c>
      <c r="D170" s="145" t="s">
        <v>161</v>
      </c>
      <c r="E170" s="146" t="s">
        <v>512</v>
      </c>
      <c r="F170" s="147" t="s">
        <v>513</v>
      </c>
      <c r="G170" s="147"/>
      <c r="H170" s="148" t="s">
        <v>164</v>
      </c>
      <c r="I170" s="149">
        <v>9.2159999999999993</v>
      </c>
      <c r="J170" s="150"/>
      <c r="K170" s="150"/>
      <c r="L170" s="151">
        <f>ROUND(Q170*I170,2)</f>
        <v>0</v>
      </c>
      <c r="M170" s="152"/>
      <c r="N170" s="19"/>
      <c r="O170" s="153" t="s">
        <v>1</v>
      </c>
      <c r="P170" s="154" t="s">
        <v>42</v>
      </c>
      <c r="Q170" s="155">
        <f>J170+K170</f>
        <v>0</v>
      </c>
      <c r="R170" s="156">
        <f>ROUND(J170*I170,2)</f>
        <v>0</v>
      </c>
      <c r="S170" s="156">
        <f>ROUND(K170*I170,2)</f>
        <v>0</v>
      </c>
      <c r="T170" s="18"/>
      <c r="U170" s="157">
        <f>T170*I170</f>
        <v>0</v>
      </c>
      <c r="V170" s="157">
        <v>0</v>
      </c>
      <c r="W170" s="157">
        <f>V170*I170</f>
        <v>0</v>
      </c>
      <c r="X170" s="157">
        <v>0</v>
      </c>
      <c r="Y170" s="158">
        <f>X170*I170</f>
        <v>0</v>
      </c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59" t="s">
        <v>232</v>
      </c>
      <c r="AT170" s="18"/>
      <c r="AU170" s="159" t="s">
        <v>161</v>
      </c>
      <c r="AV170" s="159" t="s">
        <v>97</v>
      </c>
      <c r="AW170" s="18"/>
      <c r="AX170" s="18"/>
      <c r="AY170" s="18"/>
      <c r="AZ170" s="3" t="s">
        <v>159</v>
      </c>
      <c r="BA170" s="18"/>
      <c r="BB170" s="18"/>
      <c r="BC170" s="18"/>
      <c r="BD170" s="18"/>
      <c r="BE170" s="18"/>
      <c r="BF170" s="160">
        <f>IF(P170="základná",L170,0)</f>
        <v>0</v>
      </c>
      <c r="BG170" s="160">
        <f>IF(P170="znížená",L170,0)</f>
        <v>0</v>
      </c>
      <c r="BH170" s="160">
        <f>IF(P170="zákl. prenesená",L170,0)</f>
        <v>0</v>
      </c>
      <c r="BI170" s="160">
        <f>IF(P170="zníž. prenesená",L170,0)</f>
        <v>0</v>
      </c>
      <c r="BJ170" s="160">
        <f>IF(P170="nulová",L170,0)</f>
        <v>0</v>
      </c>
      <c r="BK170" s="3" t="s">
        <v>97</v>
      </c>
      <c r="BL170" s="160">
        <f>ROUND(Q170*I170,2)</f>
        <v>0</v>
      </c>
      <c r="BM170" s="3" t="s">
        <v>232</v>
      </c>
      <c r="BN170" s="159" t="s">
        <v>802</v>
      </c>
    </row>
    <row r="171" spans="1:66" ht="15.75" customHeight="1">
      <c r="A171" s="161"/>
      <c r="B171" s="162"/>
      <c r="C171" s="161"/>
      <c r="D171" s="163" t="s">
        <v>167</v>
      </c>
      <c r="E171" s="164" t="s">
        <v>1</v>
      </c>
      <c r="F171" s="165" t="s">
        <v>515</v>
      </c>
      <c r="G171" s="165"/>
      <c r="H171" s="161"/>
      <c r="I171" s="166">
        <v>9.2159999999999993</v>
      </c>
      <c r="J171" s="161"/>
      <c r="K171" s="161"/>
      <c r="L171" s="161"/>
      <c r="M171" s="161"/>
      <c r="N171" s="162"/>
      <c r="O171" s="167"/>
      <c r="P171" s="161"/>
      <c r="Q171" s="161"/>
      <c r="R171" s="161"/>
      <c r="S171" s="161"/>
      <c r="T171" s="161"/>
      <c r="U171" s="161"/>
      <c r="V171" s="161"/>
      <c r="W171" s="161"/>
      <c r="X171" s="161"/>
      <c r="Y171" s="168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61"/>
      <c r="AM171" s="161"/>
      <c r="AN171" s="161"/>
      <c r="AO171" s="161"/>
      <c r="AP171" s="161"/>
      <c r="AQ171" s="161"/>
      <c r="AR171" s="161"/>
      <c r="AS171" s="161"/>
      <c r="AT171" s="161"/>
      <c r="AU171" s="164" t="s">
        <v>167</v>
      </c>
      <c r="AV171" s="164" t="s">
        <v>97</v>
      </c>
      <c r="AW171" s="161" t="s">
        <v>97</v>
      </c>
      <c r="AX171" s="161" t="s">
        <v>4</v>
      </c>
      <c r="AY171" s="161" t="s">
        <v>86</v>
      </c>
      <c r="AZ171" s="164" t="s">
        <v>159</v>
      </c>
      <c r="BA171" s="161"/>
      <c r="BB171" s="161"/>
      <c r="BC171" s="161"/>
      <c r="BD171" s="161"/>
      <c r="BE171" s="161"/>
      <c r="BF171" s="161"/>
      <c r="BG171" s="161"/>
      <c r="BH171" s="161"/>
      <c r="BI171" s="161"/>
      <c r="BJ171" s="161"/>
      <c r="BK171" s="161"/>
      <c r="BL171" s="161"/>
      <c r="BM171" s="161"/>
      <c r="BN171" s="161"/>
    </row>
    <row r="172" spans="1:66" ht="24" customHeight="1">
      <c r="A172" s="18"/>
      <c r="B172" s="19"/>
      <c r="C172" s="145" t="s">
        <v>249</v>
      </c>
      <c r="D172" s="145" t="s">
        <v>161</v>
      </c>
      <c r="E172" s="146" t="s">
        <v>250</v>
      </c>
      <c r="F172" s="147" t="s">
        <v>251</v>
      </c>
      <c r="G172" s="147"/>
      <c r="H172" s="148" t="s">
        <v>252</v>
      </c>
      <c r="I172" s="150"/>
      <c r="J172" s="150"/>
      <c r="K172" s="150"/>
      <c r="L172" s="151">
        <f t="shared" ref="L172:L173" si="41">ROUND(Q172*I172,2)</f>
        <v>0</v>
      </c>
      <c r="M172" s="152"/>
      <c r="N172" s="19"/>
      <c r="O172" s="153" t="s">
        <v>1</v>
      </c>
      <c r="P172" s="154" t="s">
        <v>42</v>
      </c>
      <c r="Q172" s="155">
        <f t="shared" ref="Q172:Q173" si="42">J172+K172</f>
        <v>0</v>
      </c>
      <c r="R172" s="156">
        <f t="shared" ref="R172:R173" si="43">ROUND(J172*I172,2)</f>
        <v>0</v>
      </c>
      <c r="S172" s="156">
        <f t="shared" ref="S172:S173" si="44">ROUND(K172*I172,2)</f>
        <v>0</v>
      </c>
      <c r="T172" s="18"/>
      <c r="U172" s="157">
        <f t="shared" ref="U172:U173" si="45">T172*I172</f>
        <v>0</v>
      </c>
      <c r="V172" s="157">
        <v>0</v>
      </c>
      <c r="W172" s="157">
        <f t="shared" ref="W172:W173" si="46">V172*I172</f>
        <v>0</v>
      </c>
      <c r="X172" s="157">
        <v>0</v>
      </c>
      <c r="Y172" s="158">
        <f t="shared" ref="Y172:Y173" si="47">X172*I172</f>
        <v>0</v>
      </c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59" t="s">
        <v>232</v>
      </c>
      <c r="AT172" s="18"/>
      <c r="AU172" s="159" t="s">
        <v>161</v>
      </c>
      <c r="AV172" s="159" t="s">
        <v>97</v>
      </c>
      <c r="AW172" s="18"/>
      <c r="AX172" s="18"/>
      <c r="AY172" s="18"/>
      <c r="AZ172" s="3" t="s">
        <v>159</v>
      </c>
      <c r="BA172" s="18"/>
      <c r="BB172" s="18"/>
      <c r="BC172" s="18"/>
      <c r="BD172" s="18"/>
      <c r="BE172" s="18"/>
      <c r="BF172" s="160">
        <f t="shared" ref="BF172:BF173" si="48">IF(P172="základná",L172,0)</f>
        <v>0</v>
      </c>
      <c r="BG172" s="160">
        <f t="shared" ref="BG172:BG173" si="49">IF(P172="znížená",L172,0)</f>
        <v>0</v>
      </c>
      <c r="BH172" s="160">
        <f t="shared" ref="BH172:BH173" si="50">IF(P172="zákl. prenesená",L172,0)</f>
        <v>0</v>
      </c>
      <c r="BI172" s="160">
        <f t="shared" ref="BI172:BI173" si="51">IF(P172="zníž. prenesená",L172,0)</f>
        <v>0</v>
      </c>
      <c r="BJ172" s="160">
        <f t="shared" ref="BJ172:BJ173" si="52">IF(P172="nulová",L172,0)</f>
        <v>0</v>
      </c>
      <c r="BK172" s="3" t="s">
        <v>97</v>
      </c>
      <c r="BL172" s="160">
        <f t="shared" ref="BL172:BL173" si="53">ROUND(Q172*I172,2)</f>
        <v>0</v>
      </c>
      <c r="BM172" s="3" t="s">
        <v>232</v>
      </c>
      <c r="BN172" s="159" t="s">
        <v>803</v>
      </c>
    </row>
    <row r="173" spans="1:66" ht="24" customHeight="1">
      <c r="A173" s="18"/>
      <c r="B173" s="19"/>
      <c r="C173" s="169" t="s">
        <v>232</v>
      </c>
      <c r="D173" s="169" t="s">
        <v>175</v>
      </c>
      <c r="E173" s="170" t="s">
        <v>507</v>
      </c>
      <c r="F173" s="171" t="s">
        <v>508</v>
      </c>
      <c r="G173" s="171"/>
      <c r="H173" s="172" t="s">
        <v>186</v>
      </c>
      <c r="I173" s="173">
        <v>62.4</v>
      </c>
      <c r="J173" s="174"/>
      <c r="K173" s="175"/>
      <c r="L173" s="176">
        <f t="shared" si="41"/>
        <v>0</v>
      </c>
      <c r="M173" s="175"/>
      <c r="N173" s="177"/>
      <c r="O173" s="178" t="s">
        <v>1</v>
      </c>
      <c r="P173" s="154" t="s">
        <v>42</v>
      </c>
      <c r="Q173" s="155">
        <f t="shared" si="42"/>
        <v>0</v>
      </c>
      <c r="R173" s="156">
        <f t="shared" si="43"/>
        <v>0</v>
      </c>
      <c r="S173" s="156">
        <f t="shared" si="44"/>
        <v>0</v>
      </c>
      <c r="T173" s="18"/>
      <c r="U173" s="157">
        <f t="shared" si="45"/>
        <v>0</v>
      </c>
      <c r="V173" s="157">
        <v>1E-3</v>
      </c>
      <c r="W173" s="157">
        <f t="shared" si="46"/>
        <v>6.2399999999999997E-2</v>
      </c>
      <c r="X173" s="157">
        <v>0</v>
      </c>
      <c r="Y173" s="158">
        <f t="shared" si="47"/>
        <v>0</v>
      </c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59" t="s">
        <v>243</v>
      </c>
      <c r="AT173" s="18"/>
      <c r="AU173" s="159" t="s">
        <v>175</v>
      </c>
      <c r="AV173" s="159" t="s">
        <v>97</v>
      </c>
      <c r="AW173" s="18"/>
      <c r="AX173" s="18"/>
      <c r="AY173" s="18"/>
      <c r="AZ173" s="3" t="s">
        <v>159</v>
      </c>
      <c r="BA173" s="18"/>
      <c r="BB173" s="18"/>
      <c r="BC173" s="18"/>
      <c r="BD173" s="18"/>
      <c r="BE173" s="18"/>
      <c r="BF173" s="160">
        <f t="shared" si="48"/>
        <v>0</v>
      </c>
      <c r="BG173" s="160">
        <f t="shared" si="49"/>
        <v>0</v>
      </c>
      <c r="BH173" s="160">
        <f t="shared" si="50"/>
        <v>0</v>
      </c>
      <c r="BI173" s="160">
        <f t="shared" si="51"/>
        <v>0</v>
      </c>
      <c r="BJ173" s="160">
        <f t="shared" si="52"/>
        <v>0</v>
      </c>
      <c r="BK173" s="3" t="s">
        <v>97</v>
      </c>
      <c r="BL173" s="160">
        <f t="shared" si="53"/>
        <v>0</v>
      </c>
      <c r="BM173" s="3" t="s">
        <v>232</v>
      </c>
      <c r="BN173" s="159" t="s">
        <v>804</v>
      </c>
    </row>
    <row r="174" spans="1:66" ht="15.75" customHeight="1">
      <c r="A174" s="161"/>
      <c r="B174" s="162"/>
      <c r="C174" s="161"/>
      <c r="D174" s="163" t="s">
        <v>167</v>
      </c>
      <c r="E174" s="164" t="s">
        <v>1</v>
      </c>
      <c r="F174" s="165" t="s">
        <v>510</v>
      </c>
      <c r="G174" s="165"/>
      <c r="H174" s="161"/>
      <c r="I174" s="166">
        <v>24</v>
      </c>
      <c r="J174" s="161"/>
      <c r="K174" s="161"/>
      <c r="L174" s="161"/>
      <c r="M174" s="161"/>
      <c r="N174" s="162"/>
      <c r="O174" s="167"/>
      <c r="P174" s="161"/>
      <c r="Q174" s="161"/>
      <c r="R174" s="161"/>
      <c r="S174" s="161"/>
      <c r="T174" s="161"/>
      <c r="U174" s="161"/>
      <c r="V174" s="161"/>
      <c r="W174" s="161"/>
      <c r="X174" s="161"/>
      <c r="Y174" s="168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1"/>
      <c r="AT174" s="161"/>
      <c r="AU174" s="164" t="s">
        <v>167</v>
      </c>
      <c r="AV174" s="164" t="s">
        <v>97</v>
      </c>
      <c r="AW174" s="161" t="s">
        <v>97</v>
      </c>
      <c r="AX174" s="161" t="s">
        <v>4</v>
      </c>
      <c r="AY174" s="161" t="s">
        <v>78</v>
      </c>
      <c r="AZ174" s="164" t="s">
        <v>159</v>
      </c>
      <c r="BA174" s="161"/>
      <c r="BB174" s="161"/>
      <c r="BC174" s="161"/>
      <c r="BD174" s="161"/>
      <c r="BE174" s="161"/>
      <c r="BF174" s="161"/>
      <c r="BG174" s="161"/>
      <c r="BH174" s="161"/>
      <c r="BI174" s="161"/>
      <c r="BJ174" s="161"/>
      <c r="BK174" s="161"/>
      <c r="BL174" s="161"/>
      <c r="BM174" s="161"/>
      <c r="BN174" s="161"/>
    </row>
    <row r="175" spans="1:66" ht="15.75" customHeight="1">
      <c r="A175" s="161"/>
      <c r="B175" s="162"/>
      <c r="C175" s="161"/>
      <c r="D175" s="163" t="s">
        <v>167</v>
      </c>
      <c r="E175" s="164" t="s">
        <v>1</v>
      </c>
      <c r="F175" s="165" t="s">
        <v>511</v>
      </c>
      <c r="G175" s="165"/>
      <c r="H175" s="161"/>
      <c r="I175" s="166">
        <v>38.4</v>
      </c>
      <c r="J175" s="161"/>
      <c r="K175" s="161"/>
      <c r="L175" s="161"/>
      <c r="M175" s="161"/>
      <c r="N175" s="162"/>
      <c r="O175" s="167"/>
      <c r="P175" s="161"/>
      <c r="Q175" s="161"/>
      <c r="R175" s="161"/>
      <c r="S175" s="161"/>
      <c r="T175" s="161"/>
      <c r="U175" s="161"/>
      <c r="V175" s="161"/>
      <c r="W175" s="161"/>
      <c r="X175" s="161"/>
      <c r="Y175" s="168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1"/>
      <c r="AT175" s="161"/>
      <c r="AU175" s="164" t="s">
        <v>167</v>
      </c>
      <c r="AV175" s="164" t="s">
        <v>97</v>
      </c>
      <c r="AW175" s="161" t="s">
        <v>97</v>
      </c>
      <c r="AX175" s="161" t="s">
        <v>4</v>
      </c>
      <c r="AY175" s="161" t="s">
        <v>78</v>
      </c>
      <c r="AZ175" s="164" t="s">
        <v>159</v>
      </c>
      <c r="BA175" s="161"/>
      <c r="BB175" s="161"/>
      <c r="BC175" s="161"/>
      <c r="BD175" s="161"/>
      <c r="BE175" s="161"/>
      <c r="BF175" s="161"/>
      <c r="BG175" s="161"/>
      <c r="BH175" s="161"/>
      <c r="BI175" s="161"/>
      <c r="BJ175" s="161"/>
      <c r="BK175" s="161"/>
      <c r="BL175" s="161"/>
      <c r="BM175" s="161"/>
      <c r="BN175" s="161"/>
    </row>
    <row r="176" spans="1:66" ht="15.75" customHeight="1">
      <c r="A176" s="185"/>
      <c r="B176" s="186"/>
      <c r="C176" s="185"/>
      <c r="D176" s="163" t="s">
        <v>167</v>
      </c>
      <c r="E176" s="187" t="s">
        <v>1</v>
      </c>
      <c r="F176" s="188" t="s">
        <v>239</v>
      </c>
      <c r="G176" s="188"/>
      <c r="H176" s="185"/>
      <c r="I176" s="189">
        <v>62.4</v>
      </c>
      <c r="J176" s="185"/>
      <c r="K176" s="185"/>
      <c r="L176" s="185"/>
      <c r="M176" s="185"/>
      <c r="N176" s="186"/>
      <c r="O176" s="190"/>
      <c r="P176" s="185"/>
      <c r="Q176" s="185"/>
      <c r="R176" s="185"/>
      <c r="S176" s="185"/>
      <c r="T176" s="185"/>
      <c r="U176" s="185"/>
      <c r="V176" s="185"/>
      <c r="W176" s="185"/>
      <c r="X176" s="185"/>
      <c r="Y176" s="191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85"/>
      <c r="AT176" s="185"/>
      <c r="AU176" s="187" t="s">
        <v>167</v>
      </c>
      <c r="AV176" s="187" t="s">
        <v>97</v>
      </c>
      <c r="AW176" s="185" t="s">
        <v>174</v>
      </c>
      <c r="AX176" s="185" t="s">
        <v>4</v>
      </c>
      <c r="AY176" s="185" t="s">
        <v>86</v>
      </c>
      <c r="AZ176" s="187" t="s">
        <v>159</v>
      </c>
      <c r="BA176" s="185"/>
      <c r="BB176" s="185"/>
      <c r="BC176" s="185"/>
      <c r="BD176" s="185"/>
      <c r="BE176" s="185"/>
      <c r="BF176" s="185"/>
      <c r="BG176" s="185"/>
      <c r="BH176" s="185"/>
      <c r="BI176" s="185"/>
      <c r="BJ176" s="185"/>
      <c r="BK176" s="185"/>
      <c r="BL176" s="185"/>
      <c r="BM176" s="185"/>
      <c r="BN176" s="185"/>
    </row>
    <row r="177" spans="1:66" ht="22.5" customHeight="1">
      <c r="A177" s="132"/>
      <c r="B177" s="133"/>
      <c r="C177" s="132"/>
      <c r="D177" s="134" t="s">
        <v>77</v>
      </c>
      <c r="E177" s="143" t="s">
        <v>254</v>
      </c>
      <c r="F177" s="143" t="s">
        <v>255</v>
      </c>
      <c r="G177" s="143"/>
      <c r="H177" s="132"/>
      <c r="I177" s="132"/>
      <c r="J177" s="132"/>
      <c r="K177" s="132"/>
      <c r="L177" s="144">
        <f>BL177</f>
        <v>0</v>
      </c>
      <c r="M177" s="132"/>
      <c r="N177" s="133"/>
      <c r="O177" s="137"/>
      <c r="P177" s="132"/>
      <c r="Q177" s="132"/>
      <c r="R177" s="138">
        <f t="shared" ref="R177:S177" si="54">SUM(R178:R223)</f>
        <v>0</v>
      </c>
      <c r="S177" s="138">
        <f t="shared" si="54"/>
        <v>0</v>
      </c>
      <c r="T177" s="132"/>
      <c r="U177" s="139">
        <f>SUM(U178:U223)</f>
        <v>0</v>
      </c>
      <c r="V177" s="132"/>
      <c r="W177" s="139">
        <f>SUM(W178:W223)</f>
        <v>3.2215817799999997</v>
      </c>
      <c r="X177" s="132"/>
      <c r="Y177" s="140">
        <f>SUM(Y178:Y223)</f>
        <v>0</v>
      </c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  <c r="AL177" s="132"/>
      <c r="AM177" s="132"/>
      <c r="AN177" s="132"/>
      <c r="AO177" s="132"/>
      <c r="AP177" s="132"/>
      <c r="AQ177" s="132"/>
      <c r="AR177" s="132"/>
      <c r="AS177" s="134" t="s">
        <v>97</v>
      </c>
      <c r="AT177" s="132"/>
      <c r="AU177" s="141" t="s">
        <v>77</v>
      </c>
      <c r="AV177" s="141" t="s">
        <v>86</v>
      </c>
      <c r="AW177" s="132"/>
      <c r="AX177" s="132"/>
      <c r="AY177" s="132"/>
      <c r="AZ177" s="134" t="s">
        <v>159</v>
      </c>
      <c r="BA177" s="132"/>
      <c r="BB177" s="132"/>
      <c r="BC177" s="132"/>
      <c r="BD177" s="132"/>
      <c r="BE177" s="132"/>
      <c r="BF177" s="132"/>
      <c r="BG177" s="132"/>
      <c r="BH177" s="132"/>
      <c r="BI177" s="132"/>
      <c r="BJ177" s="132"/>
      <c r="BK177" s="132"/>
      <c r="BL177" s="142">
        <f>SUM(BL178:BL223)</f>
        <v>0</v>
      </c>
      <c r="BM177" s="132"/>
      <c r="BN177" s="132"/>
    </row>
    <row r="178" spans="1:66" ht="33" customHeight="1">
      <c r="A178" s="18"/>
      <c r="B178" s="19"/>
      <c r="C178" s="145" t="s">
        <v>260</v>
      </c>
      <c r="D178" s="145" t="s">
        <v>161</v>
      </c>
      <c r="E178" s="146" t="s">
        <v>256</v>
      </c>
      <c r="F178" s="147" t="s">
        <v>257</v>
      </c>
      <c r="G178" s="147"/>
      <c r="H178" s="148" t="s">
        <v>178</v>
      </c>
      <c r="I178" s="149">
        <v>26</v>
      </c>
      <c r="J178" s="150"/>
      <c r="K178" s="150"/>
      <c r="L178" s="151">
        <f>ROUND(Q178*I178,2)</f>
        <v>0</v>
      </c>
      <c r="M178" s="152"/>
      <c r="N178" s="19"/>
      <c r="O178" s="153" t="s">
        <v>1</v>
      </c>
      <c r="P178" s="154" t="s">
        <v>42</v>
      </c>
      <c r="Q178" s="155">
        <f>J178+K178</f>
        <v>0</v>
      </c>
      <c r="R178" s="156">
        <f>ROUND(J178*I178,2)</f>
        <v>0</v>
      </c>
      <c r="S178" s="156">
        <f>ROUND(K178*I178,2)</f>
        <v>0</v>
      </c>
      <c r="T178" s="18"/>
      <c r="U178" s="157">
        <f>T178*I178</f>
        <v>0</v>
      </c>
      <c r="V178" s="157">
        <v>2.1000000000000001E-4</v>
      </c>
      <c r="W178" s="157">
        <f>V178*I178</f>
        <v>5.4600000000000004E-3</v>
      </c>
      <c r="X178" s="157">
        <v>0</v>
      </c>
      <c r="Y178" s="158">
        <f>X178*I178</f>
        <v>0</v>
      </c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59" t="s">
        <v>232</v>
      </c>
      <c r="AT178" s="18"/>
      <c r="AU178" s="159" t="s">
        <v>161</v>
      </c>
      <c r="AV178" s="159" t="s">
        <v>97</v>
      </c>
      <c r="AW178" s="18"/>
      <c r="AX178" s="18"/>
      <c r="AY178" s="18"/>
      <c r="AZ178" s="3" t="s">
        <v>159</v>
      </c>
      <c r="BA178" s="18"/>
      <c r="BB178" s="18"/>
      <c r="BC178" s="18"/>
      <c r="BD178" s="18"/>
      <c r="BE178" s="18"/>
      <c r="BF178" s="160">
        <f>IF(P178="základná",L178,0)</f>
        <v>0</v>
      </c>
      <c r="BG178" s="160">
        <f>IF(P178="znížená",L178,0)</f>
        <v>0</v>
      </c>
      <c r="BH178" s="160">
        <f>IF(P178="zákl. prenesená",L178,0)</f>
        <v>0</v>
      </c>
      <c r="BI178" s="160">
        <f>IF(P178="zníž. prenesená",L178,0)</f>
        <v>0</v>
      </c>
      <c r="BJ178" s="160">
        <f>IF(P178="nulová",L178,0)</f>
        <v>0</v>
      </c>
      <c r="BK178" s="3" t="s">
        <v>97</v>
      </c>
      <c r="BL178" s="160">
        <f>ROUND(Q178*I178,2)</f>
        <v>0</v>
      </c>
      <c r="BM178" s="3" t="s">
        <v>232</v>
      </c>
      <c r="BN178" s="159" t="s">
        <v>805</v>
      </c>
    </row>
    <row r="179" spans="1:66" ht="15.75" customHeight="1">
      <c r="A179" s="161"/>
      <c r="B179" s="162"/>
      <c r="C179" s="161"/>
      <c r="D179" s="163" t="s">
        <v>167</v>
      </c>
      <c r="E179" s="164" t="s">
        <v>1</v>
      </c>
      <c r="F179" s="165" t="s">
        <v>259</v>
      </c>
      <c r="G179" s="165"/>
      <c r="H179" s="161"/>
      <c r="I179" s="166">
        <v>26</v>
      </c>
      <c r="J179" s="161"/>
      <c r="K179" s="161"/>
      <c r="L179" s="161"/>
      <c r="M179" s="161"/>
      <c r="N179" s="162"/>
      <c r="O179" s="167"/>
      <c r="P179" s="161"/>
      <c r="Q179" s="161"/>
      <c r="R179" s="161"/>
      <c r="S179" s="161"/>
      <c r="T179" s="161"/>
      <c r="U179" s="161"/>
      <c r="V179" s="161"/>
      <c r="W179" s="161"/>
      <c r="X179" s="161"/>
      <c r="Y179" s="168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  <c r="AL179" s="161"/>
      <c r="AM179" s="161"/>
      <c r="AN179" s="161"/>
      <c r="AO179" s="161"/>
      <c r="AP179" s="161"/>
      <c r="AQ179" s="161"/>
      <c r="AR179" s="161"/>
      <c r="AS179" s="161"/>
      <c r="AT179" s="161"/>
      <c r="AU179" s="164" t="s">
        <v>167</v>
      </c>
      <c r="AV179" s="164" t="s">
        <v>97</v>
      </c>
      <c r="AW179" s="161" t="s">
        <v>97</v>
      </c>
      <c r="AX179" s="161" t="s">
        <v>4</v>
      </c>
      <c r="AY179" s="161" t="s">
        <v>86</v>
      </c>
      <c r="AZ179" s="164" t="s">
        <v>159</v>
      </c>
      <c r="BA179" s="161"/>
      <c r="BB179" s="161"/>
      <c r="BC179" s="161"/>
      <c r="BD179" s="161"/>
      <c r="BE179" s="161"/>
      <c r="BF179" s="161"/>
      <c r="BG179" s="161"/>
      <c r="BH179" s="161"/>
      <c r="BI179" s="161"/>
      <c r="BJ179" s="161"/>
      <c r="BK179" s="161"/>
      <c r="BL179" s="161"/>
      <c r="BM179" s="161"/>
      <c r="BN179" s="161"/>
    </row>
    <row r="180" spans="1:66" ht="24" customHeight="1">
      <c r="A180" s="18"/>
      <c r="B180" s="19"/>
      <c r="C180" s="145" t="s">
        <v>266</v>
      </c>
      <c r="D180" s="145" t="s">
        <v>161</v>
      </c>
      <c r="E180" s="146" t="s">
        <v>261</v>
      </c>
      <c r="F180" s="147" t="s">
        <v>262</v>
      </c>
      <c r="G180" s="147"/>
      <c r="H180" s="148" t="s">
        <v>263</v>
      </c>
      <c r="I180" s="149">
        <v>7</v>
      </c>
      <c r="J180" s="150"/>
      <c r="K180" s="150"/>
      <c r="L180" s="151">
        <f>ROUND(Q180*I180,2)</f>
        <v>0</v>
      </c>
      <c r="M180" s="152"/>
      <c r="N180" s="19"/>
      <c r="O180" s="153" t="s">
        <v>1</v>
      </c>
      <c r="P180" s="154" t="s">
        <v>42</v>
      </c>
      <c r="Q180" s="155">
        <f>J180+K180</f>
        <v>0</v>
      </c>
      <c r="R180" s="156">
        <f>ROUND(J180*I180,2)</f>
        <v>0</v>
      </c>
      <c r="S180" s="156">
        <f>ROUND(K180*I180,2)</f>
        <v>0</v>
      </c>
      <c r="T180" s="18"/>
      <c r="U180" s="157">
        <f>T180*I180</f>
        <v>0</v>
      </c>
      <c r="V180" s="157">
        <v>2.5999999999999998E-4</v>
      </c>
      <c r="W180" s="157">
        <f>V180*I180</f>
        <v>1.8199999999999998E-3</v>
      </c>
      <c r="X180" s="157">
        <v>0</v>
      </c>
      <c r="Y180" s="158">
        <f>X180*I180</f>
        <v>0</v>
      </c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59" t="s">
        <v>232</v>
      </c>
      <c r="AT180" s="18"/>
      <c r="AU180" s="159" t="s">
        <v>161</v>
      </c>
      <c r="AV180" s="159" t="s">
        <v>97</v>
      </c>
      <c r="AW180" s="18"/>
      <c r="AX180" s="18"/>
      <c r="AY180" s="18"/>
      <c r="AZ180" s="3" t="s">
        <v>159</v>
      </c>
      <c r="BA180" s="18"/>
      <c r="BB180" s="18"/>
      <c r="BC180" s="18"/>
      <c r="BD180" s="18"/>
      <c r="BE180" s="18"/>
      <c r="BF180" s="160">
        <f>IF(P180="základná",L180,0)</f>
        <v>0</v>
      </c>
      <c r="BG180" s="160">
        <f>IF(P180="znížená",L180,0)</f>
        <v>0</v>
      </c>
      <c r="BH180" s="160">
        <f>IF(P180="zákl. prenesená",L180,0)</f>
        <v>0</v>
      </c>
      <c r="BI180" s="160">
        <f>IF(P180="zníž. prenesená",L180,0)</f>
        <v>0</v>
      </c>
      <c r="BJ180" s="160">
        <f>IF(P180="nulová",L180,0)</f>
        <v>0</v>
      </c>
      <c r="BK180" s="3" t="s">
        <v>97</v>
      </c>
      <c r="BL180" s="160">
        <f>ROUND(Q180*I180,2)</f>
        <v>0</v>
      </c>
      <c r="BM180" s="3" t="s">
        <v>232</v>
      </c>
      <c r="BN180" s="159" t="s">
        <v>806</v>
      </c>
    </row>
    <row r="181" spans="1:66" ht="15.75" customHeight="1">
      <c r="A181" s="161"/>
      <c r="B181" s="162"/>
      <c r="C181" s="161"/>
      <c r="D181" s="163" t="s">
        <v>167</v>
      </c>
      <c r="E181" s="164" t="s">
        <v>1</v>
      </c>
      <c r="F181" s="165" t="s">
        <v>265</v>
      </c>
      <c r="G181" s="165"/>
      <c r="H181" s="161"/>
      <c r="I181" s="166">
        <v>7</v>
      </c>
      <c r="J181" s="161"/>
      <c r="K181" s="161"/>
      <c r="L181" s="161"/>
      <c r="M181" s="161"/>
      <c r="N181" s="162"/>
      <c r="O181" s="167"/>
      <c r="P181" s="161"/>
      <c r="Q181" s="161"/>
      <c r="R181" s="161"/>
      <c r="S181" s="161"/>
      <c r="T181" s="161"/>
      <c r="U181" s="161"/>
      <c r="V181" s="161"/>
      <c r="W181" s="161"/>
      <c r="X181" s="161"/>
      <c r="Y181" s="168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  <c r="AL181" s="161"/>
      <c r="AM181" s="161"/>
      <c r="AN181" s="161"/>
      <c r="AO181" s="161"/>
      <c r="AP181" s="161"/>
      <c r="AQ181" s="161"/>
      <c r="AR181" s="161"/>
      <c r="AS181" s="161"/>
      <c r="AT181" s="161"/>
      <c r="AU181" s="164" t="s">
        <v>167</v>
      </c>
      <c r="AV181" s="164" t="s">
        <v>97</v>
      </c>
      <c r="AW181" s="161" t="s">
        <v>97</v>
      </c>
      <c r="AX181" s="161" t="s">
        <v>4</v>
      </c>
      <c r="AY181" s="161" t="s">
        <v>86</v>
      </c>
      <c r="AZ181" s="164" t="s">
        <v>159</v>
      </c>
      <c r="BA181" s="161"/>
      <c r="BB181" s="161"/>
      <c r="BC181" s="161"/>
      <c r="BD181" s="161"/>
      <c r="BE181" s="161"/>
      <c r="BF181" s="161"/>
      <c r="BG181" s="161"/>
      <c r="BH181" s="161"/>
      <c r="BI181" s="161"/>
      <c r="BJ181" s="161"/>
      <c r="BK181" s="161"/>
      <c r="BL181" s="161"/>
      <c r="BM181" s="161"/>
      <c r="BN181" s="161"/>
    </row>
    <row r="182" spans="1:66" ht="33" customHeight="1">
      <c r="A182" s="18"/>
      <c r="B182" s="19"/>
      <c r="C182" s="169" t="s">
        <v>272</v>
      </c>
      <c r="D182" s="169" t="s">
        <v>175</v>
      </c>
      <c r="E182" s="170" t="s">
        <v>267</v>
      </c>
      <c r="F182" s="171" t="s">
        <v>268</v>
      </c>
      <c r="G182" s="171"/>
      <c r="H182" s="172" t="s">
        <v>164</v>
      </c>
      <c r="I182" s="173">
        <v>7.3999999999999996E-2</v>
      </c>
      <c r="J182" s="174"/>
      <c r="K182" s="175"/>
      <c r="L182" s="176">
        <f>ROUND(Q182*I182,2)</f>
        <v>0</v>
      </c>
      <c r="M182" s="175"/>
      <c r="N182" s="177"/>
      <c r="O182" s="178" t="s">
        <v>1</v>
      </c>
      <c r="P182" s="154" t="s">
        <v>42</v>
      </c>
      <c r="Q182" s="155">
        <f>J182+K182</f>
        <v>0</v>
      </c>
      <c r="R182" s="156">
        <f>ROUND(J182*I182,2)</f>
        <v>0</v>
      </c>
      <c r="S182" s="156">
        <f>ROUND(K182*I182,2)</f>
        <v>0</v>
      </c>
      <c r="T182" s="18"/>
      <c r="U182" s="157">
        <f>T182*I182</f>
        <v>0</v>
      </c>
      <c r="V182" s="157">
        <v>0.44</v>
      </c>
      <c r="W182" s="157">
        <f>V182*I182</f>
        <v>3.2559999999999999E-2</v>
      </c>
      <c r="X182" s="157">
        <v>0</v>
      </c>
      <c r="Y182" s="158">
        <f>X182*I182</f>
        <v>0</v>
      </c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59" t="s">
        <v>243</v>
      </c>
      <c r="AT182" s="18"/>
      <c r="AU182" s="159" t="s">
        <v>175</v>
      </c>
      <c r="AV182" s="159" t="s">
        <v>97</v>
      </c>
      <c r="AW182" s="18"/>
      <c r="AX182" s="18"/>
      <c r="AY182" s="18"/>
      <c r="AZ182" s="3" t="s">
        <v>159</v>
      </c>
      <c r="BA182" s="18"/>
      <c r="BB182" s="18"/>
      <c r="BC182" s="18"/>
      <c r="BD182" s="18"/>
      <c r="BE182" s="18"/>
      <c r="BF182" s="160">
        <f>IF(P182="základná",L182,0)</f>
        <v>0</v>
      </c>
      <c r="BG182" s="160">
        <f>IF(P182="znížená",L182,0)</f>
        <v>0</v>
      </c>
      <c r="BH182" s="160">
        <f>IF(P182="zákl. prenesená",L182,0)</f>
        <v>0</v>
      </c>
      <c r="BI182" s="160">
        <f>IF(P182="zníž. prenesená",L182,0)</f>
        <v>0</v>
      </c>
      <c r="BJ182" s="160">
        <f>IF(P182="nulová",L182,0)</f>
        <v>0</v>
      </c>
      <c r="BK182" s="3" t="s">
        <v>97</v>
      </c>
      <c r="BL182" s="160">
        <f>ROUND(Q182*I182,2)</f>
        <v>0</v>
      </c>
      <c r="BM182" s="3" t="s">
        <v>232</v>
      </c>
      <c r="BN182" s="159" t="s">
        <v>807</v>
      </c>
    </row>
    <row r="183" spans="1:66" ht="15.75" customHeight="1">
      <c r="A183" s="161"/>
      <c r="B183" s="162"/>
      <c r="C183" s="161"/>
      <c r="D183" s="163" t="s">
        <v>167</v>
      </c>
      <c r="E183" s="164" t="s">
        <v>1</v>
      </c>
      <c r="F183" s="165" t="s">
        <v>270</v>
      </c>
      <c r="G183" s="165"/>
      <c r="H183" s="161"/>
      <c r="I183" s="166">
        <v>6.7000000000000004E-2</v>
      </c>
      <c r="J183" s="161"/>
      <c r="K183" s="161"/>
      <c r="L183" s="161"/>
      <c r="M183" s="161"/>
      <c r="N183" s="162"/>
      <c r="O183" s="167"/>
      <c r="P183" s="161"/>
      <c r="Q183" s="161"/>
      <c r="R183" s="161"/>
      <c r="S183" s="161"/>
      <c r="T183" s="161"/>
      <c r="U183" s="161"/>
      <c r="V183" s="161"/>
      <c r="W183" s="161"/>
      <c r="X183" s="161"/>
      <c r="Y183" s="168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1"/>
      <c r="AO183" s="161"/>
      <c r="AP183" s="161"/>
      <c r="AQ183" s="161"/>
      <c r="AR183" s="161"/>
      <c r="AS183" s="161"/>
      <c r="AT183" s="161"/>
      <c r="AU183" s="164" t="s">
        <v>167</v>
      </c>
      <c r="AV183" s="164" t="s">
        <v>97</v>
      </c>
      <c r="AW183" s="161" t="s">
        <v>97</v>
      </c>
      <c r="AX183" s="161" t="s">
        <v>4</v>
      </c>
      <c r="AY183" s="161" t="s">
        <v>86</v>
      </c>
      <c r="AZ183" s="164" t="s">
        <v>159</v>
      </c>
      <c r="BA183" s="161"/>
      <c r="BB183" s="161"/>
      <c r="BC183" s="161"/>
      <c r="BD183" s="161"/>
      <c r="BE183" s="161"/>
      <c r="BF183" s="161"/>
      <c r="BG183" s="161"/>
      <c r="BH183" s="161"/>
      <c r="BI183" s="161"/>
      <c r="BJ183" s="161"/>
      <c r="BK183" s="161"/>
      <c r="BL183" s="161"/>
      <c r="BM183" s="161"/>
      <c r="BN183" s="161"/>
    </row>
    <row r="184" spans="1:66" ht="15.75" customHeight="1">
      <c r="A184" s="161"/>
      <c r="B184" s="162"/>
      <c r="C184" s="161"/>
      <c r="D184" s="163" t="s">
        <v>167</v>
      </c>
      <c r="E184" s="161"/>
      <c r="F184" s="165" t="s">
        <v>271</v>
      </c>
      <c r="G184" s="165"/>
      <c r="H184" s="161"/>
      <c r="I184" s="166">
        <v>7.3999999999999996E-2</v>
      </c>
      <c r="J184" s="161"/>
      <c r="K184" s="161"/>
      <c r="L184" s="161"/>
      <c r="M184" s="161"/>
      <c r="N184" s="162"/>
      <c r="O184" s="167"/>
      <c r="P184" s="161"/>
      <c r="Q184" s="161"/>
      <c r="R184" s="161"/>
      <c r="S184" s="161"/>
      <c r="T184" s="161"/>
      <c r="U184" s="161"/>
      <c r="V184" s="161"/>
      <c r="W184" s="161"/>
      <c r="X184" s="161"/>
      <c r="Y184" s="168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  <c r="AJ184" s="161"/>
      <c r="AK184" s="161"/>
      <c r="AL184" s="161"/>
      <c r="AM184" s="161"/>
      <c r="AN184" s="161"/>
      <c r="AO184" s="161"/>
      <c r="AP184" s="161"/>
      <c r="AQ184" s="161"/>
      <c r="AR184" s="161"/>
      <c r="AS184" s="161"/>
      <c r="AT184" s="161"/>
      <c r="AU184" s="164" t="s">
        <v>167</v>
      </c>
      <c r="AV184" s="164" t="s">
        <v>97</v>
      </c>
      <c r="AW184" s="161" t="s">
        <v>97</v>
      </c>
      <c r="AX184" s="161" t="s">
        <v>3</v>
      </c>
      <c r="AY184" s="161" t="s">
        <v>86</v>
      </c>
      <c r="AZ184" s="164" t="s">
        <v>159</v>
      </c>
      <c r="BA184" s="161"/>
      <c r="BB184" s="161"/>
      <c r="BC184" s="161"/>
      <c r="BD184" s="161"/>
      <c r="BE184" s="161"/>
      <c r="BF184" s="161"/>
      <c r="BG184" s="161"/>
      <c r="BH184" s="161"/>
      <c r="BI184" s="161"/>
      <c r="BJ184" s="161"/>
      <c r="BK184" s="161"/>
      <c r="BL184" s="161"/>
      <c r="BM184" s="161"/>
      <c r="BN184" s="161"/>
    </row>
    <row r="185" spans="1:66" ht="24" customHeight="1">
      <c r="A185" s="18"/>
      <c r="B185" s="19"/>
      <c r="C185" s="145" t="s">
        <v>8</v>
      </c>
      <c r="D185" s="145" t="s">
        <v>161</v>
      </c>
      <c r="E185" s="146" t="s">
        <v>273</v>
      </c>
      <c r="F185" s="147" t="s">
        <v>274</v>
      </c>
      <c r="G185" s="147"/>
      <c r="H185" s="148" t="s">
        <v>263</v>
      </c>
      <c r="I185" s="149">
        <v>44.8</v>
      </c>
      <c r="J185" s="150"/>
      <c r="K185" s="150"/>
      <c r="L185" s="151">
        <f>ROUND(Q185*I185,2)</f>
        <v>0</v>
      </c>
      <c r="M185" s="152"/>
      <c r="N185" s="19"/>
      <c r="O185" s="153" t="s">
        <v>1</v>
      </c>
      <c r="P185" s="154" t="s">
        <v>42</v>
      </c>
      <c r="Q185" s="155">
        <f>J185+K185</f>
        <v>0</v>
      </c>
      <c r="R185" s="156">
        <f>ROUND(J185*I185,2)</f>
        <v>0</v>
      </c>
      <c r="S185" s="156">
        <f>ROUND(K185*I185,2)</f>
        <v>0</v>
      </c>
      <c r="T185" s="18"/>
      <c r="U185" s="157">
        <f>T185*I185</f>
        <v>0</v>
      </c>
      <c r="V185" s="157">
        <v>2.5999999999999998E-4</v>
      </c>
      <c r="W185" s="157">
        <f>V185*I185</f>
        <v>1.1647999999999999E-2</v>
      </c>
      <c r="X185" s="157">
        <v>0</v>
      </c>
      <c r="Y185" s="158">
        <f>X185*I185</f>
        <v>0</v>
      </c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59" t="s">
        <v>232</v>
      </c>
      <c r="AT185" s="18"/>
      <c r="AU185" s="159" t="s">
        <v>161</v>
      </c>
      <c r="AV185" s="159" t="s">
        <v>97</v>
      </c>
      <c r="AW185" s="18"/>
      <c r="AX185" s="18"/>
      <c r="AY185" s="18"/>
      <c r="AZ185" s="3" t="s">
        <v>159</v>
      </c>
      <c r="BA185" s="18"/>
      <c r="BB185" s="18"/>
      <c r="BC185" s="18"/>
      <c r="BD185" s="18"/>
      <c r="BE185" s="18"/>
      <c r="BF185" s="160">
        <f>IF(P185="základná",L185,0)</f>
        <v>0</v>
      </c>
      <c r="BG185" s="160">
        <f>IF(P185="znížená",L185,0)</f>
        <v>0</v>
      </c>
      <c r="BH185" s="160">
        <f>IF(P185="zákl. prenesená",L185,0)</f>
        <v>0</v>
      </c>
      <c r="BI185" s="160">
        <f>IF(P185="zníž. prenesená",L185,0)</f>
        <v>0</v>
      </c>
      <c r="BJ185" s="160">
        <f>IF(P185="nulová",L185,0)</f>
        <v>0</v>
      </c>
      <c r="BK185" s="3" t="s">
        <v>97</v>
      </c>
      <c r="BL185" s="160">
        <f>ROUND(Q185*I185,2)</f>
        <v>0</v>
      </c>
      <c r="BM185" s="3" t="s">
        <v>232</v>
      </c>
      <c r="BN185" s="159" t="s">
        <v>808</v>
      </c>
    </row>
    <row r="186" spans="1:66" ht="15.75" customHeight="1">
      <c r="A186" s="161"/>
      <c r="B186" s="162"/>
      <c r="C186" s="161"/>
      <c r="D186" s="163" t="s">
        <v>167</v>
      </c>
      <c r="E186" s="164" t="s">
        <v>1</v>
      </c>
      <c r="F186" s="165" t="s">
        <v>276</v>
      </c>
      <c r="G186" s="165"/>
      <c r="H186" s="161"/>
      <c r="I186" s="166">
        <v>44.8</v>
      </c>
      <c r="J186" s="161"/>
      <c r="K186" s="161"/>
      <c r="L186" s="161"/>
      <c r="M186" s="161"/>
      <c r="N186" s="162"/>
      <c r="O186" s="167"/>
      <c r="P186" s="161"/>
      <c r="Q186" s="161"/>
      <c r="R186" s="161"/>
      <c r="S186" s="161"/>
      <c r="T186" s="161"/>
      <c r="U186" s="161"/>
      <c r="V186" s="161"/>
      <c r="W186" s="161"/>
      <c r="X186" s="161"/>
      <c r="Y186" s="168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  <c r="AL186" s="161"/>
      <c r="AM186" s="161"/>
      <c r="AN186" s="161"/>
      <c r="AO186" s="161"/>
      <c r="AP186" s="161"/>
      <c r="AQ186" s="161"/>
      <c r="AR186" s="161"/>
      <c r="AS186" s="161"/>
      <c r="AT186" s="161"/>
      <c r="AU186" s="164" t="s">
        <v>167</v>
      </c>
      <c r="AV186" s="164" t="s">
        <v>97</v>
      </c>
      <c r="AW186" s="161" t="s">
        <v>97</v>
      </c>
      <c r="AX186" s="161" t="s">
        <v>4</v>
      </c>
      <c r="AY186" s="161" t="s">
        <v>86</v>
      </c>
      <c r="AZ186" s="164" t="s">
        <v>159</v>
      </c>
      <c r="BA186" s="161"/>
      <c r="BB186" s="161"/>
      <c r="BC186" s="161"/>
      <c r="BD186" s="161"/>
      <c r="BE186" s="161"/>
      <c r="BF186" s="161"/>
      <c r="BG186" s="161"/>
      <c r="BH186" s="161"/>
      <c r="BI186" s="161"/>
      <c r="BJ186" s="161"/>
      <c r="BK186" s="161"/>
      <c r="BL186" s="161"/>
      <c r="BM186" s="161"/>
      <c r="BN186" s="161"/>
    </row>
    <row r="187" spans="1:66" ht="24" customHeight="1">
      <c r="A187" s="18"/>
      <c r="B187" s="19"/>
      <c r="C187" s="145" t="s">
        <v>281</v>
      </c>
      <c r="D187" s="145" t="s">
        <v>161</v>
      </c>
      <c r="E187" s="146" t="s">
        <v>277</v>
      </c>
      <c r="F187" s="147" t="s">
        <v>278</v>
      </c>
      <c r="G187" s="147"/>
      <c r="H187" s="148" t="s">
        <v>186</v>
      </c>
      <c r="I187" s="149">
        <v>43.52</v>
      </c>
      <c r="J187" s="150"/>
      <c r="K187" s="150"/>
      <c r="L187" s="151">
        <f>ROUND(Q187*I187,2)</f>
        <v>0</v>
      </c>
      <c r="M187" s="152"/>
      <c r="N187" s="19"/>
      <c r="O187" s="153" t="s">
        <v>1</v>
      </c>
      <c r="P187" s="154" t="s">
        <v>42</v>
      </c>
      <c r="Q187" s="155">
        <f>J187+K187</f>
        <v>0</v>
      </c>
      <c r="R187" s="156">
        <f>ROUND(J187*I187,2)</f>
        <v>0</v>
      </c>
      <c r="S187" s="156">
        <f>ROUND(K187*I187,2)</f>
        <v>0</v>
      </c>
      <c r="T187" s="18"/>
      <c r="U187" s="157">
        <f>T187*I187</f>
        <v>0</v>
      </c>
      <c r="V187" s="157">
        <v>0</v>
      </c>
      <c r="W187" s="157">
        <f>V187*I187</f>
        <v>0</v>
      </c>
      <c r="X187" s="157">
        <v>0</v>
      </c>
      <c r="Y187" s="158">
        <f>X187*I187</f>
        <v>0</v>
      </c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59" t="s">
        <v>232</v>
      </c>
      <c r="AT187" s="18"/>
      <c r="AU187" s="159" t="s">
        <v>161</v>
      </c>
      <c r="AV187" s="159" t="s">
        <v>97</v>
      </c>
      <c r="AW187" s="18"/>
      <c r="AX187" s="18"/>
      <c r="AY187" s="18"/>
      <c r="AZ187" s="3" t="s">
        <v>159</v>
      </c>
      <c r="BA187" s="18"/>
      <c r="BB187" s="18"/>
      <c r="BC187" s="18"/>
      <c r="BD187" s="18"/>
      <c r="BE187" s="18"/>
      <c r="BF187" s="160">
        <f>IF(P187="základná",L187,0)</f>
        <v>0</v>
      </c>
      <c r="BG187" s="160">
        <f>IF(P187="znížená",L187,0)</f>
        <v>0</v>
      </c>
      <c r="BH187" s="160">
        <f>IF(P187="zákl. prenesená",L187,0)</f>
        <v>0</v>
      </c>
      <c r="BI187" s="160">
        <f>IF(P187="zníž. prenesená",L187,0)</f>
        <v>0</v>
      </c>
      <c r="BJ187" s="160">
        <f>IF(P187="nulová",L187,0)</f>
        <v>0</v>
      </c>
      <c r="BK187" s="3" t="s">
        <v>97</v>
      </c>
      <c r="BL187" s="160">
        <f>ROUND(Q187*I187,2)</f>
        <v>0</v>
      </c>
      <c r="BM187" s="3" t="s">
        <v>232</v>
      </c>
      <c r="BN187" s="159" t="s">
        <v>809</v>
      </c>
    </row>
    <row r="188" spans="1:66" ht="15.75" customHeight="1">
      <c r="A188" s="161"/>
      <c r="B188" s="162"/>
      <c r="C188" s="161"/>
      <c r="D188" s="163" t="s">
        <v>167</v>
      </c>
      <c r="E188" s="164" t="s">
        <v>1</v>
      </c>
      <c r="F188" s="165" t="s">
        <v>280</v>
      </c>
      <c r="G188" s="165"/>
      <c r="H188" s="161"/>
      <c r="I188" s="166">
        <v>43.52</v>
      </c>
      <c r="J188" s="161"/>
      <c r="K188" s="161"/>
      <c r="L188" s="161"/>
      <c r="M188" s="161"/>
      <c r="N188" s="162"/>
      <c r="O188" s="167"/>
      <c r="P188" s="161"/>
      <c r="Q188" s="161"/>
      <c r="R188" s="161"/>
      <c r="S188" s="161"/>
      <c r="T188" s="161"/>
      <c r="U188" s="161"/>
      <c r="V188" s="161"/>
      <c r="W188" s="161"/>
      <c r="X188" s="161"/>
      <c r="Y188" s="168"/>
      <c r="Z188" s="161"/>
      <c r="AA188" s="161"/>
      <c r="AB188" s="161"/>
      <c r="AC188" s="161"/>
      <c r="AD188" s="161"/>
      <c r="AE188" s="161"/>
      <c r="AF188" s="161"/>
      <c r="AG188" s="161"/>
      <c r="AH188" s="161"/>
      <c r="AI188" s="161"/>
      <c r="AJ188" s="161"/>
      <c r="AK188" s="161"/>
      <c r="AL188" s="161"/>
      <c r="AM188" s="161"/>
      <c r="AN188" s="161"/>
      <c r="AO188" s="161"/>
      <c r="AP188" s="161"/>
      <c r="AQ188" s="161"/>
      <c r="AR188" s="161"/>
      <c r="AS188" s="161"/>
      <c r="AT188" s="161"/>
      <c r="AU188" s="164" t="s">
        <v>167</v>
      </c>
      <c r="AV188" s="164" t="s">
        <v>97</v>
      </c>
      <c r="AW188" s="161" t="s">
        <v>97</v>
      </c>
      <c r="AX188" s="161" t="s">
        <v>4</v>
      </c>
      <c r="AY188" s="161" t="s">
        <v>86</v>
      </c>
      <c r="AZ188" s="164" t="s">
        <v>159</v>
      </c>
      <c r="BA188" s="161"/>
      <c r="BB188" s="161"/>
      <c r="BC188" s="161"/>
      <c r="BD188" s="161"/>
      <c r="BE188" s="161"/>
      <c r="BF188" s="161"/>
      <c r="BG188" s="161"/>
      <c r="BH188" s="161"/>
      <c r="BI188" s="161"/>
      <c r="BJ188" s="161"/>
      <c r="BK188" s="161"/>
      <c r="BL188" s="161"/>
      <c r="BM188" s="161"/>
      <c r="BN188" s="161"/>
    </row>
    <row r="189" spans="1:66" ht="24" customHeight="1">
      <c r="A189" s="18"/>
      <c r="B189" s="19"/>
      <c r="C189" s="169" t="s">
        <v>286</v>
      </c>
      <c r="D189" s="169" t="s">
        <v>175</v>
      </c>
      <c r="E189" s="170" t="s">
        <v>282</v>
      </c>
      <c r="F189" s="171" t="s">
        <v>283</v>
      </c>
      <c r="G189" s="171"/>
      <c r="H189" s="172" t="s">
        <v>164</v>
      </c>
      <c r="I189" s="173">
        <v>1.149</v>
      </c>
      <c r="J189" s="174"/>
      <c r="K189" s="175"/>
      <c r="L189" s="176">
        <f>ROUND(Q189*I189,2)</f>
        <v>0</v>
      </c>
      <c r="M189" s="175"/>
      <c r="N189" s="177"/>
      <c r="O189" s="178" t="s">
        <v>1</v>
      </c>
      <c r="P189" s="154" t="s">
        <v>42</v>
      </c>
      <c r="Q189" s="155">
        <f>J189+K189</f>
        <v>0</v>
      </c>
      <c r="R189" s="156">
        <f>ROUND(J189*I189,2)</f>
        <v>0</v>
      </c>
      <c r="S189" s="156">
        <f>ROUND(K189*I189,2)</f>
        <v>0</v>
      </c>
      <c r="T189" s="18"/>
      <c r="U189" s="157">
        <f>T189*I189</f>
        <v>0</v>
      </c>
      <c r="V189" s="157">
        <v>0.55000000000000004</v>
      </c>
      <c r="W189" s="157">
        <f>V189*I189</f>
        <v>0.63195000000000001</v>
      </c>
      <c r="X189" s="157">
        <v>0</v>
      </c>
      <c r="Y189" s="158">
        <f>X189*I189</f>
        <v>0</v>
      </c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59" t="s">
        <v>243</v>
      </c>
      <c r="AT189" s="18"/>
      <c r="AU189" s="159" t="s">
        <v>175</v>
      </c>
      <c r="AV189" s="159" t="s">
        <v>97</v>
      </c>
      <c r="AW189" s="18"/>
      <c r="AX189" s="18"/>
      <c r="AY189" s="18"/>
      <c r="AZ189" s="3" t="s">
        <v>159</v>
      </c>
      <c r="BA189" s="18"/>
      <c r="BB189" s="18"/>
      <c r="BC189" s="18"/>
      <c r="BD189" s="18"/>
      <c r="BE189" s="18"/>
      <c r="BF189" s="160">
        <f>IF(P189="základná",L189,0)</f>
        <v>0</v>
      </c>
      <c r="BG189" s="160">
        <f>IF(P189="znížená",L189,0)</f>
        <v>0</v>
      </c>
      <c r="BH189" s="160">
        <f>IF(P189="zákl. prenesená",L189,0)</f>
        <v>0</v>
      </c>
      <c r="BI189" s="160">
        <f>IF(P189="zníž. prenesená",L189,0)</f>
        <v>0</v>
      </c>
      <c r="BJ189" s="160">
        <f>IF(P189="nulová",L189,0)</f>
        <v>0</v>
      </c>
      <c r="BK189" s="3" t="s">
        <v>97</v>
      </c>
      <c r="BL189" s="160">
        <f>ROUND(Q189*I189,2)</f>
        <v>0</v>
      </c>
      <c r="BM189" s="3" t="s">
        <v>232</v>
      </c>
      <c r="BN189" s="159" t="s">
        <v>810</v>
      </c>
    </row>
    <row r="190" spans="1:66" ht="15.75" customHeight="1">
      <c r="A190" s="161"/>
      <c r="B190" s="162"/>
      <c r="C190" s="161"/>
      <c r="D190" s="163" t="s">
        <v>167</v>
      </c>
      <c r="E190" s="161"/>
      <c r="F190" s="165" t="s">
        <v>285</v>
      </c>
      <c r="G190" s="165"/>
      <c r="H190" s="161"/>
      <c r="I190" s="166">
        <v>1.149</v>
      </c>
      <c r="J190" s="161"/>
      <c r="K190" s="161"/>
      <c r="L190" s="161"/>
      <c r="M190" s="161"/>
      <c r="N190" s="162"/>
      <c r="O190" s="167"/>
      <c r="P190" s="161"/>
      <c r="Q190" s="161"/>
      <c r="R190" s="161"/>
      <c r="S190" s="161"/>
      <c r="T190" s="161"/>
      <c r="U190" s="161"/>
      <c r="V190" s="161"/>
      <c r="W190" s="161"/>
      <c r="X190" s="161"/>
      <c r="Y190" s="168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  <c r="AL190" s="161"/>
      <c r="AM190" s="161"/>
      <c r="AN190" s="161"/>
      <c r="AO190" s="161"/>
      <c r="AP190" s="161"/>
      <c r="AQ190" s="161"/>
      <c r="AR190" s="161"/>
      <c r="AS190" s="161"/>
      <c r="AT190" s="161"/>
      <c r="AU190" s="164" t="s">
        <v>167</v>
      </c>
      <c r="AV190" s="164" t="s">
        <v>97</v>
      </c>
      <c r="AW190" s="161" t="s">
        <v>97</v>
      </c>
      <c r="AX190" s="161" t="s">
        <v>3</v>
      </c>
      <c r="AY190" s="161" t="s">
        <v>86</v>
      </c>
      <c r="AZ190" s="164" t="s">
        <v>159</v>
      </c>
      <c r="BA190" s="161"/>
      <c r="BB190" s="161"/>
      <c r="BC190" s="161"/>
      <c r="BD190" s="161"/>
      <c r="BE190" s="161"/>
      <c r="BF190" s="161"/>
      <c r="BG190" s="161"/>
      <c r="BH190" s="161"/>
      <c r="BI190" s="161"/>
      <c r="BJ190" s="161"/>
      <c r="BK190" s="161"/>
      <c r="BL190" s="161"/>
      <c r="BM190" s="161"/>
      <c r="BN190" s="161"/>
    </row>
    <row r="191" spans="1:66" ht="16.5" customHeight="1">
      <c r="A191" s="18"/>
      <c r="B191" s="19"/>
      <c r="C191" s="145" t="s">
        <v>292</v>
      </c>
      <c r="D191" s="145" t="s">
        <v>161</v>
      </c>
      <c r="E191" s="146" t="s">
        <v>287</v>
      </c>
      <c r="F191" s="147" t="s">
        <v>288</v>
      </c>
      <c r="G191" s="147"/>
      <c r="H191" s="148" t="s">
        <v>263</v>
      </c>
      <c r="I191" s="149">
        <v>117.333</v>
      </c>
      <c r="J191" s="150"/>
      <c r="K191" s="150"/>
      <c r="L191" s="151">
        <f>ROUND(Q191*I191,2)</f>
        <v>0</v>
      </c>
      <c r="M191" s="152"/>
      <c r="N191" s="19"/>
      <c r="O191" s="153" t="s">
        <v>1</v>
      </c>
      <c r="P191" s="154" t="s">
        <v>42</v>
      </c>
      <c r="Q191" s="155">
        <f>J191+K191</f>
        <v>0</v>
      </c>
      <c r="R191" s="156">
        <f>ROUND(J191*I191,2)</f>
        <v>0</v>
      </c>
      <c r="S191" s="156">
        <f>ROUND(K191*I191,2)</f>
        <v>0</v>
      </c>
      <c r="T191" s="18"/>
      <c r="U191" s="157">
        <f>T191*I191</f>
        <v>0</v>
      </c>
      <c r="V191" s="157">
        <v>0</v>
      </c>
      <c r="W191" s="157">
        <f>V191*I191</f>
        <v>0</v>
      </c>
      <c r="X191" s="157">
        <v>0</v>
      </c>
      <c r="Y191" s="158">
        <f>X191*I191</f>
        <v>0</v>
      </c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59" t="s">
        <v>232</v>
      </c>
      <c r="AT191" s="18"/>
      <c r="AU191" s="159" t="s">
        <v>161</v>
      </c>
      <c r="AV191" s="159" t="s">
        <v>97</v>
      </c>
      <c r="AW191" s="18"/>
      <c r="AX191" s="18"/>
      <c r="AY191" s="18"/>
      <c r="AZ191" s="3" t="s">
        <v>159</v>
      </c>
      <c r="BA191" s="18"/>
      <c r="BB191" s="18"/>
      <c r="BC191" s="18"/>
      <c r="BD191" s="18"/>
      <c r="BE191" s="18"/>
      <c r="BF191" s="160">
        <f>IF(P191="základná",L191,0)</f>
        <v>0</v>
      </c>
      <c r="BG191" s="160">
        <f>IF(P191="znížená",L191,0)</f>
        <v>0</v>
      </c>
      <c r="BH191" s="160">
        <f>IF(P191="zákl. prenesená",L191,0)</f>
        <v>0</v>
      </c>
      <c r="BI191" s="160">
        <f>IF(P191="zníž. prenesená",L191,0)</f>
        <v>0</v>
      </c>
      <c r="BJ191" s="160">
        <f>IF(P191="nulová",L191,0)</f>
        <v>0</v>
      </c>
      <c r="BK191" s="3" t="s">
        <v>97</v>
      </c>
      <c r="BL191" s="160">
        <f>ROUND(Q191*I191,2)</f>
        <v>0</v>
      </c>
      <c r="BM191" s="3" t="s">
        <v>232</v>
      </c>
      <c r="BN191" s="159" t="s">
        <v>811</v>
      </c>
    </row>
    <row r="192" spans="1:66" ht="15.75" customHeight="1">
      <c r="A192" s="161"/>
      <c r="B192" s="162"/>
      <c r="C192" s="161"/>
      <c r="D192" s="163" t="s">
        <v>167</v>
      </c>
      <c r="E192" s="164" t="s">
        <v>1</v>
      </c>
      <c r="F192" s="165" t="s">
        <v>290</v>
      </c>
      <c r="G192" s="165"/>
      <c r="H192" s="161"/>
      <c r="I192" s="166">
        <v>44.8</v>
      </c>
      <c r="J192" s="161"/>
      <c r="K192" s="161"/>
      <c r="L192" s="161"/>
      <c r="M192" s="161"/>
      <c r="N192" s="162"/>
      <c r="O192" s="167"/>
      <c r="P192" s="161"/>
      <c r="Q192" s="161"/>
      <c r="R192" s="161"/>
      <c r="S192" s="161"/>
      <c r="T192" s="161"/>
      <c r="U192" s="161"/>
      <c r="V192" s="161"/>
      <c r="W192" s="161"/>
      <c r="X192" s="161"/>
      <c r="Y192" s="168"/>
      <c r="Z192" s="161"/>
      <c r="AA192" s="161"/>
      <c r="AB192" s="161"/>
      <c r="AC192" s="161"/>
      <c r="AD192" s="161"/>
      <c r="AE192" s="161"/>
      <c r="AF192" s="161"/>
      <c r="AG192" s="161"/>
      <c r="AH192" s="161"/>
      <c r="AI192" s="161"/>
      <c r="AJ192" s="161"/>
      <c r="AK192" s="161"/>
      <c r="AL192" s="161"/>
      <c r="AM192" s="161"/>
      <c r="AN192" s="161"/>
      <c r="AO192" s="161"/>
      <c r="AP192" s="161"/>
      <c r="AQ192" s="161"/>
      <c r="AR192" s="161"/>
      <c r="AS192" s="161"/>
      <c r="AT192" s="161"/>
      <c r="AU192" s="164" t="s">
        <v>167</v>
      </c>
      <c r="AV192" s="164" t="s">
        <v>97</v>
      </c>
      <c r="AW192" s="161" t="s">
        <v>97</v>
      </c>
      <c r="AX192" s="161" t="s">
        <v>4</v>
      </c>
      <c r="AY192" s="161" t="s">
        <v>78</v>
      </c>
      <c r="AZ192" s="164" t="s">
        <v>159</v>
      </c>
      <c r="BA192" s="161"/>
      <c r="BB192" s="161"/>
      <c r="BC192" s="161"/>
      <c r="BD192" s="161"/>
      <c r="BE192" s="161"/>
      <c r="BF192" s="161"/>
      <c r="BG192" s="161"/>
      <c r="BH192" s="161"/>
      <c r="BI192" s="161"/>
      <c r="BJ192" s="161"/>
      <c r="BK192" s="161"/>
      <c r="BL192" s="161"/>
      <c r="BM192" s="161"/>
      <c r="BN192" s="161"/>
    </row>
    <row r="193" spans="1:66" ht="15.75" customHeight="1">
      <c r="A193" s="161"/>
      <c r="B193" s="162"/>
      <c r="C193" s="161"/>
      <c r="D193" s="163" t="s">
        <v>167</v>
      </c>
      <c r="E193" s="164" t="s">
        <v>1</v>
      </c>
      <c r="F193" s="165" t="s">
        <v>291</v>
      </c>
      <c r="G193" s="165"/>
      <c r="H193" s="161"/>
      <c r="I193" s="166">
        <v>72.533000000000001</v>
      </c>
      <c r="J193" s="161"/>
      <c r="K193" s="161"/>
      <c r="L193" s="161"/>
      <c r="M193" s="161"/>
      <c r="N193" s="162"/>
      <c r="O193" s="167"/>
      <c r="P193" s="161"/>
      <c r="Q193" s="161"/>
      <c r="R193" s="161"/>
      <c r="S193" s="161"/>
      <c r="T193" s="161"/>
      <c r="U193" s="161"/>
      <c r="V193" s="161"/>
      <c r="W193" s="161"/>
      <c r="X193" s="161"/>
      <c r="Y193" s="168"/>
      <c r="Z193" s="161"/>
      <c r="AA193" s="161"/>
      <c r="AB193" s="161"/>
      <c r="AC193" s="161"/>
      <c r="AD193" s="161"/>
      <c r="AE193" s="161"/>
      <c r="AF193" s="161"/>
      <c r="AG193" s="161"/>
      <c r="AH193" s="161"/>
      <c r="AI193" s="161"/>
      <c r="AJ193" s="161"/>
      <c r="AK193" s="161"/>
      <c r="AL193" s="161"/>
      <c r="AM193" s="161"/>
      <c r="AN193" s="161"/>
      <c r="AO193" s="161"/>
      <c r="AP193" s="161"/>
      <c r="AQ193" s="161"/>
      <c r="AR193" s="161"/>
      <c r="AS193" s="161"/>
      <c r="AT193" s="161"/>
      <c r="AU193" s="164" t="s">
        <v>167</v>
      </c>
      <c r="AV193" s="164" t="s">
        <v>97</v>
      </c>
      <c r="AW193" s="161" t="s">
        <v>97</v>
      </c>
      <c r="AX193" s="161" t="s">
        <v>4</v>
      </c>
      <c r="AY193" s="161" t="s">
        <v>78</v>
      </c>
      <c r="AZ193" s="164" t="s">
        <v>159</v>
      </c>
      <c r="BA193" s="161"/>
      <c r="BB193" s="161"/>
      <c r="BC193" s="161"/>
      <c r="BD193" s="161"/>
      <c r="BE193" s="161"/>
      <c r="BF193" s="161"/>
      <c r="BG193" s="161"/>
      <c r="BH193" s="161"/>
      <c r="BI193" s="161"/>
      <c r="BJ193" s="161"/>
      <c r="BK193" s="161"/>
      <c r="BL193" s="161"/>
      <c r="BM193" s="161"/>
      <c r="BN193" s="161"/>
    </row>
    <row r="194" spans="1:66" ht="15.75" customHeight="1">
      <c r="A194" s="185"/>
      <c r="B194" s="186"/>
      <c r="C194" s="185"/>
      <c r="D194" s="163" t="s">
        <v>167</v>
      </c>
      <c r="E194" s="187" t="s">
        <v>1</v>
      </c>
      <c r="F194" s="188" t="s">
        <v>239</v>
      </c>
      <c r="G194" s="188"/>
      <c r="H194" s="185"/>
      <c r="I194" s="189">
        <v>117.333</v>
      </c>
      <c r="J194" s="185"/>
      <c r="K194" s="185"/>
      <c r="L194" s="185"/>
      <c r="M194" s="185"/>
      <c r="N194" s="186"/>
      <c r="O194" s="190"/>
      <c r="P194" s="185"/>
      <c r="Q194" s="185"/>
      <c r="R194" s="185"/>
      <c r="S194" s="185"/>
      <c r="T194" s="185"/>
      <c r="U194" s="185"/>
      <c r="V194" s="185"/>
      <c r="W194" s="185"/>
      <c r="X194" s="185"/>
      <c r="Y194" s="191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5"/>
      <c r="AT194" s="185"/>
      <c r="AU194" s="187" t="s">
        <v>167</v>
      </c>
      <c r="AV194" s="187" t="s">
        <v>97</v>
      </c>
      <c r="AW194" s="185" t="s">
        <v>174</v>
      </c>
      <c r="AX194" s="185" t="s">
        <v>4</v>
      </c>
      <c r="AY194" s="185" t="s">
        <v>86</v>
      </c>
      <c r="AZ194" s="187" t="s">
        <v>159</v>
      </c>
      <c r="BA194" s="185"/>
      <c r="BB194" s="185"/>
      <c r="BC194" s="185"/>
      <c r="BD194" s="185"/>
      <c r="BE194" s="185"/>
      <c r="BF194" s="185"/>
      <c r="BG194" s="185"/>
      <c r="BH194" s="185"/>
      <c r="BI194" s="185"/>
      <c r="BJ194" s="185"/>
      <c r="BK194" s="185"/>
      <c r="BL194" s="185"/>
      <c r="BM194" s="185"/>
      <c r="BN194" s="185"/>
    </row>
    <row r="195" spans="1:66" ht="37.5" customHeight="1">
      <c r="A195" s="18"/>
      <c r="B195" s="19"/>
      <c r="C195" s="169" t="s">
        <v>299</v>
      </c>
      <c r="D195" s="169" t="s">
        <v>175</v>
      </c>
      <c r="E195" s="170" t="s">
        <v>293</v>
      </c>
      <c r="F195" s="171" t="s">
        <v>294</v>
      </c>
      <c r="G195" s="171"/>
      <c r="H195" s="172" t="s">
        <v>164</v>
      </c>
      <c r="I195" s="173">
        <v>0.29299999999999998</v>
      </c>
      <c r="J195" s="174"/>
      <c r="K195" s="175"/>
      <c r="L195" s="176">
        <f>ROUND(Q195*I195,2)</f>
        <v>0</v>
      </c>
      <c r="M195" s="175"/>
      <c r="N195" s="177"/>
      <c r="O195" s="178" t="s">
        <v>1</v>
      </c>
      <c r="P195" s="154" t="s">
        <v>42</v>
      </c>
      <c r="Q195" s="155">
        <f>J195+K195</f>
        <v>0</v>
      </c>
      <c r="R195" s="156">
        <f>ROUND(J195*I195,2)</f>
        <v>0</v>
      </c>
      <c r="S195" s="156">
        <f>ROUND(K195*I195,2)</f>
        <v>0</v>
      </c>
      <c r="T195" s="18"/>
      <c r="U195" s="157">
        <f>T195*I195</f>
        <v>0</v>
      </c>
      <c r="V195" s="157">
        <v>0.5</v>
      </c>
      <c r="W195" s="157">
        <f>V195*I195</f>
        <v>0.14649999999999999</v>
      </c>
      <c r="X195" s="157">
        <v>0</v>
      </c>
      <c r="Y195" s="158">
        <f>X195*I195</f>
        <v>0</v>
      </c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59" t="s">
        <v>243</v>
      </c>
      <c r="AT195" s="18"/>
      <c r="AU195" s="159" t="s">
        <v>175</v>
      </c>
      <c r="AV195" s="159" t="s">
        <v>97</v>
      </c>
      <c r="AW195" s="18"/>
      <c r="AX195" s="18"/>
      <c r="AY195" s="18"/>
      <c r="AZ195" s="3" t="s">
        <v>159</v>
      </c>
      <c r="BA195" s="18"/>
      <c r="BB195" s="18"/>
      <c r="BC195" s="18"/>
      <c r="BD195" s="18"/>
      <c r="BE195" s="18"/>
      <c r="BF195" s="160">
        <f>IF(P195="základná",L195,0)</f>
        <v>0</v>
      </c>
      <c r="BG195" s="160">
        <f>IF(P195="znížená",L195,0)</f>
        <v>0</v>
      </c>
      <c r="BH195" s="160">
        <f>IF(P195="zákl. prenesená",L195,0)</f>
        <v>0</v>
      </c>
      <c r="BI195" s="160">
        <f>IF(P195="zníž. prenesená",L195,0)</f>
        <v>0</v>
      </c>
      <c r="BJ195" s="160">
        <f>IF(P195="nulová",L195,0)</f>
        <v>0</v>
      </c>
      <c r="BK195" s="3" t="s">
        <v>97</v>
      </c>
      <c r="BL195" s="160">
        <f>ROUND(Q195*I195,2)</f>
        <v>0</v>
      </c>
      <c r="BM195" s="3" t="s">
        <v>232</v>
      </c>
      <c r="BN195" s="159" t="s">
        <v>812</v>
      </c>
    </row>
    <row r="196" spans="1:66" ht="15.75" customHeight="1">
      <c r="A196" s="161"/>
      <c r="B196" s="162"/>
      <c r="C196" s="161"/>
      <c r="D196" s="163" t="s">
        <v>167</v>
      </c>
      <c r="E196" s="164" t="s">
        <v>1</v>
      </c>
      <c r="F196" s="165" t="s">
        <v>296</v>
      </c>
      <c r="G196" s="165"/>
      <c r="H196" s="161"/>
      <c r="I196" s="166">
        <v>0.108</v>
      </c>
      <c r="J196" s="161"/>
      <c r="K196" s="161"/>
      <c r="L196" s="161"/>
      <c r="M196" s="161"/>
      <c r="N196" s="162"/>
      <c r="O196" s="167"/>
      <c r="P196" s="161"/>
      <c r="Q196" s="161"/>
      <c r="R196" s="161"/>
      <c r="S196" s="161"/>
      <c r="T196" s="161"/>
      <c r="U196" s="161"/>
      <c r="V196" s="161"/>
      <c r="W196" s="161"/>
      <c r="X196" s="161"/>
      <c r="Y196" s="168"/>
      <c r="Z196" s="161"/>
      <c r="AA196" s="161"/>
      <c r="AB196" s="161"/>
      <c r="AC196" s="161"/>
      <c r="AD196" s="161"/>
      <c r="AE196" s="161"/>
      <c r="AF196" s="161"/>
      <c r="AG196" s="161"/>
      <c r="AH196" s="161"/>
      <c r="AI196" s="161"/>
      <c r="AJ196" s="161"/>
      <c r="AK196" s="161"/>
      <c r="AL196" s="161"/>
      <c r="AM196" s="161"/>
      <c r="AN196" s="161"/>
      <c r="AO196" s="161"/>
      <c r="AP196" s="161"/>
      <c r="AQ196" s="161"/>
      <c r="AR196" s="161"/>
      <c r="AS196" s="161"/>
      <c r="AT196" s="161"/>
      <c r="AU196" s="164" t="s">
        <v>167</v>
      </c>
      <c r="AV196" s="164" t="s">
        <v>97</v>
      </c>
      <c r="AW196" s="161" t="s">
        <v>97</v>
      </c>
      <c r="AX196" s="161" t="s">
        <v>4</v>
      </c>
      <c r="AY196" s="161" t="s">
        <v>78</v>
      </c>
      <c r="AZ196" s="164" t="s">
        <v>159</v>
      </c>
      <c r="BA196" s="161"/>
      <c r="BB196" s="161"/>
      <c r="BC196" s="161"/>
      <c r="BD196" s="161"/>
      <c r="BE196" s="161"/>
      <c r="BF196" s="161"/>
      <c r="BG196" s="161"/>
      <c r="BH196" s="161"/>
      <c r="BI196" s="161"/>
      <c r="BJ196" s="161"/>
      <c r="BK196" s="161"/>
      <c r="BL196" s="161"/>
      <c r="BM196" s="161"/>
      <c r="BN196" s="161"/>
    </row>
    <row r="197" spans="1:66" ht="15.75" customHeight="1">
      <c r="A197" s="161"/>
      <c r="B197" s="162"/>
      <c r="C197" s="161"/>
      <c r="D197" s="163" t="s">
        <v>167</v>
      </c>
      <c r="E197" s="164" t="s">
        <v>1</v>
      </c>
      <c r="F197" s="165" t="s">
        <v>297</v>
      </c>
      <c r="G197" s="165"/>
      <c r="H197" s="161"/>
      <c r="I197" s="166">
        <v>0.17399999999999999</v>
      </c>
      <c r="J197" s="161"/>
      <c r="K197" s="161"/>
      <c r="L197" s="161"/>
      <c r="M197" s="161"/>
      <c r="N197" s="162"/>
      <c r="O197" s="167"/>
      <c r="P197" s="161"/>
      <c r="Q197" s="161"/>
      <c r="R197" s="161"/>
      <c r="S197" s="161"/>
      <c r="T197" s="161"/>
      <c r="U197" s="161"/>
      <c r="V197" s="161"/>
      <c r="W197" s="161"/>
      <c r="X197" s="161"/>
      <c r="Y197" s="168"/>
      <c r="Z197" s="161"/>
      <c r="AA197" s="161"/>
      <c r="AB197" s="161"/>
      <c r="AC197" s="161"/>
      <c r="AD197" s="161"/>
      <c r="AE197" s="161"/>
      <c r="AF197" s="161"/>
      <c r="AG197" s="161"/>
      <c r="AH197" s="161"/>
      <c r="AI197" s="161"/>
      <c r="AJ197" s="161"/>
      <c r="AK197" s="161"/>
      <c r="AL197" s="161"/>
      <c r="AM197" s="161"/>
      <c r="AN197" s="161"/>
      <c r="AO197" s="161"/>
      <c r="AP197" s="161"/>
      <c r="AQ197" s="161"/>
      <c r="AR197" s="161"/>
      <c r="AS197" s="161"/>
      <c r="AT197" s="161"/>
      <c r="AU197" s="164" t="s">
        <v>167</v>
      </c>
      <c r="AV197" s="164" t="s">
        <v>97</v>
      </c>
      <c r="AW197" s="161" t="s">
        <v>97</v>
      </c>
      <c r="AX197" s="161" t="s">
        <v>4</v>
      </c>
      <c r="AY197" s="161" t="s">
        <v>78</v>
      </c>
      <c r="AZ197" s="164" t="s">
        <v>159</v>
      </c>
      <c r="BA197" s="161"/>
      <c r="BB197" s="161"/>
      <c r="BC197" s="161"/>
      <c r="BD197" s="161"/>
      <c r="BE197" s="161"/>
      <c r="BF197" s="161"/>
      <c r="BG197" s="161"/>
      <c r="BH197" s="161"/>
      <c r="BI197" s="161"/>
      <c r="BJ197" s="161"/>
      <c r="BK197" s="161"/>
      <c r="BL197" s="161"/>
      <c r="BM197" s="161"/>
      <c r="BN197" s="161"/>
    </row>
    <row r="198" spans="1:66" ht="15.75" customHeight="1">
      <c r="A198" s="185"/>
      <c r="B198" s="186"/>
      <c r="C198" s="185"/>
      <c r="D198" s="163" t="s">
        <v>167</v>
      </c>
      <c r="E198" s="187" t="s">
        <v>1</v>
      </c>
      <c r="F198" s="188" t="s">
        <v>239</v>
      </c>
      <c r="G198" s="188"/>
      <c r="H198" s="185"/>
      <c r="I198" s="189">
        <v>0.28199999999999997</v>
      </c>
      <c r="J198" s="185"/>
      <c r="K198" s="185"/>
      <c r="L198" s="185"/>
      <c r="M198" s="185"/>
      <c r="N198" s="186"/>
      <c r="O198" s="190"/>
      <c r="P198" s="185"/>
      <c r="Q198" s="185"/>
      <c r="R198" s="185"/>
      <c r="S198" s="185"/>
      <c r="T198" s="185"/>
      <c r="U198" s="185"/>
      <c r="V198" s="185"/>
      <c r="W198" s="185"/>
      <c r="X198" s="185"/>
      <c r="Y198" s="191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185"/>
      <c r="AT198" s="185"/>
      <c r="AU198" s="187" t="s">
        <v>167</v>
      </c>
      <c r="AV198" s="187" t="s">
        <v>97</v>
      </c>
      <c r="AW198" s="185" t="s">
        <v>174</v>
      </c>
      <c r="AX198" s="185" t="s">
        <v>4</v>
      </c>
      <c r="AY198" s="185" t="s">
        <v>86</v>
      </c>
      <c r="AZ198" s="187" t="s">
        <v>159</v>
      </c>
      <c r="BA198" s="185"/>
      <c r="BB198" s="185"/>
      <c r="BC198" s="185"/>
      <c r="BD198" s="185"/>
      <c r="BE198" s="185"/>
      <c r="BF198" s="185"/>
      <c r="BG198" s="185"/>
      <c r="BH198" s="185"/>
      <c r="BI198" s="185"/>
      <c r="BJ198" s="185"/>
      <c r="BK198" s="185"/>
      <c r="BL198" s="185"/>
      <c r="BM198" s="185"/>
      <c r="BN198" s="185"/>
    </row>
    <row r="199" spans="1:66" ht="15.75" customHeight="1">
      <c r="A199" s="161"/>
      <c r="B199" s="162"/>
      <c r="C199" s="161"/>
      <c r="D199" s="163" t="s">
        <v>167</v>
      </c>
      <c r="E199" s="161"/>
      <c r="F199" s="165" t="s">
        <v>298</v>
      </c>
      <c r="G199" s="165"/>
      <c r="H199" s="161"/>
      <c r="I199" s="166">
        <v>0.29299999999999998</v>
      </c>
      <c r="J199" s="161"/>
      <c r="K199" s="161"/>
      <c r="L199" s="161"/>
      <c r="M199" s="161"/>
      <c r="N199" s="162"/>
      <c r="O199" s="167"/>
      <c r="P199" s="161"/>
      <c r="Q199" s="161"/>
      <c r="R199" s="161"/>
      <c r="S199" s="161"/>
      <c r="T199" s="161"/>
      <c r="U199" s="161"/>
      <c r="V199" s="161"/>
      <c r="W199" s="161"/>
      <c r="X199" s="161"/>
      <c r="Y199" s="168"/>
      <c r="Z199" s="161"/>
      <c r="AA199" s="161"/>
      <c r="AB199" s="161"/>
      <c r="AC199" s="161"/>
      <c r="AD199" s="161"/>
      <c r="AE199" s="161"/>
      <c r="AF199" s="161"/>
      <c r="AG199" s="161"/>
      <c r="AH199" s="161"/>
      <c r="AI199" s="161"/>
      <c r="AJ199" s="161"/>
      <c r="AK199" s="161"/>
      <c r="AL199" s="161"/>
      <c r="AM199" s="161"/>
      <c r="AN199" s="161"/>
      <c r="AO199" s="161"/>
      <c r="AP199" s="161"/>
      <c r="AQ199" s="161"/>
      <c r="AR199" s="161"/>
      <c r="AS199" s="161"/>
      <c r="AT199" s="161"/>
      <c r="AU199" s="164" t="s">
        <v>167</v>
      </c>
      <c r="AV199" s="164" t="s">
        <v>97</v>
      </c>
      <c r="AW199" s="161" t="s">
        <v>97</v>
      </c>
      <c r="AX199" s="161" t="s">
        <v>3</v>
      </c>
      <c r="AY199" s="161" t="s">
        <v>86</v>
      </c>
      <c r="AZ199" s="164" t="s">
        <v>159</v>
      </c>
      <c r="BA199" s="161"/>
      <c r="BB199" s="161"/>
      <c r="BC199" s="161"/>
      <c r="BD199" s="161"/>
      <c r="BE199" s="161"/>
      <c r="BF199" s="161"/>
      <c r="BG199" s="161"/>
      <c r="BH199" s="161"/>
      <c r="BI199" s="161"/>
      <c r="BJ199" s="161"/>
      <c r="BK199" s="161"/>
      <c r="BL199" s="161"/>
      <c r="BM199" s="161"/>
      <c r="BN199" s="161"/>
    </row>
    <row r="200" spans="1:66" ht="44.25" customHeight="1">
      <c r="A200" s="18"/>
      <c r="B200" s="19"/>
      <c r="C200" s="145" t="s">
        <v>304</v>
      </c>
      <c r="D200" s="145" t="s">
        <v>161</v>
      </c>
      <c r="E200" s="146" t="s">
        <v>300</v>
      </c>
      <c r="F200" s="147" t="s">
        <v>301</v>
      </c>
      <c r="G200" s="147"/>
      <c r="H200" s="148" t="s">
        <v>164</v>
      </c>
      <c r="I200" s="149">
        <v>4.9059999999999997</v>
      </c>
      <c r="J200" s="150"/>
      <c r="K200" s="150"/>
      <c r="L200" s="151">
        <f>ROUND(Q200*I200,2)</f>
        <v>0</v>
      </c>
      <c r="M200" s="152"/>
      <c r="N200" s="19"/>
      <c r="O200" s="153" t="s">
        <v>1</v>
      </c>
      <c r="P200" s="154" t="s">
        <v>42</v>
      </c>
      <c r="Q200" s="155">
        <f>J200+K200</f>
        <v>0</v>
      </c>
      <c r="R200" s="156">
        <f>ROUND(J200*I200,2)</f>
        <v>0</v>
      </c>
      <c r="S200" s="156">
        <f>ROUND(K200*I200,2)</f>
        <v>0</v>
      </c>
      <c r="T200" s="18"/>
      <c r="U200" s="157">
        <f>T200*I200</f>
        <v>0</v>
      </c>
      <c r="V200" s="157">
        <v>2.2329999999999999E-2</v>
      </c>
      <c r="W200" s="157">
        <f>V200*I200</f>
        <v>0.10955097999999999</v>
      </c>
      <c r="X200" s="157">
        <v>0</v>
      </c>
      <c r="Y200" s="158">
        <f>X200*I200</f>
        <v>0</v>
      </c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59" t="s">
        <v>232</v>
      </c>
      <c r="AT200" s="18"/>
      <c r="AU200" s="159" t="s">
        <v>161</v>
      </c>
      <c r="AV200" s="159" t="s">
        <v>97</v>
      </c>
      <c r="AW200" s="18"/>
      <c r="AX200" s="18"/>
      <c r="AY200" s="18"/>
      <c r="AZ200" s="3" t="s">
        <v>159</v>
      </c>
      <c r="BA200" s="18"/>
      <c r="BB200" s="18"/>
      <c r="BC200" s="18"/>
      <c r="BD200" s="18"/>
      <c r="BE200" s="18"/>
      <c r="BF200" s="160">
        <f>IF(P200="základná",L200,0)</f>
        <v>0</v>
      </c>
      <c r="BG200" s="160">
        <f>IF(P200="znížená",L200,0)</f>
        <v>0</v>
      </c>
      <c r="BH200" s="160">
        <f>IF(P200="zákl. prenesená",L200,0)</f>
        <v>0</v>
      </c>
      <c r="BI200" s="160">
        <f>IF(P200="zníž. prenesená",L200,0)</f>
        <v>0</v>
      </c>
      <c r="BJ200" s="160">
        <f>IF(P200="nulová",L200,0)</f>
        <v>0</v>
      </c>
      <c r="BK200" s="3" t="s">
        <v>97</v>
      </c>
      <c r="BL200" s="160">
        <f>ROUND(Q200*I200,2)</f>
        <v>0</v>
      </c>
      <c r="BM200" s="3" t="s">
        <v>232</v>
      </c>
      <c r="BN200" s="159" t="s">
        <v>813</v>
      </c>
    </row>
    <row r="201" spans="1:66" ht="15.75" customHeight="1">
      <c r="A201" s="161"/>
      <c r="B201" s="162"/>
      <c r="C201" s="161"/>
      <c r="D201" s="163" t="s">
        <v>167</v>
      </c>
      <c r="E201" s="164" t="s">
        <v>1</v>
      </c>
      <c r="F201" s="165" t="s">
        <v>303</v>
      </c>
      <c r="G201" s="165"/>
      <c r="H201" s="161"/>
      <c r="I201" s="166">
        <v>4.9059999999999997</v>
      </c>
      <c r="J201" s="161"/>
      <c r="K201" s="161"/>
      <c r="L201" s="161"/>
      <c r="M201" s="161"/>
      <c r="N201" s="162"/>
      <c r="O201" s="167"/>
      <c r="P201" s="161"/>
      <c r="Q201" s="161"/>
      <c r="R201" s="161"/>
      <c r="S201" s="161"/>
      <c r="T201" s="161"/>
      <c r="U201" s="161"/>
      <c r="V201" s="161"/>
      <c r="W201" s="161"/>
      <c r="X201" s="161"/>
      <c r="Y201" s="168"/>
      <c r="Z201" s="161"/>
      <c r="AA201" s="161"/>
      <c r="AB201" s="161"/>
      <c r="AC201" s="161"/>
      <c r="AD201" s="161"/>
      <c r="AE201" s="161"/>
      <c r="AF201" s="161"/>
      <c r="AG201" s="161"/>
      <c r="AH201" s="161"/>
      <c r="AI201" s="161"/>
      <c r="AJ201" s="161"/>
      <c r="AK201" s="161"/>
      <c r="AL201" s="161"/>
      <c r="AM201" s="161"/>
      <c r="AN201" s="161"/>
      <c r="AO201" s="161"/>
      <c r="AP201" s="161"/>
      <c r="AQ201" s="161"/>
      <c r="AR201" s="161"/>
      <c r="AS201" s="161"/>
      <c r="AT201" s="161"/>
      <c r="AU201" s="164" t="s">
        <v>167</v>
      </c>
      <c r="AV201" s="164" t="s">
        <v>97</v>
      </c>
      <c r="AW201" s="161" t="s">
        <v>97</v>
      </c>
      <c r="AX201" s="161" t="s">
        <v>4</v>
      </c>
      <c r="AY201" s="161" t="s">
        <v>86</v>
      </c>
      <c r="AZ201" s="164" t="s">
        <v>159</v>
      </c>
      <c r="BA201" s="161"/>
      <c r="BB201" s="161"/>
      <c r="BC201" s="161"/>
      <c r="BD201" s="161"/>
      <c r="BE201" s="161"/>
      <c r="BF201" s="161"/>
      <c r="BG201" s="161"/>
      <c r="BH201" s="161"/>
      <c r="BI201" s="161"/>
      <c r="BJ201" s="161"/>
      <c r="BK201" s="161"/>
      <c r="BL201" s="161"/>
      <c r="BM201" s="161"/>
      <c r="BN201" s="161"/>
    </row>
    <row r="202" spans="1:66" ht="33" customHeight="1">
      <c r="A202" s="18"/>
      <c r="B202" s="19"/>
      <c r="C202" s="145" t="s">
        <v>309</v>
      </c>
      <c r="D202" s="145" t="s">
        <v>161</v>
      </c>
      <c r="E202" s="146" t="s">
        <v>305</v>
      </c>
      <c r="F202" s="147" t="s">
        <v>306</v>
      </c>
      <c r="G202" s="147"/>
      <c r="H202" s="148" t="s">
        <v>186</v>
      </c>
      <c r="I202" s="149">
        <v>43.52</v>
      </c>
      <c r="J202" s="150"/>
      <c r="K202" s="150"/>
      <c r="L202" s="151">
        <f>ROUND(Q202*I202,2)</f>
        <v>0</v>
      </c>
      <c r="M202" s="152"/>
      <c r="N202" s="19"/>
      <c r="O202" s="153" t="s">
        <v>1</v>
      </c>
      <c r="P202" s="154" t="s">
        <v>42</v>
      </c>
      <c r="Q202" s="155">
        <f>J202+K202</f>
        <v>0</v>
      </c>
      <c r="R202" s="156">
        <f>ROUND(J202*I202,2)</f>
        <v>0</v>
      </c>
      <c r="S202" s="156">
        <f>ROUND(K202*I202,2)</f>
        <v>0</v>
      </c>
      <c r="T202" s="18"/>
      <c r="U202" s="157">
        <f>T202*I202</f>
        <v>0</v>
      </c>
      <c r="V202" s="157">
        <v>5.79E-3</v>
      </c>
      <c r="W202" s="157">
        <f>V202*I202</f>
        <v>0.2519808</v>
      </c>
      <c r="X202" s="157">
        <v>0</v>
      </c>
      <c r="Y202" s="158">
        <f>X202*I202</f>
        <v>0</v>
      </c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59" t="s">
        <v>232</v>
      </c>
      <c r="AT202" s="18"/>
      <c r="AU202" s="159" t="s">
        <v>161</v>
      </c>
      <c r="AV202" s="159" t="s">
        <v>97</v>
      </c>
      <c r="AW202" s="18"/>
      <c r="AX202" s="18"/>
      <c r="AY202" s="18"/>
      <c r="AZ202" s="3" t="s">
        <v>159</v>
      </c>
      <c r="BA202" s="18"/>
      <c r="BB202" s="18"/>
      <c r="BC202" s="18"/>
      <c r="BD202" s="18"/>
      <c r="BE202" s="18"/>
      <c r="BF202" s="160">
        <f>IF(P202="základná",L202,0)</f>
        <v>0</v>
      </c>
      <c r="BG202" s="160">
        <f>IF(P202="znížená",L202,0)</f>
        <v>0</v>
      </c>
      <c r="BH202" s="160">
        <f>IF(P202="zákl. prenesená",L202,0)</f>
        <v>0</v>
      </c>
      <c r="BI202" s="160">
        <f>IF(P202="zníž. prenesená",L202,0)</f>
        <v>0</v>
      </c>
      <c r="BJ202" s="160">
        <f>IF(P202="nulová",L202,0)</f>
        <v>0</v>
      </c>
      <c r="BK202" s="3" t="s">
        <v>97</v>
      </c>
      <c r="BL202" s="160">
        <f>ROUND(Q202*I202,2)</f>
        <v>0</v>
      </c>
      <c r="BM202" s="3" t="s">
        <v>232</v>
      </c>
      <c r="BN202" s="159" t="s">
        <v>814</v>
      </c>
    </row>
    <row r="203" spans="1:66" ht="15.75" customHeight="1">
      <c r="A203" s="161"/>
      <c r="B203" s="162"/>
      <c r="C203" s="161"/>
      <c r="D203" s="163" t="s">
        <v>167</v>
      </c>
      <c r="E203" s="164" t="s">
        <v>1</v>
      </c>
      <c r="F203" s="165" t="s">
        <v>308</v>
      </c>
      <c r="G203" s="165"/>
      <c r="H203" s="161"/>
      <c r="I203" s="166">
        <v>43.52</v>
      </c>
      <c r="J203" s="161"/>
      <c r="K203" s="161"/>
      <c r="L203" s="161"/>
      <c r="M203" s="161"/>
      <c r="N203" s="162"/>
      <c r="O203" s="167"/>
      <c r="P203" s="161"/>
      <c r="Q203" s="161"/>
      <c r="R203" s="161"/>
      <c r="S203" s="161"/>
      <c r="T203" s="161"/>
      <c r="U203" s="161"/>
      <c r="V203" s="161"/>
      <c r="W203" s="161"/>
      <c r="X203" s="161"/>
      <c r="Y203" s="168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1"/>
      <c r="AT203" s="161"/>
      <c r="AU203" s="164" t="s">
        <v>167</v>
      </c>
      <c r="AV203" s="164" t="s">
        <v>97</v>
      </c>
      <c r="AW203" s="161" t="s">
        <v>97</v>
      </c>
      <c r="AX203" s="161" t="s">
        <v>4</v>
      </c>
      <c r="AY203" s="161" t="s">
        <v>86</v>
      </c>
      <c r="AZ203" s="164" t="s">
        <v>159</v>
      </c>
      <c r="BA203" s="161"/>
      <c r="BB203" s="161"/>
      <c r="BC203" s="161"/>
      <c r="BD203" s="161"/>
      <c r="BE203" s="161"/>
      <c r="BF203" s="161"/>
      <c r="BG203" s="161"/>
      <c r="BH203" s="161"/>
      <c r="BI203" s="161"/>
      <c r="BJ203" s="161"/>
      <c r="BK203" s="161"/>
      <c r="BL203" s="161"/>
      <c r="BM203" s="161"/>
      <c r="BN203" s="161"/>
    </row>
    <row r="204" spans="1:66" ht="24" customHeight="1">
      <c r="A204" s="18"/>
      <c r="B204" s="19"/>
      <c r="C204" s="145" t="s">
        <v>315</v>
      </c>
      <c r="D204" s="145" t="s">
        <v>161</v>
      </c>
      <c r="E204" s="146" t="s">
        <v>310</v>
      </c>
      <c r="F204" s="147" t="s">
        <v>311</v>
      </c>
      <c r="G204" s="147"/>
      <c r="H204" s="148" t="s">
        <v>186</v>
      </c>
      <c r="I204" s="149">
        <v>98.4</v>
      </c>
      <c r="J204" s="150"/>
      <c r="K204" s="150"/>
      <c r="L204" s="151">
        <f>ROUND(Q204*I204,2)</f>
        <v>0</v>
      </c>
      <c r="M204" s="152"/>
      <c r="N204" s="19"/>
      <c r="O204" s="153" t="s">
        <v>1</v>
      </c>
      <c r="P204" s="154" t="s">
        <v>42</v>
      </c>
      <c r="Q204" s="155">
        <f>J204+K204</f>
        <v>0</v>
      </c>
      <c r="R204" s="156">
        <f>ROUND(J204*I204,2)</f>
        <v>0</v>
      </c>
      <c r="S204" s="156">
        <f>ROUND(K204*I204,2)</f>
        <v>0</v>
      </c>
      <c r="T204" s="18"/>
      <c r="U204" s="157">
        <f>T204*I204</f>
        <v>0</v>
      </c>
      <c r="V204" s="157">
        <v>5.7299999999999999E-3</v>
      </c>
      <c r="W204" s="157">
        <f>V204*I204</f>
        <v>0.563832</v>
      </c>
      <c r="X204" s="157">
        <v>0</v>
      </c>
      <c r="Y204" s="158">
        <f>X204*I204</f>
        <v>0</v>
      </c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59" t="s">
        <v>232</v>
      </c>
      <c r="AT204" s="18"/>
      <c r="AU204" s="159" t="s">
        <v>161</v>
      </c>
      <c r="AV204" s="159" t="s">
        <v>97</v>
      </c>
      <c r="AW204" s="18"/>
      <c r="AX204" s="18"/>
      <c r="AY204" s="18"/>
      <c r="AZ204" s="3" t="s">
        <v>159</v>
      </c>
      <c r="BA204" s="18"/>
      <c r="BB204" s="18"/>
      <c r="BC204" s="18"/>
      <c r="BD204" s="18"/>
      <c r="BE204" s="18"/>
      <c r="BF204" s="160">
        <f>IF(P204="základná",L204,0)</f>
        <v>0</v>
      </c>
      <c r="BG204" s="160">
        <f>IF(P204="znížená",L204,0)</f>
        <v>0</v>
      </c>
      <c r="BH204" s="160">
        <f>IF(P204="zákl. prenesená",L204,0)</f>
        <v>0</v>
      </c>
      <c r="BI204" s="160">
        <f>IF(P204="zníž. prenesená",L204,0)</f>
        <v>0</v>
      </c>
      <c r="BJ204" s="160">
        <f>IF(P204="nulová",L204,0)</f>
        <v>0</v>
      </c>
      <c r="BK204" s="3" t="s">
        <v>97</v>
      </c>
      <c r="BL204" s="160">
        <f>ROUND(Q204*I204,2)</f>
        <v>0</v>
      </c>
      <c r="BM204" s="3" t="s">
        <v>232</v>
      </c>
      <c r="BN204" s="159" t="s">
        <v>815</v>
      </c>
    </row>
    <row r="205" spans="1:66" ht="15.75" customHeight="1">
      <c r="A205" s="161"/>
      <c r="B205" s="162"/>
      <c r="C205" s="161"/>
      <c r="D205" s="163" t="s">
        <v>167</v>
      </c>
      <c r="E205" s="164" t="s">
        <v>1</v>
      </c>
      <c r="F205" s="165" t="s">
        <v>313</v>
      </c>
      <c r="G205" s="165"/>
      <c r="H205" s="161"/>
      <c r="I205" s="166">
        <v>50</v>
      </c>
      <c r="J205" s="161"/>
      <c r="K205" s="161"/>
      <c r="L205" s="161"/>
      <c r="M205" s="161"/>
      <c r="N205" s="162"/>
      <c r="O205" s="167"/>
      <c r="P205" s="161"/>
      <c r="Q205" s="161"/>
      <c r="R205" s="161"/>
      <c r="S205" s="161"/>
      <c r="T205" s="161"/>
      <c r="U205" s="161"/>
      <c r="V205" s="161"/>
      <c r="W205" s="161"/>
      <c r="X205" s="161"/>
      <c r="Y205" s="168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1"/>
      <c r="AT205" s="161"/>
      <c r="AU205" s="164" t="s">
        <v>167</v>
      </c>
      <c r="AV205" s="164" t="s">
        <v>97</v>
      </c>
      <c r="AW205" s="161" t="s">
        <v>97</v>
      </c>
      <c r="AX205" s="161" t="s">
        <v>4</v>
      </c>
      <c r="AY205" s="161" t="s">
        <v>78</v>
      </c>
      <c r="AZ205" s="164" t="s">
        <v>159</v>
      </c>
      <c r="BA205" s="161"/>
      <c r="BB205" s="161"/>
      <c r="BC205" s="161"/>
      <c r="BD205" s="161"/>
      <c r="BE205" s="161"/>
      <c r="BF205" s="161"/>
      <c r="BG205" s="161"/>
      <c r="BH205" s="161"/>
      <c r="BI205" s="161"/>
      <c r="BJ205" s="161"/>
      <c r="BK205" s="161"/>
      <c r="BL205" s="161"/>
      <c r="BM205" s="161"/>
      <c r="BN205" s="161"/>
    </row>
    <row r="206" spans="1:66" ht="15.75" customHeight="1">
      <c r="A206" s="161"/>
      <c r="B206" s="162"/>
      <c r="C206" s="161"/>
      <c r="D206" s="163" t="s">
        <v>167</v>
      </c>
      <c r="E206" s="164" t="s">
        <v>1</v>
      </c>
      <c r="F206" s="165" t="s">
        <v>314</v>
      </c>
      <c r="G206" s="165"/>
      <c r="H206" s="161"/>
      <c r="I206" s="166">
        <v>48.4</v>
      </c>
      <c r="J206" s="161"/>
      <c r="K206" s="161"/>
      <c r="L206" s="161"/>
      <c r="M206" s="161"/>
      <c r="N206" s="162"/>
      <c r="O206" s="167"/>
      <c r="P206" s="161"/>
      <c r="Q206" s="161"/>
      <c r="R206" s="161"/>
      <c r="S206" s="161"/>
      <c r="T206" s="161"/>
      <c r="U206" s="161"/>
      <c r="V206" s="161"/>
      <c r="W206" s="161"/>
      <c r="X206" s="161"/>
      <c r="Y206" s="168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1"/>
      <c r="AT206" s="161"/>
      <c r="AU206" s="164" t="s">
        <v>167</v>
      </c>
      <c r="AV206" s="164" t="s">
        <v>97</v>
      </c>
      <c r="AW206" s="161" t="s">
        <v>97</v>
      </c>
      <c r="AX206" s="161" t="s">
        <v>4</v>
      </c>
      <c r="AY206" s="161" t="s">
        <v>78</v>
      </c>
      <c r="AZ206" s="164" t="s">
        <v>159</v>
      </c>
      <c r="BA206" s="161"/>
      <c r="BB206" s="161"/>
      <c r="BC206" s="161"/>
      <c r="BD206" s="161"/>
      <c r="BE206" s="161"/>
      <c r="BF206" s="161"/>
      <c r="BG206" s="161"/>
      <c r="BH206" s="161"/>
      <c r="BI206" s="161"/>
      <c r="BJ206" s="161"/>
      <c r="BK206" s="161"/>
      <c r="BL206" s="161"/>
      <c r="BM206" s="161"/>
      <c r="BN206" s="161"/>
    </row>
    <row r="207" spans="1:66" ht="15.75" customHeight="1">
      <c r="A207" s="185"/>
      <c r="B207" s="186"/>
      <c r="C207" s="185"/>
      <c r="D207" s="163" t="s">
        <v>167</v>
      </c>
      <c r="E207" s="187" t="s">
        <v>1</v>
      </c>
      <c r="F207" s="188" t="s">
        <v>239</v>
      </c>
      <c r="G207" s="188"/>
      <c r="H207" s="185"/>
      <c r="I207" s="189">
        <v>98.4</v>
      </c>
      <c r="J207" s="185"/>
      <c r="K207" s="185"/>
      <c r="L207" s="185"/>
      <c r="M207" s="185"/>
      <c r="N207" s="186"/>
      <c r="O207" s="190"/>
      <c r="P207" s="185"/>
      <c r="Q207" s="185"/>
      <c r="R207" s="185"/>
      <c r="S207" s="185"/>
      <c r="T207" s="185"/>
      <c r="U207" s="185"/>
      <c r="V207" s="185"/>
      <c r="W207" s="185"/>
      <c r="X207" s="185"/>
      <c r="Y207" s="191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5"/>
      <c r="AT207" s="185"/>
      <c r="AU207" s="187" t="s">
        <v>167</v>
      </c>
      <c r="AV207" s="187" t="s">
        <v>97</v>
      </c>
      <c r="AW207" s="185" t="s">
        <v>174</v>
      </c>
      <c r="AX207" s="185" t="s">
        <v>4</v>
      </c>
      <c r="AY207" s="185" t="s">
        <v>86</v>
      </c>
      <c r="AZ207" s="187" t="s">
        <v>159</v>
      </c>
      <c r="BA207" s="185"/>
      <c r="BB207" s="185"/>
      <c r="BC207" s="185"/>
      <c r="BD207" s="185"/>
      <c r="BE207" s="185"/>
      <c r="BF207" s="185"/>
      <c r="BG207" s="185"/>
      <c r="BH207" s="185"/>
      <c r="BI207" s="185"/>
      <c r="BJ207" s="185"/>
      <c r="BK207" s="185"/>
      <c r="BL207" s="185"/>
      <c r="BM207" s="185"/>
      <c r="BN207" s="185"/>
    </row>
    <row r="208" spans="1:66" ht="24" customHeight="1">
      <c r="A208" s="18"/>
      <c r="B208" s="19"/>
      <c r="C208" s="145" t="s">
        <v>321</v>
      </c>
      <c r="D208" s="145" t="s">
        <v>161</v>
      </c>
      <c r="E208" s="146" t="s">
        <v>528</v>
      </c>
      <c r="F208" s="147" t="s">
        <v>529</v>
      </c>
      <c r="G208" s="147"/>
      <c r="H208" s="148" t="s">
        <v>186</v>
      </c>
      <c r="I208" s="149">
        <v>48</v>
      </c>
      <c r="J208" s="150"/>
      <c r="K208" s="150"/>
      <c r="L208" s="151">
        <f>ROUND(Q208*I208,2)</f>
        <v>0</v>
      </c>
      <c r="M208" s="152"/>
      <c r="N208" s="19"/>
      <c r="O208" s="153" t="s">
        <v>1</v>
      </c>
      <c r="P208" s="154" t="s">
        <v>42</v>
      </c>
      <c r="Q208" s="155">
        <f>J208+K208</f>
        <v>0</v>
      </c>
      <c r="R208" s="156">
        <f>ROUND(J208*I208,2)</f>
        <v>0</v>
      </c>
      <c r="S208" s="156">
        <f>ROUND(K208*I208,2)</f>
        <v>0</v>
      </c>
      <c r="T208" s="18"/>
      <c r="U208" s="157">
        <f>T208*I208</f>
        <v>0</v>
      </c>
      <c r="V208" s="157">
        <v>0</v>
      </c>
      <c r="W208" s="157">
        <f>V208*I208</f>
        <v>0</v>
      </c>
      <c r="X208" s="157">
        <v>0</v>
      </c>
      <c r="Y208" s="158">
        <f>X208*I208</f>
        <v>0</v>
      </c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59" t="s">
        <v>232</v>
      </c>
      <c r="AT208" s="18"/>
      <c r="AU208" s="159" t="s">
        <v>161</v>
      </c>
      <c r="AV208" s="159" t="s">
        <v>97</v>
      </c>
      <c r="AW208" s="18"/>
      <c r="AX208" s="18"/>
      <c r="AY208" s="18"/>
      <c r="AZ208" s="3" t="s">
        <v>159</v>
      </c>
      <c r="BA208" s="18"/>
      <c r="BB208" s="18"/>
      <c r="BC208" s="18"/>
      <c r="BD208" s="18"/>
      <c r="BE208" s="18"/>
      <c r="BF208" s="160">
        <f>IF(P208="základná",L208,0)</f>
        <v>0</v>
      </c>
      <c r="BG208" s="160">
        <f>IF(P208="znížená",L208,0)</f>
        <v>0</v>
      </c>
      <c r="BH208" s="160">
        <f>IF(P208="zákl. prenesená",L208,0)</f>
        <v>0</v>
      </c>
      <c r="BI208" s="160">
        <f>IF(P208="zníž. prenesená",L208,0)</f>
        <v>0</v>
      </c>
      <c r="BJ208" s="160">
        <f>IF(P208="nulová",L208,0)</f>
        <v>0</v>
      </c>
      <c r="BK208" s="3" t="s">
        <v>97</v>
      </c>
      <c r="BL208" s="160">
        <f>ROUND(Q208*I208,2)</f>
        <v>0</v>
      </c>
      <c r="BM208" s="3" t="s">
        <v>232</v>
      </c>
      <c r="BN208" s="159" t="s">
        <v>816</v>
      </c>
    </row>
    <row r="209" spans="1:66" ht="15.75" customHeight="1">
      <c r="A209" s="161"/>
      <c r="B209" s="162"/>
      <c r="C209" s="161"/>
      <c r="D209" s="163" t="s">
        <v>167</v>
      </c>
      <c r="E209" s="164" t="s">
        <v>1</v>
      </c>
      <c r="F209" s="165" t="s">
        <v>496</v>
      </c>
      <c r="G209" s="165"/>
      <c r="H209" s="161"/>
      <c r="I209" s="166">
        <v>48</v>
      </c>
      <c r="J209" s="161"/>
      <c r="K209" s="161"/>
      <c r="L209" s="161"/>
      <c r="M209" s="161"/>
      <c r="N209" s="162"/>
      <c r="O209" s="167"/>
      <c r="P209" s="161"/>
      <c r="Q209" s="161"/>
      <c r="R209" s="161"/>
      <c r="S209" s="161"/>
      <c r="T209" s="161"/>
      <c r="U209" s="161"/>
      <c r="V209" s="161"/>
      <c r="W209" s="161"/>
      <c r="X209" s="161"/>
      <c r="Y209" s="168"/>
      <c r="Z209" s="161"/>
      <c r="AA209" s="161"/>
      <c r="AB209" s="161"/>
      <c r="AC209" s="161"/>
      <c r="AD209" s="161"/>
      <c r="AE209" s="161"/>
      <c r="AF209" s="161"/>
      <c r="AG209" s="161"/>
      <c r="AH209" s="161"/>
      <c r="AI209" s="161"/>
      <c r="AJ209" s="161"/>
      <c r="AK209" s="161"/>
      <c r="AL209" s="161"/>
      <c r="AM209" s="161"/>
      <c r="AN209" s="161"/>
      <c r="AO209" s="161"/>
      <c r="AP209" s="161"/>
      <c r="AQ209" s="161"/>
      <c r="AR209" s="161"/>
      <c r="AS209" s="161"/>
      <c r="AT209" s="161"/>
      <c r="AU209" s="164" t="s">
        <v>167</v>
      </c>
      <c r="AV209" s="164" t="s">
        <v>97</v>
      </c>
      <c r="AW209" s="161" t="s">
        <v>97</v>
      </c>
      <c r="AX209" s="161" t="s">
        <v>4</v>
      </c>
      <c r="AY209" s="161" t="s">
        <v>86</v>
      </c>
      <c r="AZ209" s="164" t="s">
        <v>159</v>
      </c>
      <c r="BA209" s="161"/>
      <c r="BB209" s="161"/>
      <c r="BC209" s="161"/>
      <c r="BD209" s="161"/>
      <c r="BE209" s="161"/>
      <c r="BF209" s="161"/>
      <c r="BG209" s="161"/>
      <c r="BH209" s="161"/>
      <c r="BI209" s="161"/>
      <c r="BJ209" s="161"/>
      <c r="BK209" s="161"/>
      <c r="BL209" s="161"/>
      <c r="BM209" s="161"/>
      <c r="BN209" s="161"/>
    </row>
    <row r="210" spans="1:66" ht="16.5" customHeight="1">
      <c r="A210" s="18"/>
      <c r="B210" s="19"/>
      <c r="C210" s="169" t="s">
        <v>327</v>
      </c>
      <c r="D210" s="169" t="s">
        <v>175</v>
      </c>
      <c r="E210" s="170" t="s">
        <v>531</v>
      </c>
      <c r="F210" s="171" t="s">
        <v>532</v>
      </c>
      <c r="G210" s="171"/>
      <c r="H210" s="172" t="s">
        <v>186</v>
      </c>
      <c r="I210" s="173">
        <v>25.92</v>
      </c>
      <c r="J210" s="174"/>
      <c r="K210" s="175"/>
      <c r="L210" s="176">
        <f>ROUND(Q210*I210,2)</f>
        <v>0</v>
      </c>
      <c r="M210" s="175"/>
      <c r="N210" s="177"/>
      <c r="O210" s="178" t="s">
        <v>1</v>
      </c>
      <c r="P210" s="154" t="s">
        <v>42</v>
      </c>
      <c r="Q210" s="155">
        <f>J210+K210</f>
        <v>0</v>
      </c>
      <c r="R210" s="156">
        <f>ROUND(J210*I210,2)</f>
        <v>0</v>
      </c>
      <c r="S210" s="156">
        <f>ROUND(K210*I210,2)</f>
        <v>0</v>
      </c>
      <c r="T210" s="18"/>
      <c r="U210" s="157">
        <f>T210*I210</f>
        <v>0</v>
      </c>
      <c r="V210" s="157">
        <v>1.125E-2</v>
      </c>
      <c r="W210" s="157">
        <f>V210*I210</f>
        <v>0.29160000000000003</v>
      </c>
      <c r="X210" s="157">
        <v>0</v>
      </c>
      <c r="Y210" s="158">
        <f>X210*I210</f>
        <v>0</v>
      </c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59" t="s">
        <v>243</v>
      </c>
      <c r="AT210" s="18"/>
      <c r="AU210" s="159" t="s">
        <v>175</v>
      </c>
      <c r="AV210" s="159" t="s">
        <v>97</v>
      </c>
      <c r="AW210" s="18"/>
      <c r="AX210" s="18"/>
      <c r="AY210" s="18"/>
      <c r="AZ210" s="3" t="s">
        <v>159</v>
      </c>
      <c r="BA210" s="18"/>
      <c r="BB210" s="18"/>
      <c r="BC210" s="18"/>
      <c r="BD210" s="18"/>
      <c r="BE210" s="18"/>
      <c r="BF210" s="160">
        <f>IF(P210="základná",L210,0)</f>
        <v>0</v>
      </c>
      <c r="BG210" s="160">
        <f>IF(P210="znížená",L210,0)</f>
        <v>0</v>
      </c>
      <c r="BH210" s="160">
        <f>IF(P210="zákl. prenesená",L210,0)</f>
        <v>0</v>
      </c>
      <c r="BI210" s="160">
        <f>IF(P210="zníž. prenesená",L210,0)</f>
        <v>0</v>
      </c>
      <c r="BJ210" s="160">
        <f>IF(P210="nulová",L210,0)</f>
        <v>0</v>
      </c>
      <c r="BK210" s="3" t="s">
        <v>97</v>
      </c>
      <c r="BL210" s="160">
        <f>ROUND(Q210*I210,2)</f>
        <v>0</v>
      </c>
      <c r="BM210" s="3" t="s">
        <v>232</v>
      </c>
      <c r="BN210" s="159" t="s">
        <v>817</v>
      </c>
    </row>
    <row r="211" spans="1:66" ht="15.75" customHeight="1">
      <c r="A211" s="161"/>
      <c r="B211" s="162"/>
      <c r="C211" s="161"/>
      <c r="D211" s="163" t="s">
        <v>167</v>
      </c>
      <c r="E211" s="164" t="s">
        <v>1</v>
      </c>
      <c r="F211" s="165" t="s">
        <v>534</v>
      </c>
      <c r="G211" s="165"/>
      <c r="H211" s="161"/>
      <c r="I211" s="166">
        <v>24</v>
      </c>
      <c r="J211" s="161"/>
      <c r="K211" s="161"/>
      <c r="L211" s="161"/>
      <c r="M211" s="161"/>
      <c r="N211" s="162"/>
      <c r="O211" s="167"/>
      <c r="P211" s="161"/>
      <c r="Q211" s="161"/>
      <c r="R211" s="161"/>
      <c r="S211" s="161"/>
      <c r="T211" s="161"/>
      <c r="U211" s="161"/>
      <c r="V211" s="161"/>
      <c r="W211" s="161"/>
      <c r="X211" s="161"/>
      <c r="Y211" s="168"/>
      <c r="Z211" s="161"/>
      <c r="AA211" s="161"/>
      <c r="AB211" s="161"/>
      <c r="AC211" s="161"/>
      <c r="AD211" s="161"/>
      <c r="AE211" s="161"/>
      <c r="AF211" s="161"/>
      <c r="AG211" s="161"/>
      <c r="AH211" s="161"/>
      <c r="AI211" s="161"/>
      <c r="AJ211" s="161"/>
      <c r="AK211" s="161"/>
      <c r="AL211" s="161"/>
      <c r="AM211" s="161"/>
      <c r="AN211" s="161"/>
      <c r="AO211" s="161"/>
      <c r="AP211" s="161"/>
      <c r="AQ211" s="161"/>
      <c r="AR211" s="161"/>
      <c r="AS211" s="161"/>
      <c r="AT211" s="161"/>
      <c r="AU211" s="164" t="s">
        <v>167</v>
      </c>
      <c r="AV211" s="164" t="s">
        <v>97</v>
      </c>
      <c r="AW211" s="161" t="s">
        <v>97</v>
      </c>
      <c r="AX211" s="161" t="s">
        <v>4</v>
      </c>
      <c r="AY211" s="161" t="s">
        <v>86</v>
      </c>
      <c r="AZ211" s="164" t="s">
        <v>159</v>
      </c>
      <c r="BA211" s="161"/>
      <c r="BB211" s="161"/>
      <c r="BC211" s="161"/>
      <c r="BD211" s="161"/>
      <c r="BE211" s="161"/>
      <c r="BF211" s="161"/>
      <c r="BG211" s="161"/>
      <c r="BH211" s="161"/>
      <c r="BI211" s="161"/>
      <c r="BJ211" s="161"/>
      <c r="BK211" s="161"/>
      <c r="BL211" s="161"/>
      <c r="BM211" s="161"/>
      <c r="BN211" s="161"/>
    </row>
    <row r="212" spans="1:66" ht="15.75" customHeight="1">
      <c r="A212" s="161"/>
      <c r="B212" s="162"/>
      <c r="C212" s="161"/>
      <c r="D212" s="163" t="s">
        <v>167</v>
      </c>
      <c r="E212" s="161"/>
      <c r="F212" s="165" t="s">
        <v>535</v>
      </c>
      <c r="G212" s="165"/>
      <c r="H212" s="161"/>
      <c r="I212" s="166">
        <v>25.92</v>
      </c>
      <c r="J212" s="161"/>
      <c r="K212" s="161"/>
      <c r="L212" s="161"/>
      <c r="M212" s="161"/>
      <c r="N212" s="162"/>
      <c r="O212" s="167"/>
      <c r="P212" s="161"/>
      <c r="Q212" s="161"/>
      <c r="R212" s="161"/>
      <c r="S212" s="161"/>
      <c r="T212" s="161"/>
      <c r="U212" s="161"/>
      <c r="V212" s="161"/>
      <c r="W212" s="161"/>
      <c r="X212" s="161"/>
      <c r="Y212" s="168"/>
      <c r="Z212" s="161"/>
      <c r="AA212" s="161"/>
      <c r="AB212" s="161"/>
      <c r="AC212" s="161"/>
      <c r="AD212" s="161"/>
      <c r="AE212" s="161"/>
      <c r="AF212" s="161"/>
      <c r="AG212" s="161"/>
      <c r="AH212" s="161"/>
      <c r="AI212" s="161"/>
      <c r="AJ212" s="161"/>
      <c r="AK212" s="161"/>
      <c r="AL212" s="161"/>
      <c r="AM212" s="161"/>
      <c r="AN212" s="161"/>
      <c r="AO212" s="161"/>
      <c r="AP212" s="161"/>
      <c r="AQ212" s="161"/>
      <c r="AR212" s="161"/>
      <c r="AS212" s="161"/>
      <c r="AT212" s="161"/>
      <c r="AU212" s="164" t="s">
        <v>167</v>
      </c>
      <c r="AV212" s="164" t="s">
        <v>97</v>
      </c>
      <c r="AW212" s="161" t="s">
        <v>97</v>
      </c>
      <c r="AX212" s="161" t="s">
        <v>3</v>
      </c>
      <c r="AY212" s="161" t="s">
        <v>86</v>
      </c>
      <c r="AZ212" s="164" t="s">
        <v>159</v>
      </c>
      <c r="BA212" s="161"/>
      <c r="BB212" s="161"/>
      <c r="BC212" s="161"/>
      <c r="BD212" s="161"/>
      <c r="BE212" s="161"/>
      <c r="BF212" s="161"/>
      <c r="BG212" s="161"/>
      <c r="BH212" s="161"/>
      <c r="BI212" s="161"/>
      <c r="BJ212" s="161"/>
      <c r="BK212" s="161"/>
      <c r="BL212" s="161"/>
      <c r="BM212" s="161"/>
      <c r="BN212" s="161"/>
    </row>
    <row r="213" spans="1:66" ht="16.5" customHeight="1">
      <c r="A213" s="18"/>
      <c r="B213" s="19"/>
      <c r="C213" s="169" t="s">
        <v>332</v>
      </c>
      <c r="D213" s="169" t="s">
        <v>175</v>
      </c>
      <c r="E213" s="170" t="s">
        <v>536</v>
      </c>
      <c r="F213" s="171" t="s">
        <v>537</v>
      </c>
      <c r="G213" s="171"/>
      <c r="H213" s="172" t="s">
        <v>186</v>
      </c>
      <c r="I213" s="173">
        <v>25.92</v>
      </c>
      <c r="J213" s="174"/>
      <c r="K213" s="175"/>
      <c r="L213" s="176">
        <f>ROUND(Q213*I213,2)</f>
        <v>0</v>
      </c>
      <c r="M213" s="175"/>
      <c r="N213" s="177"/>
      <c r="O213" s="178" t="s">
        <v>1</v>
      </c>
      <c r="P213" s="154" t="s">
        <v>42</v>
      </c>
      <c r="Q213" s="155">
        <f>J213+K213</f>
        <v>0</v>
      </c>
      <c r="R213" s="156">
        <f>ROUND(J213*I213,2)</f>
        <v>0</v>
      </c>
      <c r="S213" s="156">
        <f>ROUND(K213*I213,2)</f>
        <v>0</v>
      </c>
      <c r="T213" s="18"/>
      <c r="U213" s="157">
        <f>T213*I213</f>
        <v>0</v>
      </c>
      <c r="V213" s="157">
        <v>1.125E-2</v>
      </c>
      <c r="W213" s="157">
        <f>V213*I213</f>
        <v>0.29160000000000003</v>
      </c>
      <c r="X213" s="157">
        <v>0</v>
      </c>
      <c r="Y213" s="158">
        <f>X213*I213</f>
        <v>0</v>
      </c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59" t="s">
        <v>243</v>
      </c>
      <c r="AT213" s="18"/>
      <c r="AU213" s="159" t="s">
        <v>175</v>
      </c>
      <c r="AV213" s="159" t="s">
        <v>97</v>
      </c>
      <c r="AW213" s="18"/>
      <c r="AX213" s="18"/>
      <c r="AY213" s="18"/>
      <c r="AZ213" s="3" t="s">
        <v>159</v>
      </c>
      <c r="BA213" s="18"/>
      <c r="BB213" s="18"/>
      <c r="BC213" s="18"/>
      <c r="BD213" s="18"/>
      <c r="BE213" s="18"/>
      <c r="BF213" s="160">
        <f>IF(P213="základná",L213,0)</f>
        <v>0</v>
      </c>
      <c r="BG213" s="160">
        <f>IF(P213="znížená",L213,0)</f>
        <v>0</v>
      </c>
      <c r="BH213" s="160">
        <f>IF(P213="zákl. prenesená",L213,0)</f>
        <v>0</v>
      </c>
      <c r="BI213" s="160">
        <f>IF(P213="zníž. prenesená",L213,0)</f>
        <v>0</v>
      </c>
      <c r="BJ213" s="160">
        <f>IF(P213="nulová",L213,0)</f>
        <v>0</v>
      </c>
      <c r="BK213" s="3" t="s">
        <v>97</v>
      </c>
      <c r="BL213" s="160">
        <f>ROUND(Q213*I213,2)</f>
        <v>0</v>
      </c>
      <c r="BM213" s="3" t="s">
        <v>232</v>
      </c>
      <c r="BN213" s="159" t="s">
        <v>818</v>
      </c>
    </row>
    <row r="214" spans="1:66" ht="15.75" customHeight="1">
      <c r="A214" s="161"/>
      <c r="B214" s="162"/>
      <c r="C214" s="161"/>
      <c r="D214" s="163" t="s">
        <v>167</v>
      </c>
      <c r="E214" s="164" t="s">
        <v>1</v>
      </c>
      <c r="F214" s="165" t="s">
        <v>539</v>
      </c>
      <c r="G214" s="165"/>
      <c r="H214" s="161"/>
      <c r="I214" s="166">
        <v>24</v>
      </c>
      <c r="J214" s="161"/>
      <c r="K214" s="161"/>
      <c r="L214" s="161"/>
      <c r="M214" s="161"/>
      <c r="N214" s="162"/>
      <c r="O214" s="167"/>
      <c r="P214" s="161"/>
      <c r="Q214" s="161"/>
      <c r="R214" s="161"/>
      <c r="S214" s="161"/>
      <c r="T214" s="161"/>
      <c r="U214" s="161"/>
      <c r="V214" s="161"/>
      <c r="W214" s="161"/>
      <c r="X214" s="161"/>
      <c r="Y214" s="168"/>
      <c r="Z214" s="161"/>
      <c r="AA214" s="161"/>
      <c r="AB214" s="161"/>
      <c r="AC214" s="161"/>
      <c r="AD214" s="161"/>
      <c r="AE214" s="161"/>
      <c r="AF214" s="161"/>
      <c r="AG214" s="161"/>
      <c r="AH214" s="161"/>
      <c r="AI214" s="161"/>
      <c r="AJ214" s="161"/>
      <c r="AK214" s="161"/>
      <c r="AL214" s="161"/>
      <c r="AM214" s="161"/>
      <c r="AN214" s="161"/>
      <c r="AO214" s="161"/>
      <c r="AP214" s="161"/>
      <c r="AQ214" s="161"/>
      <c r="AR214" s="161"/>
      <c r="AS214" s="161"/>
      <c r="AT214" s="161"/>
      <c r="AU214" s="164" t="s">
        <v>167</v>
      </c>
      <c r="AV214" s="164" t="s">
        <v>97</v>
      </c>
      <c r="AW214" s="161" t="s">
        <v>97</v>
      </c>
      <c r="AX214" s="161" t="s">
        <v>4</v>
      </c>
      <c r="AY214" s="161" t="s">
        <v>86</v>
      </c>
      <c r="AZ214" s="164" t="s">
        <v>159</v>
      </c>
      <c r="BA214" s="161"/>
      <c r="BB214" s="161"/>
      <c r="BC214" s="161"/>
      <c r="BD214" s="161"/>
      <c r="BE214" s="161"/>
      <c r="BF214" s="161"/>
      <c r="BG214" s="161"/>
      <c r="BH214" s="161"/>
      <c r="BI214" s="161"/>
      <c r="BJ214" s="161"/>
      <c r="BK214" s="161"/>
      <c r="BL214" s="161"/>
      <c r="BM214" s="161"/>
      <c r="BN214" s="161"/>
    </row>
    <row r="215" spans="1:66" ht="15.75" customHeight="1">
      <c r="A215" s="161"/>
      <c r="B215" s="162"/>
      <c r="C215" s="161"/>
      <c r="D215" s="163" t="s">
        <v>167</v>
      </c>
      <c r="E215" s="161"/>
      <c r="F215" s="165" t="s">
        <v>535</v>
      </c>
      <c r="G215" s="165"/>
      <c r="H215" s="161"/>
      <c r="I215" s="166">
        <v>25.92</v>
      </c>
      <c r="J215" s="161"/>
      <c r="K215" s="161"/>
      <c r="L215" s="161"/>
      <c r="M215" s="161"/>
      <c r="N215" s="162"/>
      <c r="O215" s="167"/>
      <c r="P215" s="161"/>
      <c r="Q215" s="161"/>
      <c r="R215" s="161"/>
      <c r="S215" s="161"/>
      <c r="T215" s="161"/>
      <c r="U215" s="161"/>
      <c r="V215" s="161"/>
      <c r="W215" s="161"/>
      <c r="X215" s="161"/>
      <c r="Y215" s="168"/>
      <c r="Z215" s="161"/>
      <c r="AA215" s="161"/>
      <c r="AB215" s="161"/>
      <c r="AC215" s="161"/>
      <c r="AD215" s="161"/>
      <c r="AE215" s="161"/>
      <c r="AF215" s="161"/>
      <c r="AG215" s="161"/>
      <c r="AH215" s="161"/>
      <c r="AI215" s="161"/>
      <c r="AJ215" s="161"/>
      <c r="AK215" s="161"/>
      <c r="AL215" s="161"/>
      <c r="AM215" s="161"/>
      <c r="AN215" s="161"/>
      <c r="AO215" s="161"/>
      <c r="AP215" s="161"/>
      <c r="AQ215" s="161"/>
      <c r="AR215" s="161"/>
      <c r="AS215" s="161"/>
      <c r="AT215" s="161"/>
      <c r="AU215" s="164" t="s">
        <v>167</v>
      </c>
      <c r="AV215" s="164" t="s">
        <v>97</v>
      </c>
      <c r="AW215" s="161" t="s">
        <v>97</v>
      </c>
      <c r="AX215" s="161" t="s">
        <v>3</v>
      </c>
      <c r="AY215" s="161" t="s">
        <v>86</v>
      </c>
      <c r="AZ215" s="164" t="s">
        <v>159</v>
      </c>
      <c r="BA215" s="161"/>
      <c r="BB215" s="161"/>
      <c r="BC215" s="161"/>
      <c r="BD215" s="161"/>
      <c r="BE215" s="161"/>
      <c r="BF215" s="161"/>
      <c r="BG215" s="161"/>
      <c r="BH215" s="161"/>
      <c r="BI215" s="161"/>
      <c r="BJ215" s="161"/>
      <c r="BK215" s="161"/>
      <c r="BL215" s="161"/>
      <c r="BM215" s="161"/>
      <c r="BN215" s="161"/>
    </row>
    <row r="216" spans="1:66" ht="24" customHeight="1">
      <c r="A216" s="18"/>
      <c r="B216" s="19"/>
      <c r="C216" s="145" t="s">
        <v>337</v>
      </c>
      <c r="D216" s="145" t="s">
        <v>161</v>
      </c>
      <c r="E216" s="146" t="s">
        <v>540</v>
      </c>
      <c r="F216" s="147" t="s">
        <v>541</v>
      </c>
      <c r="G216" s="147"/>
      <c r="H216" s="148" t="s">
        <v>186</v>
      </c>
      <c r="I216" s="149">
        <v>52</v>
      </c>
      <c r="J216" s="150"/>
      <c r="K216" s="150"/>
      <c r="L216" s="151">
        <f>ROUND(Q216*I216,2)</f>
        <v>0</v>
      </c>
      <c r="M216" s="152"/>
      <c r="N216" s="19"/>
      <c r="O216" s="153" t="s">
        <v>1</v>
      </c>
      <c r="P216" s="154" t="s">
        <v>42</v>
      </c>
      <c r="Q216" s="155">
        <f>J216+K216</f>
        <v>0</v>
      </c>
      <c r="R216" s="156">
        <f>ROUND(J216*I216,2)</f>
        <v>0</v>
      </c>
      <c r="S216" s="156">
        <f>ROUND(K216*I216,2)</f>
        <v>0</v>
      </c>
      <c r="T216" s="18"/>
      <c r="U216" s="157">
        <f>T216*I216</f>
        <v>0</v>
      </c>
      <c r="V216" s="157">
        <v>0</v>
      </c>
      <c r="W216" s="157">
        <f>V216*I216</f>
        <v>0</v>
      </c>
      <c r="X216" s="157">
        <v>0</v>
      </c>
      <c r="Y216" s="158">
        <f>X216*I216</f>
        <v>0</v>
      </c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59" t="s">
        <v>232</v>
      </c>
      <c r="AT216" s="18"/>
      <c r="AU216" s="159" t="s">
        <v>161</v>
      </c>
      <c r="AV216" s="159" t="s">
        <v>97</v>
      </c>
      <c r="AW216" s="18"/>
      <c r="AX216" s="18"/>
      <c r="AY216" s="18"/>
      <c r="AZ216" s="3" t="s">
        <v>159</v>
      </c>
      <c r="BA216" s="18"/>
      <c r="BB216" s="18"/>
      <c r="BC216" s="18"/>
      <c r="BD216" s="18"/>
      <c r="BE216" s="18"/>
      <c r="BF216" s="160">
        <f>IF(P216="základná",L216,0)</f>
        <v>0</v>
      </c>
      <c r="BG216" s="160">
        <f>IF(P216="znížená",L216,0)</f>
        <v>0</v>
      </c>
      <c r="BH216" s="160">
        <f>IF(P216="zákl. prenesená",L216,0)</f>
        <v>0</v>
      </c>
      <c r="BI216" s="160">
        <f>IF(P216="zníž. prenesená",L216,0)</f>
        <v>0</v>
      </c>
      <c r="BJ216" s="160">
        <f>IF(P216="nulová",L216,0)</f>
        <v>0</v>
      </c>
      <c r="BK216" s="3" t="s">
        <v>97</v>
      </c>
      <c r="BL216" s="160">
        <f>ROUND(Q216*I216,2)</f>
        <v>0</v>
      </c>
      <c r="BM216" s="3" t="s">
        <v>232</v>
      </c>
      <c r="BN216" s="159" t="s">
        <v>819</v>
      </c>
    </row>
    <row r="217" spans="1:66" ht="15.75" customHeight="1">
      <c r="A217" s="161"/>
      <c r="B217" s="162"/>
      <c r="C217" s="161"/>
      <c r="D217" s="163" t="s">
        <v>167</v>
      </c>
      <c r="E217" s="164" t="s">
        <v>1</v>
      </c>
      <c r="F217" s="165" t="s">
        <v>543</v>
      </c>
      <c r="G217" s="165"/>
      <c r="H217" s="161"/>
      <c r="I217" s="166">
        <v>52</v>
      </c>
      <c r="J217" s="161"/>
      <c r="K217" s="161"/>
      <c r="L217" s="161"/>
      <c r="M217" s="161"/>
      <c r="N217" s="162"/>
      <c r="O217" s="167"/>
      <c r="P217" s="161"/>
      <c r="Q217" s="161"/>
      <c r="R217" s="161"/>
      <c r="S217" s="161"/>
      <c r="T217" s="161"/>
      <c r="U217" s="161"/>
      <c r="V217" s="161"/>
      <c r="W217" s="161"/>
      <c r="X217" s="161"/>
      <c r="Y217" s="168"/>
      <c r="Z217" s="161"/>
      <c r="AA217" s="161"/>
      <c r="AB217" s="161"/>
      <c r="AC217" s="161"/>
      <c r="AD217" s="161"/>
      <c r="AE217" s="161"/>
      <c r="AF217" s="161"/>
      <c r="AG217" s="161"/>
      <c r="AH217" s="161"/>
      <c r="AI217" s="161"/>
      <c r="AJ217" s="161"/>
      <c r="AK217" s="161"/>
      <c r="AL217" s="161"/>
      <c r="AM217" s="161"/>
      <c r="AN217" s="161"/>
      <c r="AO217" s="161"/>
      <c r="AP217" s="161"/>
      <c r="AQ217" s="161"/>
      <c r="AR217" s="161"/>
      <c r="AS217" s="161"/>
      <c r="AT217" s="161"/>
      <c r="AU217" s="164" t="s">
        <v>167</v>
      </c>
      <c r="AV217" s="164" t="s">
        <v>97</v>
      </c>
      <c r="AW217" s="161" t="s">
        <v>97</v>
      </c>
      <c r="AX217" s="161" t="s">
        <v>4</v>
      </c>
      <c r="AY217" s="161" t="s">
        <v>86</v>
      </c>
      <c r="AZ217" s="164" t="s">
        <v>159</v>
      </c>
      <c r="BA217" s="161"/>
      <c r="BB217" s="161"/>
      <c r="BC217" s="161"/>
      <c r="BD217" s="161"/>
      <c r="BE217" s="161"/>
      <c r="BF217" s="161"/>
      <c r="BG217" s="161"/>
      <c r="BH217" s="161"/>
      <c r="BI217" s="161"/>
      <c r="BJ217" s="161"/>
      <c r="BK217" s="161"/>
      <c r="BL217" s="161"/>
      <c r="BM217" s="161"/>
      <c r="BN217" s="161"/>
    </row>
    <row r="218" spans="1:66" ht="33" customHeight="1">
      <c r="A218" s="18"/>
      <c r="B218" s="19"/>
      <c r="C218" s="169" t="s">
        <v>243</v>
      </c>
      <c r="D218" s="169" t="s">
        <v>175</v>
      </c>
      <c r="E218" s="170" t="s">
        <v>316</v>
      </c>
      <c r="F218" s="171" t="s">
        <v>317</v>
      </c>
      <c r="G218" s="171"/>
      <c r="H218" s="172" t="s">
        <v>164</v>
      </c>
      <c r="I218" s="173">
        <v>2.0070000000000001</v>
      </c>
      <c r="J218" s="174"/>
      <c r="K218" s="175"/>
      <c r="L218" s="176">
        <f>ROUND(Q218*I218,2)</f>
        <v>0</v>
      </c>
      <c r="M218" s="175"/>
      <c r="N218" s="177"/>
      <c r="O218" s="178" t="s">
        <v>1</v>
      </c>
      <c r="P218" s="154" t="s">
        <v>42</v>
      </c>
      <c r="Q218" s="155">
        <f>J218+K218</f>
        <v>0</v>
      </c>
      <c r="R218" s="156">
        <f>ROUND(J218*I218,2)</f>
        <v>0</v>
      </c>
      <c r="S218" s="156">
        <f>ROUND(K218*I218,2)</f>
        <v>0</v>
      </c>
      <c r="T218" s="18"/>
      <c r="U218" s="157">
        <f>T218*I218</f>
        <v>0</v>
      </c>
      <c r="V218" s="157">
        <v>0.44</v>
      </c>
      <c r="W218" s="157">
        <f>V218*I218</f>
        <v>0.88308000000000009</v>
      </c>
      <c r="X218" s="157">
        <v>0</v>
      </c>
      <c r="Y218" s="158">
        <f>X218*I218</f>
        <v>0</v>
      </c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59" t="s">
        <v>243</v>
      </c>
      <c r="AT218" s="18"/>
      <c r="AU218" s="159" t="s">
        <v>175</v>
      </c>
      <c r="AV218" s="159" t="s">
        <v>97</v>
      </c>
      <c r="AW218" s="18"/>
      <c r="AX218" s="18"/>
      <c r="AY218" s="18"/>
      <c r="AZ218" s="3" t="s">
        <v>159</v>
      </c>
      <c r="BA218" s="18"/>
      <c r="BB218" s="18"/>
      <c r="BC218" s="18"/>
      <c r="BD218" s="18"/>
      <c r="BE218" s="18"/>
      <c r="BF218" s="160">
        <f>IF(P218="základná",L218,0)</f>
        <v>0</v>
      </c>
      <c r="BG218" s="160">
        <f>IF(P218="znížená",L218,0)</f>
        <v>0</v>
      </c>
      <c r="BH218" s="160">
        <f>IF(P218="zákl. prenesená",L218,0)</f>
        <v>0</v>
      </c>
      <c r="BI218" s="160">
        <f>IF(P218="zníž. prenesená",L218,0)</f>
        <v>0</v>
      </c>
      <c r="BJ218" s="160">
        <f>IF(P218="nulová",L218,0)</f>
        <v>0</v>
      </c>
      <c r="BK218" s="3" t="s">
        <v>97</v>
      </c>
      <c r="BL218" s="160">
        <f>ROUND(Q218*I218,2)</f>
        <v>0</v>
      </c>
      <c r="BM218" s="3" t="s">
        <v>232</v>
      </c>
      <c r="BN218" s="159" t="s">
        <v>820</v>
      </c>
    </row>
    <row r="219" spans="1:66" ht="15.75" customHeight="1">
      <c r="A219" s="161"/>
      <c r="B219" s="162"/>
      <c r="C219" s="161"/>
      <c r="D219" s="163" t="s">
        <v>167</v>
      </c>
      <c r="E219" s="164" t="s">
        <v>1</v>
      </c>
      <c r="F219" s="165" t="s">
        <v>545</v>
      </c>
      <c r="G219" s="165"/>
      <c r="H219" s="161"/>
      <c r="I219" s="166">
        <v>0.998</v>
      </c>
      <c r="J219" s="161"/>
      <c r="K219" s="161"/>
      <c r="L219" s="161"/>
      <c r="M219" s="161"/>
      <c r="N219" s="162"/>
      <c r="O219" s="167"/>
      <c r="P219" s="161"/>
      <c r="Q219" s="161"/>
      <c r="R219" s="161"/>
      <c r="S219" s="161"/>
      <c r="T219" s="161"/>
      <c r="U219" s="161"/>
      <c r="V219" s="161"/>
      <c r="W219" s="161"/>
      <c r="X219" s="161"/>
      <c r="Y219" s="168"/>
      <c r="Z219" s="161"/>
      <c r="AA219" s="161"/>
      <c r="AB219" s="161"/>
      <c r="AC219" s="161"/>
      <c r="AD219" s="161"/>
      <c r="AE219" s="161"/>
      <c r="AF219" s="161"/>
      <c r="AG219" s="161"/>
      <c r="AH219" s="161"/>
      <c r="AI219" s="161"/>
      <c r="AJ219" s="161"/>
      <c r="AK219" s="161"/>
      <c r="AL219" s="161"/>
      <c r="AM219" s="161"/>
      <c r="AN219" s="161"/>
      <c r="AO219" s="161"/>
      <c r="AP219" s="161"/>
      <c r="AQ219" s="161"/>
      <c r="AR219" s="161"/>
      <c r="AS219" s="161"/>
      <c r="AT219" s="161"/>
      <c r="AU219" s="164" t="s">
        <v>167</v>
      </c>
      <c r="AV219" s="164" t="s">
        <v>97</v>
      </c>
      <c r="AW219" s="161" t="s">
        <v>97</v>
      </c>
      <c r="AX219" s="161" t="s">
        <v>4</v>
      </c>
      <c r="AY219" s="161" t="s">
        <v>78</v>
      </c>
      <c r="AZ219" s="164" t="s">
        <v>159</v>
      </c>
      <c r="BA219" s="161"/>
      <c r="BB219" s="161"/>
      <c r="BC219" s="161"/>
      <c r="BD219" s="161"/>
      <c r="BE219" s="161"/>
      <c r="BF219" s="161"/>
      <c r="BG219" s="161"/>
      <c r="BH219" s="161"/>
      <c r="BI219" s="161"/>
      <c r="BJ219" s="161"/>
      <c r="BK219" s="161"/>
      <c r="BL219" s="161"/>
      <c r="BM219" s="161"/>
      <c r="BN219" s="161"/>
    </row>
    <row r="220" spans="1:66" ht="15.75" customHeight="1">
      <c r="A220" s="161"/>
      <c r="B220" s="162"/>
      <c r="C220" s="161"/>
      <c r="D220" s="163" t="s">
        <v>167</v>
      </c>
      <c r="E220" s="164" t="s">
        <v>1</v>
      </c>
      <c r="F220" s="165" t="s">
        <v>319</v>
      </c>
      <c r="G220" s="165"/>
      <c r="H220" s="161"/>
      <c r="I220" s="166">
        <v>0.86</v>
      </c>
      <c r="J220" s="161"/>
      <c r="K220" s="161"/>
      <c r="L220" s="161"/>
      <c r="M220" s="161"/>
      <c r="N220" s="162"/>
      <c r="O220" s="167"/>
      <c r="P220" s="161"/>
      <c r="Q220" s="161"/>
      <c r="R220" s="161"/>
      <c r="S220" s="161"/>
      <c r="T220" s="161"/>
      <c r="U220" s="161"/>
      <c r="V220" s="161"/>
      <c r="W220" s="161"/>
      <c r="X220" s="161"/>
      <c r="Y220" s="168"/>
      <c r="Z220" s="161"/>
      <c r="AA220" s="161"/>
      <c r="AB220" s="161"/>
      <c r="AC220" s="161"/>
      <c r="AD220" s="161"/>
      <c r="AE220" s="161"/>
      <c r="AF220" s="161"/>
      <c r="AG220" s="161"/>
      <c r="AH220" s="161"/>
      <c r="AI220" s="161"/>
      <c r="AJ220" s="161"/>
      <c r="AK220" s="161"/>
      <c r="AL220" s="161"/>
      <c r="AM220" s="161"/>
      <c r="AN220" s="161"/>
      <c r="AO220" s="161"/>
      <c r="AP220" s="161"/>
      <c r="AQ220" s="161"/>
      <c r="AR220" s="161"/>
      <c r="AS220" s="161"/>
      <c r="AT220" s="161"/>
      <c r="AU220" s="164" t="s">
        <v>167</v>
      </c>
      <c r="AV220" s="164" t="s">
        <v>97</v>
      </c>
      <c r="AW220" s="161" t="s">
        <v>97</v>
      </c>
      <c r="AX220" s="161" t="s">
        <v>4</v>
      </c>
      <c r="AY220" s="161" t="s">
        <v>78</v>
      </c>
      <c r="AZ220" s="164" t="s">
        <v>159</v>
      </c>
      <c r="BA220" s="161"/>
      <c r="BB220" s="161"/>
      <c r="BC220" s="161"/>
      <c r="BD220" s="161"/>
      <c r="BE220" s="161"/>
      <c r="BF220" s="161"/>
      <c r="BG220" s="161"/>
      <c r="BH220" s="161"/>
      <c r="BI220" s="161"/>
      <c r="BJ220" s="161"/>
      <c r="BK220" s="161"/>
      <c r="BL220" s="161"/>
      <c r="BM220" s="161"/>
      <c r="BN220" s="161"/>
    </row>
    <row r="221" spans="1:66" ht="15.75" customHeight="1">
      <c r="A221" s="185"/>
      <c r="B221" s="186"/>
      <c r="C221" s="185"/>
      <c r="D221" s="163" t="s">
        <v>167</v>
      </c>
      <c r="E221" s="187" t="s">
        <v>1</v>
      </c>
      <c r="F221" s="188" t="s">
        <v>239</v>
      </c>
      <c r="G221" s="188"/>
      <c r="H221" s="185"/>
      <c r="I221" s="189">
        <v>1.8580000000000001</v>
      </c>
      <c r="J221" s="185"/>
      <c r="K221" s="185"/>
      <c r="L221" s="185"/>
      <c r="M221" s="185"/>
      <c r="N221" s="186"/>
      <c r="O221" s="190"/>
      <c r="P221" s="185"/>
      <c r="Q221" s="185"/>
      <c r="R221" s="185"/>
      <c r="S221" s="185"/>
      <c r="T221" s="185"/>
      <c r="U221" s="185"/>
      <c r="V221" s="185"/>
      <c r="W221" s="185"/>
      <c r="X221" s="185"/>
      <c r="Y221" s="191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185"/>
      <c r="AL221" s="185"/>
      <c r="AM221" s="185"/>
      <c r="AN221" s="185"/>
      <c r="AO221" s="185"/>
      <c r="AP221" s="185"/>
      <c r="AQ221" s="185"/>
      <c r="AR221" s="185"/>
      <c r="AS221" s="185"/>
      <c r="AT221" s="185"/>
      <c r="AU221" s="187" t="s">
        <v>167</v>
      </c>
      <c r="AV221" s="187" t="s">
        <v>97</v>
      </c>
      <c r="AW221" s="185" t="s">
        <v>174</v>
      </c>
      <c r="AX221" s="185" t="s">
        <v>4</v>
      </c>
      <c r="AY221" s="185" t="s">
        <v>86</v>
      </c>
      <c r="AZ221" s="187" t="s">
        <v>159</v>
      </c>
      <c r="BA221" s="185"/>
      <c r="BB221" s="185"/>
      <c r="BC221" s="185"/>
      <c r="BD221" s="185"/>
      <c r="BE221" s="185"/>
      <c r="BF221" s="185"/>
      <c r="BG221" s="185"/>
      <c r="BH221" s="185"/>
      <c r="BI221" s="185"/>
      <c r="BJ221" s="185"/>
      <c r="BK221" s="185"/>
      <c r="BL221" s="185"/>
      <c r="BM221" s="185"/>
      <c r="BN221" s="185"/>
    </row>
    <row r="222" spans="1:66" ht="15.75" customHeight="1">
      <c r="A222" s="161"/>
      <c r="B222" s="162"/>
      <c r="C222" s="161"/>
      <c r="D222" s="163" t="s">
        <v>167</v>
      </c>
      <c r="E222" s="161"/>
      <c r="F222" s="165" t="s">
        <v>546</v>
      </c>
      <c r="G222" s="165"/>
      <c r="H222" s="161"/>
      <c r="I222" s="166">
        <v>2.0070000000000001</v>
      </c>
      <c r="J222" s="161"/>
      <c r="K222" s="161"/>
      <c r="L222" s="161"/>
      <c r="M222" s="161"/>
      <c r="N222" s="162"/>
      <c r="O222" s="167"/>
      <c r="P222" s="161"/>
      <c r="Q222" s="161"/>
      <c r="R222" s="161"/>
      <c r="S222" s="161"/>
      <c r="T222" s="161"/>
      <c r="U222" s="161"/>
      <c r="V222" s="161"/>
      <c r="W222" s="161"/>
      <c r="X222" s="161"/>
      <c r="Y222" s="168"/>
      <c r="Z222" s="161"/>
      <c r="AA222" s="161"/>
      <c r="AB222" s="161"/>
      <c r="AC222" s="161"/>
      <c r="AD222" s="161"/>
      <c r="AE222" s="161"/>
      <c r="AF222" s="161"/>
      <c r="AG222" s="161"/>
      <c r="AH222" s="161"/>
      <c r="AI222" s="161"/>
      <c r="AJ222" s="161"/>
      <c r="AK222" s="161"/>
      <c r="AL222" s="161"/>
      <c r="AM222" s="161"/>
      <c r="AN222" s="161"/>
      <c r="AO222" s="161"/>
      <c r="AP222" s="161"/>
      <c r="AQ222" s="161"/>
      <c r="AR222" s="161"/>
      <c r="AS222" s="161"/>
      <c r="AT222" s="161"/>
      <c r="AU222" s="164" t="s">
        <v>167</v>
      </c>
      <c r="AV222" s="164" t="s">
        <v>97</v>
      </c>
      <c r="AW222" s="161" t="s">
        <v>97</v>
      </c>
      <c r="AX222" s="161" t="s">
        <v>3</v>
      </c>
      <c r="AY222" s="161" t="s">
        <v>86</v>
      </c>
      <c r="AZ222" s="164" t="s">
        <v>159</v>
      </c>
      <c r="BA222" s="161"/>
      <c r="BB222" s="161"/>
      <c r="BC222" s="161"/>
      <c r="BD222" s="161"/>
      <c r="BE222" s="161"/>
      <c r="BF222" s="161"/>
      <c r="BG222" s="161"/>
      <c r="BH222" s="161"/>
      <c r="BI222" s="161"/>
      <c r="BJ222" s="161"/>
      <c r="BK222" s="161"/>
      <c r="BL222" s="161"/>
      <c r="BM222" s="161"/>
      <c r="BN222" s="161"/>
    </row>
    <row r="223" spans="1:66" ht="24" customHeight="1">
      <c r="A223" s="18"/>
      <c r="B223" s="19"/>
      <c r="C223" s="145" t="s">
        <v>347</v>
      </c>
      <c r="D223" s="145" t="s">
        <v>161</v>
      </c>
      <c r="E223" s="146" t="s">
        <v>322</v>
      </c>
      <c r="F223" s="147" t="s">
        <v>323</v>
      </c>
      <c r="G223" s="147"/>
      <c r="H223" s="148" t="s">
        <v>252</v>
      </c>
      <c r="I223" s="150"/>
      <c r="J223" s="150"/>
      <c r="K223" s="150"/>
      <c r="L223" s="151">
        <f>ROUND(Q223*I223,2)</f>
        <v>0</v>
      </c>
      <c r="M223" s="152"/>
      <c r="N223" s="19"/>
      <c r="O223" s="153" t="s">
        <v>1</v>
      </c>
      <c r="P223" s="154" t="s">
        <v>42</v>
      </c>
      <c r="Q223" s="155">
        <f>J223+K223</f>
        <v>0</v>
      </c>
      <c r="R223" s="156">
        <f>ROUND(J223*I223,2)</f>
        <v>0</v>
      </c>
      <c r="S223" s="156">
        <f>ROUND(K223*I223,2)</f>
        <v>0</v>
      </c>
      <c r="T223" s="18"/>
      <c r="U223" s="157">
        <f>T223*I223</f>
        <v>0</v>
      </c>
      <c r="V223" s="157">
        <v>0</v>
      </c>
      <c r="W223" s="157">
        <f>V223*I223</f>
        <v>0</v>
      </c>
      <c r="X223" s="157">
        <v>0</v>
      </c>
      <c r="Y223" s="158">
        <f>X223*I223</f>
        <v>0</v>
      </c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59" t="s">
        <v>232</v>
      </c>
      <c r="AT223" s="18"/>
      <c r="AU223" s="159" t="s">
        <v>161</v>
      </c>
      <c r="AV223" s="159" t="s">
        <v>97</v>
      </c>
      <c r="AW223" s="18"/>
      <c r="AX223" s="18"/>
      <c r="AY223" s="18"/>
      <c r="AZ223" s="3" t="s">
        <v>159</v>
      </c>
      <c r="BA223" s="18"/>
      <c r="BB223" s="18"/>
      <c r="BC223" s="18"/>
      <c r="BD223" s="18"/>
      <c r="BE223" s="18"/>
      <c r="BF223" s="160">
        <f>IF(P223="základná",L223,0)</f>
        <v>0</v>
      </c>
      <c r="BG223" s="160">
        <f>IF(P223="znížená",L223,0)</f>
        <v>0</v>
      </c>
      <c r="BH223" s="160">
        <f>IF(P223="zákl. prenesená",L223,0)</f>
        <v>0</v>
      </c>
      <c r="BI223" s="160">
        <f>IF(P223="zníž. prenesená",L223,0)</f>
        <v>0</v>
      </c>
      <c r="BJ223" s="160">
        <f>IF(P223="nulová",L223,0)</f>
        <v>0</v>
      </c>
      <c r="BK223" s="3" t="s">
        <v>97</v>
      </c>
      <c r="BL223" s="160">
        <f>ROUND(Q223*I223,2)</f>
        <v>0</v>
      </c>
      <c r="BM223" s="3" t="s">
        <v>232</v>
      </c>
      <c r="BN223" s="159" t="s">
        <v>821</v>
      </c>
    </row>
    <row r="224" spans="1:66" ht="22.5" customHeight="1">
      <c r="A224" s="132"/>
      <c r="B224" s="133"/>
      <c r="C224" s="132"/>
      <c r="D224" s="134" t="s">
        <v>77</v>
      </c>
      <c r="E224" s="143" t="s">
        <v>325</v>
      </c>
      <c r="F224" s="143" t="s">
        <v>326</v>
      </c>
      <c r="G224" s="143"/>
      <c r="H224" s="132"/>
      <c r="I224" s="132"/>
      <c r="J224" s="132"/>
      <c r="K224" s="132"/>
      <c r="L224" s="144">
        <f>BL224</f>
        <v>0</v>
      </c>
      <c r="M224" s="132"/>
      <c r="N224" s="133"/>
      <c r="O224" s="137"/>
      <c r="P224" s="132"/>
      <c r="Q224" s="132"/>
      <c r="R224" s="138">
        <f t="shared" ref="R224:S224" si="55">SUM(R225:R232)</f>
        <v>0</v>
      </c>
      <c r="S224" s="138">
        <f t="shared" si="55"/>
        <v>0</v>
      </c>
      <c r="T224" s="132"/>
      <c r="U224" s="139">
        <f>SUM(U225:U232)</f>
        <v>0</v>
      </c>
      <c r="V224" s="132"/>
      <c r="W224" s="139">
        <f>SUM(W225:W232)</f>
        <v>0.48531999999999997</v>
      </c>
      <c r="X224" s="132"/>
      <c r="Y224" s="140">
        <f>SUM(Y225:Y232)</f>
        <v>0</v>
      </c>
      <c r="Z224" s="132"/>
      <c r="AA224" s="132"/>
      <c r="AB224" s="132"/>
      <c r="AC224" s="132"/>
      <c r="AD224" s="132"/>
      <c r="AE224" s="132"/>
      <c r="AF224" s="132"/>
      <c r="AG224" s="132"/>
      <c r="AH224" s="132"/>
      <c r="AI224" s="132"/>
      <c r="AJ224" s="132"/>
      <c r="AK224" s="132"/>
      <c r="AL224" s="132"/>
      <c r="AM224" s="132"/>
      <c r="AN224" s="132"/>
      <c r="AO224" s="132"/>
      <c r="AP224" s="132"/>
      <c r="AQ224" s="132"/>
      <c r="AR224" s="132"/>
      <c r="AS224" s="134" t="s">
        <v>97</v>
      </c>
      <c r="AT224" s="132"/>
      <c r="AU224" s="141" t="s">
        <v>77</v>
      </c>
      <c r="AV224" s="141" t="s">
        <v>86</v>
      </c>
      <c r="AW224" s="132"/>
      <c r="AX224" s="132"/>
      <c r="AY224" s="132"/>
      <c r="AZ224" s="134" t="s">
        <v>159</v>
      </c>
      <c r="BA224" s="132"/>
      <c r="BB224" s="132"/>
      <c r="BC224" s="132"/>
      <c r="BD224" s="132"/>
      <c r="BE224" s="132"/>
      <c r="BF224" s="132"/>
      <c r="BG224" s="132"/>
      <c r="BH224" s="132"/>
      <c r="BI224" s="132"/>
      <c r="BJ224" s="132"/>
      <c r="BK224" s="132"/>
      <c r="BL224" s="142">
        <f>SUM(BL225:BL232)</f>
        <v>0</v>
      </c>
      <c r="BM224" s="132"/>
      <c r="BN224" s="132"/>
    </row>
    <row r="225" spans="1:66" ht="16.5" customHeight="1">
      <c r="A225" s="18"/>
      <c r="B225" s="19"/>
      <c r="C225" s="145" t="s">
        <v>351</v>
      </c>
      <c r="D225" s="145" t="s">
        <v>161</v>
      </c>
      <c r="E225" s="146" t="s">
        <v>328</v>
      </c>
      <c r="F225" s="147" t="s">
        <v>329</v>
      </c>
      <c r="G225" s="147"/>
      <c r="H225" s="148" t="s">
        <v>186</v>
      </c>
      <c r="I225" s="149">
        <v>58</v>
      </c>
      <c r="J225" s="150"/>
      <c r="K225" s="150"/>
      <c r="L225" s="151">
        <f>ROUND(Q225*I225,2)</f>
        <v>0</v>
      </c>
      <c r="M225" s="152"/>
      <c r="N225" s="19"/>
      <c r="O225" s="153" t="s">
        <v>1</v>
      </c>
      <c r="P225" s="154" t="s">
        <v>42</v>
      </c>
      <c r="Q225" s="155">
        <f>J225+K225</f>
        <v>0</v>
      </c>
      <c r="R225" s="156">
        <f>ROUND(J225*I225,2)</f>
        <v>0</v>
      </c>
      <c r="S225" s="156">
        <f>ROUND(K225*I225,2)</f>
        <v>0</v>
      </c>
      <c r="T225" s="18"/>
      <c r="U225" s="157">
        <f>T225*I225</f>
        <v>0</v>
      </c>
      <c r="V225" s="157">
        <v>0</v>
      </c>
      <c r="W225" s="157">
        <f>V225*I225</f>
        <v>0</v>
      </c>
      <c r="X225" s="157">
        <v>0</v>
      </c>
      <c r="Y225" s="158">
        <f>X225*I225</f>
        <v>0</v>
      </c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59" t="s">
        <v>232</v>
      </c>
      <c r="AT225" s="18"/>
      <c r="AU225" s="159" t="s">
        <v>161</v>
      </c>
      <c r="AV225" s="159" t="s">
        <v>97</v>
      </c>
      <c r="AW225" s="18"/>
      <c r="AX225" s="18"/>
      <c r="AY225" s="18"/>
      <c r="AZ225" s="3" t="s">
        <v>159</v>
      </c>
      <c r="BA225" s="18"/>
      <c r="BB225" s="18"/>
      <c r="BC225" s="18"/>
      <c r="BD225" s="18"/>
      <c r="BE225" s="18"/>
      <c r="BF225" s="160">
        <f>IF(P225="základná",L225,0)</f>
        <v>0</v>
      </c>
      <c r="BG225" s="160">
        <f>IF(P225="znížená",L225,0)</f>
        <v>0</v>
      </c>
      <c r="BH225" s="160">
        <f>IF(P225="zákl. prenesená",L225,0)</f>
        <v>0</v>
      </c>
      <c r="BI225" s="160">
        <f>IF(P225="zníž. prenesená",L225,0)</f>
        <v>0</v>
      </c>
      <c r="BJ225" s="160">
        <f>IF(P225="nulová",L225,0)</f>
        <v>0</v>
      </c>
      <c r="BK225" s="3" t="s">
        <v>97</v>
      </c>
      <c r="BL225" s="160">
        <f>ROUND(Q225*I225,2)</f>
        <v>0</v>
      </c>
      <c r="BM225" s="3" t="s">
        <v>232</v>
      </c>
      <c r="BN225" s="159" t="s">
        <v>822</v>
      </c>
    </row>
    <row r="226" spans="1:66" ht="15.75" customHeight="1">
      <c r="A226" s="161"/>
      <c r="B226" s="162"/>
      <c r="C226" s="161"/>
      <c r="D226" s="163" t="s">
        <v>167</v>
      </c>
      <c r="E226" s="164" t="s">
        <v>1</v>
      </c>
      <c r="F226" s="165" t="s">
        <v>331</v>
      </c>
      <c r="G226" s="165"/>
      <c r="H226" s="161"/>
      <c r="I226" s="166">
        <v>58</v>
      </c>
      <c r="J226" s="161"/>
      <c r="K226" s="161"/>
      <c r="L226" s="161"/>
      <c r="M226" s="161"/>
      <c r="N226" s="162"/>
      <c r="O226" s="167"/>
      <c r="P226" s="161"/>
      <c r="Q226" s="161"/>
      <c r="R226" s="161"/>
      <c r="S226" s="161"/>
      <c r="T226" s="161"/>
      <c r="U226" s="161"/>
      <c r="V226" s="161"/>
      <c r="W226" s="161"/>
      <c r="X226" s="161"/>
      <c r="Y226" s="168"/>
      <c r="Z226" s="161"/>
      <c r="AA226" s="161"/>
      <c r="AB226" s="161"/>
      <c r="AC226" s="161"/>
      <c r="AD226" s="161"/>
      <c r="AE226" s="161"/>
      <c r="AF226" s="161"/>
      <c r="AG226" s="161"/>
      <c r="AH226" s="161"/>
      <c r="AI226" s="161"/>
      <c r="AJ226" s="161"/>
      <c r="AK226" s="161"/>
      <c r="AL226" s="161"/>
      <c r="AM226" s="161"/>
      <c r="AN226" s="161"/>
      <c r="AO226" s="161"/>
      <c r="AP226" s="161"/>
      <c r="AQ226" s="161"/>
      <c r="AR226" s="161"/>
      <c r="AS226" s="161"/>
      <c r="AT226" s="161"/>
      <c r="AU226" s="164" t="s">
        <v>167</v>
      </c>
      <c r="AV226" s="164" t="s">
        <v>97</v>
      </c>
      <c r="AW226" s="161" t="s">
        <v>97</v>
      </c>
      <c r="AX226" s="161" t="s">
        <v>4</v>
      </c>
      <c r="AY226" s="161" t="s">
        <v>86</v>
      </c>
      <c r="AZ226" s="164" t="s">
        <v>159</v>
      </c>
      <c r="BA226" s="161"/>
      <c r="BB226" s="161"/>
      <c r="BC226" s="161"/>
      <c r="BD226" s="161"/>
      <c r="BE226" s="161"/>
      <c r="BF226" s="161"/>
      <c r="BG226" s="161"/>
      <c r="BH226" s="161"/>
      <c r="BI226" s="161"/>
      <c r="BJ226" s="161"/>
      <c r="BK226" s="161"/>
      <c r="BL226" s="161"/>
      <c r="BM226" s="161"/>
      <c r="BN226" s="161"/>
    </row>
    <row r="227" spans="1:66" ht="33" customHeight="1">
      <c r="A227" s="18"/>
      <c r="B227" s="19"/>
      <c r="C227" s="169" t="s">
        <v>355</v>
      </c>
      <c r="D227" s="169" t="s">
        <v>175</v>
      </c>
      <c r="E227" s="170" t="s">
        <v>267</v>
      </c>
      <c r="F227" s="171" t="s">
        <v>268</v>
      </c>
      <c r="G227" s="171"/>
      <c r="H227" s="172" t="s">
        <v>164</v>
      </c>
      <c r="I227" s="173">
        <v>1.103</v>
      </c>
      <c r="J227" s="174"/>
      <c r="K227" s="175"/>
      <c r="L227" s="176">
        <f>ROUND(Q227*I227,2)</f>
        <v>0</v>
      </c>
      <c r="M227" s="175"/>
      <c r="N227" s="177"/>
      <c r="O227" s="178" t="s">
        <v>1</v>
      </c>
      <c r="P227" s="154" t="s">
        <v>42</v>
      </c>
      <c r="Q227" s="155">
        <f>J227+K227</f>
        <v>0</v>
      </c>
      <c r="R227" s="156">
        <f>ROUND(J227*I227,2)</f>
        <v>0</v>
      </c>
      <c r="S227" s="156">
        <f>ROUND(K227*I227,2)</f>
        <v>0</v>
      </c>
      <c r="T227" s="18"/>
      <c r="U227" s="157">
        <f>T227*I227</f>
        <v>0</v>
      </c>
      <c r="V227" s="157">
        <v>0.44</v>
      </c>
      <c r="W227" s="157">
        <f>V227*I227</f>
        <v>0.48531999999999997</v>
      </c>
      <c r="X227" s="157">
        <v>0</v>
      </c>
      <c r="Y227" s="158">
        <f>X227*I227</f>
        <v>0</v>
      </c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59" t="s">
        <v>243</v>
      </c>
      <c r="AT227" s="18"/>
      <c r="AU227" s="159" t="s">
        <v>175</v>
      </c>
      <c r="AV227" s="159" t="s">
        <v>97</v>
      </c>
      <c r="AW227" s="18"/>
      <c r="AX227" s="18"/>
      <c r="AY227" s="18"/>
      <c r="AZ227" s="3" t="s">
        <v>159</v>
      </c>
      <c r="BA227" s="18"/>
      <c r="BB227" s="18"/>
      <c r="BC227" s="18"/>
      <c r="BD227" s="18"/>
      <c r="BE227" s="18"/>
      <c r="BF227" s="160">
        <f>IF(P227="základná",L227,0)</f>
        <v>0</v>
      </c>
      <c r="BG227" s="160">
        <f>IF(P227="znížená",L227,0)</f>
        <v>0</v>
      </c>
      <c r="BH227" s="160">
        <f>IF(P227="zákl. prenesená",L227,0)</f>
        <v>0</v>
      </c>
      <c r="BI227" s="160">
        <f>IF(P227="zníž. prenesená",L227,0)</f>
        <v>0</v>
      </c>
      <c r="BJ227" s="160">
        <f>IF(P227="nulová",L227,0)</f>
        <v>0</v>
      </c>
      <c r="BK227" s="3" t="s">
        <v>97</v>
      </c>
      <c r="BL227" s="160">
        <f>ROUND(Q227*I227,2)</f>
        <v>0</v>
      </c>
      <c r="BM227" s="3" t="s">
        <v>232</v>
      </c>
      <c r="BN227" s="159" t="s">
        <v>823</v>
      </c>
    </row>
    <row r="228" spans="1:66" ht="15.75" customHeight="1">
      <c r="A228" s="161"/>
      <c r="B228" s="162"/>
      <c r="C228" s="161"/>
      <c r="D228" s="163" t="s">
        <v>167</v>
      </c>
      <c r="E228" s="164" t="s">
        <v>1</v>
      </c>
      <c r="F228" s="165" t="s">
        <v>334</v>
      </c>
      <c r="G228" s="165"/>
      <c r="H228" s="161"/>
      <c r="I228" s="166">
        <v>0.61899999999999999</v>
      </c>
      <c r="J228" s="161"/>
      <c r="K228" s="161"/>
      <c r="L228" s="161"/>
      <c r="M228" s="161"/>
      <c r="N228" s="162"/>
      <c r="O228" s="167"/>
      <c r="P228" s="161"/>
      <c r="Q228" s="161"/>
      <c r="R228" s="161"/>
      <c r="S228" s="161"/>
      <c r="T228" s="161"/>
      <c r="U228" s="161"/>
      <c r="V228" s="161"/>
      <c r="W228" s="161"/>
      <c r="X228" s="161"/>
      <c r="Y228" s="168"/>
      <c r="Z228" s="161"/>
      <c r="AA228" s="161"/>
      <c r="AB228" s="161"/>
      <c r="AC228" s="161"/>
      <c r="AD228" s="161"/>
      <c r="AE228" s="161"/>
      <c r="AF228" s="161"/>
      <c r="AG228" s="161"/>
      <c r="AH228" s="161"/>
      <c r="AI228" s="161"/>
      <c r="AJ228" s="161"/>
      <c r="AK228" s="161"/>
      <c r="AL228" s="161"/>
      <c r="AM228" s="161"/>
      <c r="AN228" s="161"/>
      <c r="AO228" s="161"/>
      <c r="AP228" s="161"/>
      <c r="AQ228" s="161"/>
      <c r="AR228" s="161"/>
      <c r="AS228" s="161"/>
      <c r="AT228" s="161"/>
      <c r="AU228" s="164" t="s">
        <v>167</v>
      </c>
      <c r="AV228" s="164" t="s">
        <v>97</v>
      </c>
      <c r="AW228" s="161" t="s">
        <v>97</v>
      </c>
      <c r="AX228" s="161" t="s">
        <v>4</v>
      </c>
      <c r="AY228" s="161" t="s">
        <v>78</v>
      </c>
      <c r="AZ228" s="164" t="s">
        <v>159</v>
      </c>
      <c r="BA228" s="161"/>
      <c r="BB228" s="161"/>
      <c r="BC228" s="161"/>
      <c r="BD228" s="161"/>
      <c r="BE228" s="161"/>
      <c r="BF228" s="161"/>
      <c r="BG228" s="161"/>
      <c r="BH228" s="161"/>
      <c r="BI228" s="161"/>
      <c r="BJ228" s="161"/>
      <c r="BK228" s="161"/>
      <c r="BL228" s="161"/>
      <c r="BM228" s="161"/>
      <c r="BN228" s="161"/>
    </row>
    <row r="229" spans="1:66" ht="15.75" customHeight="1">
      <c r="A229" s="161"/>
      <c r="B229" s="162"/>
      <c r="C229" s="161"/>
      <c r="D229" s="163" t="s">
        <v>167</v>
      </c>
      <c r="E229" s="164" t="s">
        <v>1</v>
      </c>
      <c r="F229" s="165" t="s">
        <v>335</v>
      </c>
      <c r="G229" s="165"/>
      <c r="H229" s="161"/>
      <c r="I229" s="166">
        <v>0.38400000000000001</v>
      </c>
      <c r="J229" s="161"/>
      <c r="K229" s="161"/>
      <c r="L229" s="161"/>
      <c r="M229" s="161"/>
      <c r="N229" s="162"/>
      <c r="O229" s="167"/>
      <c r="P229" s="161"/>
      <c r="Q229" s="161"/>
      <c r="R229" s="161"/>
      <c r="S229" s="161"/>
      <c r="T229" s="161"/>
      <c r="U229" s="161"/>
      <c r="V229" s="161"/>
      <c r="W229" s="161"/>
      <c r="X229" s="161"/>
      <c r="Y229" s="168"/>
      <c r="Z229" s="161"/>
      <c r="AA229" s="161"/>
      <c r="AB229" s="161"/>
      <c r="AC229" s="161"/>
      <c r="AD229" s="161"/>
      <c r="AE229" s="161"/>
      <c r="AF229" s="161"/>
      <c r="AG229" s="161"/>
      <c r="AH229" s="161"/>
      <c r="AI229" s="161"/>
      <c r="AJ229" s="161"/>
      <c r="AK229" s="161"/>
      <c r="AL229" s="161"/>
      <c r="AM229" s="161"/>
      <c r="AN229" s="161"/>
      <c r="AO229" s="161"/>
      <c r="AP229" s="161"/>
      <c r="AQ229" s="161"/>
      <c r="AR229" s="161"/>
      <c r="AS229" s="161"/>
      <c r="AT229" s="161"/>
      <c r="AU229" s="164" t="s">
        <v>167</v>
      </c>
      <c r="AV229" s="164" t="s">
        <v>97</v>
      </c>
      <c r="AW229" s="161" t="s">
        <v>97</v>
      </c>
      <c r="AX229" s="161" t="s">
        <v>4</v>
      </c>
      <c r="AY229" s="161" t="s">
        <v>78</v>
      </c>
      <c r="AZ229" s="164" t="s">
        <v>159</v>
      </c>
      <c r="BA229" s="161"/>
      <c r="BB229" s="161"/>
      <c r="BC229" s="161"/>
      <c r="BD229" s="161"/>
      <c r="BE229" s="161"/>
      <c r="BF229" s="161"/>
      <c r="BG229" s="161"/>
      <c r="BH229" s="161"/>
      <c r="BI229" s="161"/>
      <c r="BJ229" s="161"/>
      <c r="BK229" s="161"/>
      <c r="BL229" s="161"/>
      <c r="BM229" s="161"/>
      <c r="BN229" s="161"/>
    </row>
    <row r="230" spans="1:66" ht="15.75" customHeight="1">
      <c r="A230" s="185"/>
      <c r="B230" s="186"/>
      <c r="C230" s="185"/>
      <c r="D230" s="163" t="s">
        <v>167</v>
      </c>
      <c r="E230" s="187" t="s">
        <v>1</v>
      </c>
      <c r="F230" s="188" t="s">
        <v>239</v>
      </c>
      <c r="G230" s="188"/>
      <c r="H230" s="185"/>
      <c r="I230" s="189">
        <v>1.0029999999999999</v>
      </c>
      <c r="J230" s="185"/>
      <c r="K230" s="185"/>
      <c r="L230" s="185"/>
      <c r="M230" s="185"/>
      <c r="N230" s="186"/>
      <c r="O230" s="190"/>
      <c r="P230" s="185"/>
      <c r="Q230" s="185"/>
      <c r="R230" s="185"/>
      <c r="S230" s="185"/>
      <c r="T230" s="185"/>
      <c r="U230" s="185"/>
      <c r="V230" s="185"/>
      <c r="W230" s="185"/>
      <c r="X230" s="185"/>
      <c r="Y230" s="191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85"/>
      <c r="AT230" s="185"/>
      <c r="AU230" s="187" t="s">
        <v>167</v>
      </c>
      <c r="AV230" s="187" t="s">
        <v>97</v>
      </c>
      <c r="AW230" s="185" t="s">
        <v>174</v>
      </c>
      <c r="AX230" s="185" t="s">
        <v>4</v>
      </c>
      <c r="AY230" s="185" t="s">
        <v>86</v>
      </c>
      <c r="AZ230" s="187" t="s">
        <v>159</v>
      </c>
      <c r="BA230" s="185"/>
      <c r="BB230" s="185"/>
      <c r="BC230" s="185"/>
      <c r="BD230" s="185"/>
      <c r="BE230" s="185"/>
      <c r="BF230" s="185"/>
      <c r="BG230" s="185"/>
      <c r="BH230" s="185"/>
      <c r="BI230" s="185"/>
      <c r="BJ230" s="185"/>
      <c r="BK230" s="185"/>
      <c r="BL230" s="185"/>
      <c r="BM230" s="185"/>
      <c r="BN230" s="185"/>
    </row>
    <row r="231" spans="1:66" ht="15.75" customHeight="1">
      <c r="A231" s="161"/>
      <c r="B231" s="162"/>
      <c r="C231" s="161"/>
      <c r="D231" s="163" t="s">
        <v>167</v>
      </c>
      <c r="E231" s="161"/>
      <c r="F231" s="165" t="s">
        <v>336</v>
      </c>
      <c r="G231" s="165"/>
      <c r="H231" s="161"/>
      <c r="I231" s="166">
        <v>1.103</v>
      </c>
      <c r="J231" s="161"/>
      <c r="K231" s="161"/>
      <c r="L231" s="161"/>
      <c r="M231" s="161"/>
      <c r="N231" s="162"/>
      <c r="O231" s="167"/>
      <c r="P231" s="161"/>
      <c r="Q231" s="161"/>
      <c r="R231" s="161"/>
      <c r="S231" s="161"/>
      <c r="T231" s="161"/>
      <c r="U231" s="161"/>
      <c r="V231" s="161"/>
      <c r="W231" s="161"/>
      <c r="X231" s="161"/>
      <c r="Y231" s="168"/>
      <c r="Z231" s="161"/>
      <c r="AA231" s="161"/>
      <c r="AB231" s="161"/>
      <c r="AC231" s="161"/>
      <c r="AD231" s="161"/>
      <c r="AE231" s="161"/>
      <c r="AF231" s="161"/>
      <c r="AG231" s="161"/>
      <c r="AH231" s="161"/>
      <c r="AI231" s="161"/>
      <c r="AJ231" s="161"/>
      <c r="AK231" s="161"/>
      <c r="AL231" s="161"/>
      <c r="AM231" s="161"/>
      <c r="AN231" s="161"/>
      <c r="AO231" s="161"/>
      <c r="AP231" s="161"/>
      <c r="AQ231" s="161"/>
      <c r="AR231" s="161"/>
      <c r="AS231" s="161"/>
      <c r="AT231" s="161"/>
      <c r="AU231" s="164" t="s">
        <v>167</v>
      </c>
      <c r="AV231" s="164" t="s">
        <v>97</v>
      </c>
      <c r="AW231" s="161" t="s">
        <v>97</v>
      </c>
      <c r="AX231" s="161" t="s">
        <v>3</v>
      </c>
      <c r="AY231" s="161" t="s">
        <v>86</v>
      </c>
      <c r="AZ231" s="164" t="s">
        <v>159</v>
      </c>
      <c r="BA231" s="161"/>
      <c r="BB231" s="161"/>
      <c r="BC231" s="161"/>
      <c r="BD231" s="161"/>
      <c r="BE231" s="161"/>
      <c r="BF231" s="161"/>
      <c r="BG231" s="161"/>
      <c r="BH231" s="161"/>
      <c r="BI231" s="161"/>
      <c r="BJ231" s="161"/>
      <c r="BK231" s="161"/>
      <c r="BL231" s="161"/>
      <c r="BM231" s="161"/>
      <c r="BN231" s="161"/>
    </row>
    <row r="232" spans="1:66" ht="21.75" customHeight="1">
      <c r="A232" s="18"/>
      <c r="B232" s="19"/>
      <c r="C232" s="145" t="s">
        <v>360</v>
      </c>
      <c r="D232" s="145" t="s">
        <v>161</v>
      </c>
      <c r="E232" s="146" t="s">
        <v>338</v>
      </c>
      <c r="F232" s="147" t="s">
        <v>339</v>
      </c>
      <c r="G232" s="147"/>
      <c r="H232" s="148" t="s">
        <v>252</v>
      </c>
      <c r="I232" s="150"/>
      <c r="J232" s="150"/>
      <c r="K232" s="150"/>
      <c r="L232" s="151">
        <f>ROUND(Q232*I232,2)</f>
        <v>0</v>
      </c>
      <c r="M232" s="152"/>
      <c r="N232" s="19"/>
      <c r="O232" s="153" t="s">
        <v>1</v>
      </c>
      <c r="P232" s="154" t="s">
        <v>42</v>
      </c>
      <c r="Q232" s="155">
        <f>J232+K232</f>
        <v>0</v>
      </c>
      <c r="R232" s="156">
        <f>ROUND(J232*I232,2)</f>
        <v>0</v>
      </c>
      <c r="S232" s="156">
        <f>ROUND(K232*I232,2)</f>
        <v>0</v>
      </c>
      <c r="T232" s="18"/>
      <c r="U232" s="157">
        <f>T232*I232</f>
        <v>0</v>
      </c>
      <c r="V232" s="157">
        <v>0</v>
      </c>
      <c r="W232" s="157">
        <f>V232*I232</f>
        <v>0</v>
      </c>
      <c r="X232" s="157">
        <v>0</v>
      </c>
      <c r="Y232" s="158">
        <f>X232*I232</f>
        <v>0</v>
      </c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59" t="s">
        <v>232</v>
      </c>
      <c r="AT232" s="18"/>
      <c r="AU232" s="159" t="s">
        <v>161</v>
      </c>
      <c r="AV232" s="159" t="s">
        <v>97</v>
      </c>
      <c r="AW232" s="18"/>
      <c r="AX232" s="18"/>
      <c r="AY232" s="18"/>
      <c r="AZ232" s="3" t="s">
        <v>159</v>
      </c>
      <c r="BA232" s="18"/>
      <c r="BB232" s="18"/>
      <c r="BC232" s="18"/>
      <c r="BD232" s="18"/>
      <c r="BE232" s="18"/>
      <c r="BF232" s="160">
        <f>IF(P232="základná",L232,0)</f>
        <v>0</v>
      </c>
      <c r="BG232" s="160">
        <f>IF(P232="znížená",L232,0)</f>
        <v>0</v>
      </c>
      <c r="BH232" s="160">
        <f>IF(P232="zákl. prenesená",L232,0)</f>
        <v>0</v>
      </c>
      <c r="BI232" s="160">
        <f>IF(P232="zníž. prenesená",L232,0)</f>
        <v>0</v>
      </c>
      <c r="BJ232" s="160">
        <f>IF(P232="nulová",L232,0)</f>
        <v>0</v>
      </c>
      <c r="BK232" s="3" t="s">
        <v>97</v>
      </c>
      <c r="BL232" s="160">
        <f>ROUND(Q232*I232,2)</f>
        <v>0</v>
      </c>
      <c r="BM232" s="3" t="s">
        <v>232</v>
      </c>
      <c r="BN232" s="159" t="s">
        <v>824</v>
      </c>
    </row>
    <row r="233" spans="1:66" ht="22.5" customHeight="1">
      <c r="A233" s="132"/>
      <c r="B233" s="133"/>
      <c r="C233" s="132"/>
      <c r="D233" s="134" t="s">
        <v>77</v>
      </c>
      <c r="E233" s="143" t="s">
        <v>341</v>
      </c>
      <c r="F233" s="143" t="s">
        <v>342</v>
      </c>
      <c r="G233" s="143"/>
      <c r="H233" s="132"/>
      <c r="I233" s="132"/>
      <c r="J233" s="132"/>
      <c r="K233" s="132"/>
      <c r="L233" s="144">
        <f>BL233</f>
        <v>0</v>
      </c>
      <c r="M233" s="132"/>
      <c r="N233" s="133"/>
      <c r="O233" s="137"/>
      <c r="P233" s="132"/>
      <c r="Q233" s="132"/>
      <c r="R233" s="138">
        <f t="shared" ref="R233:S233" si="56">SUM(R234:R250)</f>
        <v>0</v>
      </c>
      <c r="S233" s="138">
        <f t="shared" si="56"/>
        <v>0</v>
      </c>
      <c r="T233" s="132"/>
      <c r="U233" s="139">
        <f>SUM(U234:U250)</f>
        <v>0</v>
      </c>
      <c r="V233" s="132"/>
      <c r="W233" s="139">
        <f>SUM(W234:W250)</f>
        <v>0.56531600000000004</v>
      </c>
      <c r="X233" s="132"/>
      <c r="Y233" s="140">
        <f>SUM(Y234:Y250)</f>
        <v>0</v>
      </c>
      <c r="Z233" s="132"/>
      <c r="AA233" s="132"/>
      <c r="AB233" s="132"/>
      <c r="AC233" s="132"/>
      <c r="AD233" s="132"/>
      <c r="AE233" s="132"/>
      <c r="AF233" s="132"/>
      <c r="AG233" s="132"/>
      <c r="AH233" s="132"/>
      <c r="AI233" s="132"/>
      <c r="AJ233" s="132"/>
      <c r="AK233" s="132"/>
      <c r="AL233" s="132"/>
      <c r="AM233" s="132"/>
      <c r="AN233" s="132"/>
      <c r="AO233" s="132"/>
      <c r="AP233" s="132"/>
      <c r="AQ233" s="132"/>
      <c r="AR233" s="132"/>
      <c r="AS233" s="134" t="s">
        <v>97</v>
      </c>
      <c r="AT233" s="132"/>
      <c r="AU233" s="141" t="s">
        <v>77</v>
      </c>
      <c r="AV233" s="141" t="s">
        <v>86</v>
      </c>
      <c r="AW233" s="132"/>
      <c r="AX233" s="132"/>
      <c r="AY233" s="132"/>
      <c r="AZ233" s="134" t="s">
        <v>159</v>
      </c>
      <c r="BA233" s="132"/>
      <c r="BB233" s="132"/>
      <c r="BC233" s="132"/>
      <c r="BD233" s="132"/>
      <c r="BE233" s="132"/>
      <c r="BF233" s="132"/>
      <c r="BG233" s="132"/>
      <c r="BH233" s="132"/>
      <c r="BI233" s="132"/>
      <c r="BJ233" s="132"/>
      <c r="BK233" s="132"/>
      <c r="BL233" s="142">
        <f>SUM(BL234:BL250)</f>
        <v>0</v>
      </c>
      <c r="BM233" s="132"/>
      <c r="BN233" s="132"/>
    </row>
    <row r="234" spans="1:66" ht="24" customHeight="1">
      <c r="A234" s="18"/>
      <c r="B234" s="19"/>
      <c r="C234" s="145" t="s">
        <v>365</v>
      </c>
      <c r="D234" s="145" t="s">
        <v>161</v>
      </c>
      <c r="E234" s="146" t="s">
        <v>343</v>
      </c>
      <c r="F234" s="147" t="s">
        <v>344</v>
      </c>
      <c r="G234" s="147"/>
      <c r="H234" s="148" t="s">
        <v>263</v>
      </c>
      <c r="I234" s="149">
        <v>13.6</v>
      </c>
      <c r="J234" s="150"/>
      <c r="K234" s="150"/>
      <c r="L234" s="151">
        <f>ROUND(Q234*I234,2)</f>
        <v>0</v>
      </c>
      <c r="M234" s="152"/>
      <c r="N234" s="19"/>
      <c r="O234" s="153" t="s">
        <v>1</v>
      </c>
      <c r="P234" s="154" t="s">
        <v>42</v>
      </c>
      <c r="Q234" s="155">
        <f>J234+K234</f>
        <v>0</v>
      </c>
      <c r="R234" s="156">
        <f>ROUND(J234*I234,2)</f>
        <v>0</v>
      </c>
      <c r="S234" s="156">
        <f>ROUND(K234*I234,2)</f>
        <v>0</v>
      </c>
      <c r="T234" s="18"/>
      <c r="U234" s="157">
        <f>T234*I234</f>
        <v>0</v>
      </c>
      <c r="V234" s="157">
        <v>3.2000000000000003E-4</v>
      </c>
      <c r="W234" s="157">
        <f>V234*I234</f>
        <v>4.352E-3</v>
      </c>
      <c r="X234" s="157">
        <v>0</v>
      </c>
      <c r="Y234" s="158">
        <f>X234*I234</f>
        <v>0</v>
      </c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59" t="s">
        <v>232</v>
      </c>
      <c r="AT234" s="18"/>
      <c r="AU234" s="159" t="s">
        <v>161</v>
      </c>
      <c r="AV234" s="159" t="s">
        <v>97</v>
      </c>
      <c r="AW234" s="18"/>
      <c r="AX234" s="18"/>
      <c r="AY234" s="18"/>
      <c r="AZ234" s="3" t="s">
        <v>159</v>
      </c>
      <c r="BA234" s="18"/>
      <c r="BB234" s="18"/>
      <c r="BC234" s="18"/>
      <c r="BD234" s="18"/>
      <c r="BE234" s="18"/>
      <c r="BF234" s="160">
        <f>IF(P234="základná",L234,0)</f>
        <v>0</v>
      </c>
      <c r="BG234" s="160">
        <f>IF(P234="znížená",L234,0)</f>
        <v>0</v>
      </c>
      <c r="BH234" s="160">
        <f>IF(P234="zákl. prenesená",L234,0)</f>
        <v>0</v>
      </c>
      <c r="BI234" s="160">
        <f>IF(P234="zníž. prenesená",L234,0)</f>
        <v>0</v>
      </c>
      <c r="BJ234" s="160">
        <f>IF(P234="nulová",L234,0)</f>
        <v>0</v>
      </c>
      <c r="BK234" s="3" t="s">
        <v>97</v>
      </c>
      <c r="BL234" s="160">
        <f>ROUND(Q234*I234,2)</f>
        <v>0</v>
      </c>
      <c r="BM234" s="3" t="s">
        <v>232</v>
      </c>
      <c r="BN234" s="159" t="s">
        <v>825</v>
      </c>
    </row>
    <row r="235" spans="1:66" ht="15.75" customHeight="1">
      <c r="A235" s="161"/>
      <c r="B235" s="162"/>
      <c r="C235" s="161"/>
      <c r="D235" s="163" t="s">
        <v>167</v>
      </c>
      <c r="E235" s="164" t="s">
        <v>1</v>
      </c>
      <c r="F235" s="165" t="s">
        <v>346</v>
      </c>
      <c r="G235" s="165"/>
      <c r="H235" s="161"/>
      <c r="I235" s="166">
        <v>13.6</v>
      </c>
      <c r="J235" s="161"/>
      <c r="K235" s="161"/>
      <c r="L235" s="161"/>
      <c r="M235" s="161"/>
      <c r="N235" s="162"/>
      <c r="O235" s="167"/>
      <c r="P235" s="161"/>
      <c r="Q235" s="161"/>
      <c r="R235" s="161"/>
      <c r="S235" s="161"/>
      <c r="T235" s="161"/>
      <c r="U235" s="161"/>
      <c r="V235" s="161"/>
      <c r="W235" s="161"/>
      <c r="X235" s="161"/>
      <c r="Y235" s="168"/>
      <c r="Z235" s="161"/>
      <c r="AA235" s="161"/>
      <c r="AB235" s="161"/>
      <c r="AC235" s="161"/>
      <c r="AD235" s="161"/>
      <c r="AE235" s="161"/>
      <c r="AF235" s="161"/>
      <c r="AG235" s="161"/>
      <c r="AH235" s="161"/>
      <c r="AI235" s="161"/>
      <c r="AJ235" s="161"/>
      <c r="AK235" s="161"/>
      <c r="AL235" s="161"/>
      <c r="AM235" s="161"/>
      <c r="AN235" s="161"/>
      <c r="AO235" s="161"/>
      <c r="AP235" s="161"/>
      <c r="AQ235" s="161"/>
      <c r="AR235" s="161"/>
      <c r="AS235" s="161"/>
      <c r="AT235" s="161"/>
      <c r="AU235" s="164" t="s">
        <v>167</v>
      </c>
      <c r="AV235" s="164" t="s">
        <v>97</v>
      </c>
      <c r="AW235" s="161" t="s">
        <v>97</v>
      </c>
      <c r="AX235" s="161" t="s">
        <v>4</v>
      </c>
      <c r="AY235" s="161" t="s">
        <v>86</v>
      </c>
      <c r="AZ235" s="164" t="s">
        <v>159</v>
      </c>
      <c r="BA235" s="161"/>
      <c r="BB235" s="161"/>
      <c r="BC235" s="161"/>
      <c r="BD235" s="161"/>
      <c r="BE235" s="161"/>
      <c r="BF235" s="161"/>
      <c r="BG235" s="161"/>
      <c r="BH235" s="161"/>
      <c r="BI235" s="161"/>
      <c r="BJ235" s="161"/>
      <c r="BK235" s="161"/>
      <c r="BL235" s="161"/>
      <c r="BM235" s="161"/>
      <c r="BN235" s="161"/>
    </row>
    <row r="236" spans="1:66" ht="24" customHeight="1">
      <c r="A236" s="18"/>
      <c r="B236" s="19"/>
      <c r="C236" s="145" t="s">
        <v>369</v>
      </c>
      <c r="D236" s="145" t="s">
        <v>161</v>
      </c>
      <c r="E236" s="146" t="s">
        <v>348</v>
      </c>
      <c r="F236" s="147" t="s">
        <v>349</v>
      </c>
      <c r="G236" s="147"/>
      <c r="H236" s="148" t="s">
        <v>186</v>
      </c>
      <c r="I236" s="149">
        <v>43.52</v>
      </c>
      <c r="J236" s="150"/>
      <c r="K236" s="150"/>
      <c r="L236" s="151">
        <f>ROUND(Q236*I236,2)</f>
        <v>0</v>
      </c>
      <c r="M236" s="152"/>
      <c r="N236" s="19"/>
      <c r="O236" s="153" t="s">
        <v>1</v>
      </c>
      <c r="P236" s="154" t="s">
        <v>42</v>
      </c>
      <c r="Q236" s="155">
        <f>J236+K236</f>
        <v>0</v>
      </c>
      <c r="R236" s="156">
        <f>ROUND(J236*I236,2)</f>
        <v>0</v>
      </c>
      <c r="S236" s="156">
        <f>ROUND(K236*I236,2)</f>
        <v>0</v>
      </c>
      <c r="T236" s="18"/>
      <c r="U236" s="157">
        <f>T236*I236</f>
        <v>0</v>
      </c>
      <c r="V236" s="157">
        <v>1.03E-2</v>
      </c>
      <c r="W236" s="157">
        <f>V236*I236</f>
        <v>0.44825600000000004</v>
      </c>
      <c r="X236" s="157">
        <v>0</v>
      </c>
      <c r="Y236" s="158">
        <f>X236*I236</f>
        <v>0</v>
      </c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59" t="s">
        <v>232</v>
      </c>
      <c r="AT236" s="18"/>
      <c r="AU236" s="159" t="s">
        <v>161</v>
      </c>
      <c r="AV236" s="159" t="s">
        <v>97</v>
      </c>
      <c r="AW236" s="18"/>
      <c r="AX236" s="18"/>
      <c r="AY236" s="18"/>
      <c r="AZ236" s="3" t="s">
        <v>159</v>
      </c>
      <c r="BA236" s="18"/>
      <c r="BB236" s="18"/>
      <c r="BC236" s="18"/>
      <c r="BD236" s="18"/>
      <c r="BE236" s="18"/>
      <c r="BF236" s="160">
        <f>IF(P236="základná",L236,0)</f>
        <v>0</v>
      </c>
      <c r="BG236" s="160">
        <f>IF(P236="znížená",L236,0)</f>
        <v>0</v>
      </c>
      <c r="BH236" s="160">
        <f>IF(P236="zákl. prenesená",L236,0)</f>
        <v>0</v>
      </c>
      <c r="BI236" s="160">
        <f>IF(P236="zníž. prenesená",L236,0)</f>
        <v>0</v>
      </c>
      <c r="BJ236" s="160">
        <f>IF(P236="nulová",L236,0)</f>
        <v>0</v>
      </c>
      <c r="BK236" s="3" t="s">
        <v>97</v>
      </c>
      <c r="BL236" s="160">
        <f>ROUND(Q236*I236,2)</f>
        <v>0</v>
      </c>
      <c r="BM236" s="3" t="s">
        <v>232</v>
      </c>
      <c r="BN236" s="159" t="s">
        <v>826</v>
      </c>
    </row>
    <row r="237" spans="1:66" ht="15.75" customHeight="1">
      <c r="A237" s="161"/>
      <c r="B237" s="162"/>
      <c r="C237" s="161"/>
      <c r="D237" s="163" t="s">
        <v>167</v>
      </c>
      <c r="E237" s="164" t="s">
        <v>1</v>
      </c>
      <c r="F237" s="165" t="s">
        <v>280</v>
      </c>
      <c r="G237" s="165"/>
      <c r="H237" s="161"/>
      <c r="I237" s="166">
        <v>43.52</v>
      </c>
      <c r="J237" s="161"/>
      <c r="K237" s="161"/>
      <c r="L237" s="161"/>
      <c r="M237" s="161"/>
      <c r="N237" s="162"/>
      <c r="O237" s="167"/>
      <c r="P237" s="161"/>
      <c r="Q237" s="161"/>
      <c r="R237" s="161"/>
      <c r="S237" s="161"/>
      <c r="T237" s="161"/>
      <c r="U237" s="161"/>
      <c r="V237" s="161"/>
      <c r="W237" s="161"/>
      <c r="X237" s="161"/>
      <c r="Y237" s="168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  <c r="AL237" s="161"/>
      <c r="AM237" s="161"/>
      <c r="AN237" s="161"/>
      <c r="AO237" s="161"/>
      <c r="AP237" s="161"/>
      <c r="AQ237" s="161"/>
      <c r="AR237" s="161"/>
      <c r="AS237" s="161"/>
      <c r="AT237" s="161"/>
      <c r="AU237" s="164" t="s">
        <v>167</v>
      </c>
      <c r="AV237" s="164" t="s">
        <v>97</v>
      </c>
      <c r="AW237" s="161" t="s">
        <v>97</v>
      </c>
      <c r="AX237" s="161" t="s">
        <v>4</v>
      </c>
      <c r="AY237" s="161" t="s">
        <v>86</v>
      </c>
      <c r="AZ237" s="164" t="s">
        <v>159</v>
      </c>
      <c r="BA237" s="161"/>
      <c r="BB237" s="161"/>
      <c r="BC237" s="161"/>
      <c r="BD237" s="161"/>
      <c r="BE237" s="161"/>
      <c r="BF237" s="161"/>
      <c r="BG237" s="161"/>
      <c r="BH237" s="161"/>
      <c r="BI237" s="161"/>
      <c r="BJ237" s="161"/>
      <c r="BK237" s="161"/>
      <c r="BL237" s="161"/>
      <c r="BM237" s="161"/>
      <c r="BN237" s="161"/>
    </row>
    <row r="238" spans="1:66" ht="24" customHeight="1">
      <c r="A238" s="18"/>
      <c r="B238" s="19"/>
      <c r="C238" s="145" t="s">
        <v>373</v>
      </c>
      <c r="D238" s="145" t="s">
        <v>161</v>
      </c>
      <c r="E238" s="146" t="s">
        <v>352</v>
      </c>
      <c r="F238" s="147" t="s">
        <v>353</v>
      </c>
      <c r="G238" s="147"/>
      <c r="H238" s="148" t="s">
        <v>263</v>
      </c>
      <c r="I238" s="149">
        <v>6.8</v>
      </c>
      <c r="J238" s="150"/>
      <c r="K238" s="150"/>
      <c r="L238" s="151">
        <f t="shared" ref="L238:L239" si="57">ROUND(Q238*I238,2)</f>
        <v>0</v>
      </c>
      <c r="M238" s="152"/>
      <c r="N238" s="19"/>
      <c r="O238" s="153" t="s">
        <v>1</v>
      </c>
      <c r="P238" s="154" t="s">
        <v>42</v>
      </c>
      <c r="Q238" s="155">
        <f t="shared" ref="Q238:Q239" si="58">J238+K238</f>
        <v>0</v>
      </c>
      <c r="R238" s="156">
        <f t="shared" ref="R238:R239" si="59">ROUND(J238*I238,2)</f>
        <v>0</v>
      </c>
      <c r="S238" s="156">
        <f t="shared" ref="S238:S239" si="60">ROUND(K238*I238,2)</f>
        <v>0</v>
      </c>
      <c r="T238" s="18"/>
      <c r="U238" s="157">
        <f t="shared" ref="U238:U239" si="61">T238*I238</f>
        <v>0</v>
      </c>
      <c r="V238" s="157">
        <v>4.0200000000000001E-3</v>
      </c>
      <c r="W238" s="157">
        <f t="shared" ref="W238:W239" si="62">V238*I238</f>
        <v>2.7335999999999999E-2</v>
      </c>
      <c r="X238" s="157">
        <v>0</v>
      </c>
      <c r="Y238" s="158">
        <f t="shared" ref="Y238:Y239" si="63">X238*I238</f>
        <v>0</v>
      </c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59" t="s">
        <v>232</v>
      </c>
      <c r="AT238" s="18"/>
      <c r="AU238" s="159" t="s">
        <v>161</v>
      </c>
      <c r="AV238" s="159" t="s">
        <v>97</v>
      </c>
      <c r="AW238" s="18"/>
      <c r="AX238" s="18"/>
      <c r="AY238" s="18"/>
      <c r="AZ238" s="3" t="s">
        <v>159</v>
      </c>
      <c r="BA238" s="18"/>
      <c r="BB238" s="18"/>
      <c r="BC238" s="18"/>
      <c r="BD238" s="18"/>
      <c r="BE238" s="18"/>
      <c r="BF238" s="160">
        <f t="shared" ref="BF238:BF239" si="64">IF(P238="základná",L238,0)</f>
        <v>0</v>
      </c>
      <c r="BG238" s="160">
        <f t="shared" ref="BG238:BG239" si="65">IF(P238="znížená",L238,0)</f>
        <v>0</v>
      </c>
      <c r="BH238" s="160">
        <f t="shared" ref="BH238:BH239" si="66">IF(P238="zákl. prenesená",L238,0)</f>
        <v>0</v>
      </c>
      <c r="BI238" s="160">
        <f t="shared" ref="BI238:BI239" si="67">IF(P238="zníž. prenesená",L238,0)</f>
        <v>0</v>
      </c>
      <c r="BJ238" s="160">
        <f t="shared" ref="BJ238:BJ239" si="68">IF(P238="nulová",L238,0)</f>
        <v>0</v>
      </c>
      <c r="BK238" s="3" t="s">
        <v>97</v>
      </c>
      <c r="BL238" s="160">
        <f t="shared" ref="BL238:BL239" si="69">ROUND(Q238*I238,2)</f>
        <v>0</v>
      </c>
      <c r="BM238" s="3" t="s">
        <v>232</v>
      </c>
      <c r="BN238" s="159" t="s">
        <v>827</v>
      </c>
    </row>
    <row r="239" spans="1:66" ht="24" customHeight="1">
      <c r="A239" s="18"/>
      <c r="B239" s="19"/>
      <c r="C239" s="145" t="s">
        <v>378</v>
      </c>
      <c r="D239" s="145" t="s">
        <v>161</v>
      </c>
      <c r="E239" s="146" t="s">
        <v>356</v>
      </c>
      <c r="F239" s="147" t="s">
        <v>357</v>
      </c>
      <c r="G239" s="147"/>
      <c r="H239" s="148" t="s">
        <v>263</v>
      </c>
      <c r="I239" s="149">
        <v>12.8</v>
      </c>
      <c r="J239" s="150"/>
      <c r="K239" s="150"/>
      <c r="L239" s="151">
        <f t="shared" si="57"/>
        <v>0</v>
      </c>
      <c r="M239" s="152"/>
      <c r="N239" s="19"/>
      <c r="O239" s="153" t="s">
        <v>1</v>
      </c>
      <c r="P239" s="154" t="s">
        <v>42</v>
      </c>
      <c r="Q239" s="155">
        <f t="shared" si="58"/>
        <v>0</v>
      </c>
      <c r="R239" s="156">
        <f t="shared" si="59"/>
        <v>0</v>
      </c>
      <c r="S239" s="156">
        <f t="shared" si="60"/>
        <v>0</v>
      </c>
      <c r="T239" s="18"/>
      <c r="U239" s="157">
        <f t="shared" si="61"/>
        <v>0</v>
      </c>
      <c r="V239" s="157">
        <v>1.42E-3</v>
      </c>
      <c r="W239" s="157">
        <f t="shared" si="62"/>
        <v>1.8176000000000001E-2</v>
      </c>
      <c r="X239" s="157">
        <v>0</v>
      </c>
      <c r="Y239" s="158">
        <f t="shared" si="63"/>
        <v>0</v>
      </c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59" t="s">
        <v>232</v>
      </c>
      <c r="AT239" s="18"/>
      <c r="AU239" s="159" t="s">
        <v>161</v>
      </c>
      <c r="AV239" s="159" t="s">
        <v>97</v>
      </c>
      <c r="AW239" s="18"/>
      <c r="AX239" s="18"/>
      <c r="AY239" s="18"/>
      <c r="AZ239" s="3" t="s">
        <v>159</v>
      </c>
      <c r="BA239" s="18"/>
      <c r="BB239" s="18"/>
      <c r="BC239" s="18"/>
      <c r="BD239" s="18"/>
      <c r="BE239" s="18"/>
      <c r="BF239" s="160">
        <f t="shared" si="64"/>
        <v>0</v>
      </c>
      <c r="BG239" s="160">
        <f t="shared" si="65"/>
        <v>0</v>
      </c>
      <c r="BH239" s="160">
        <f t="shared" si="66"/>
        <v>0</v>
      </c>
      <c r="BI239" s="160">
        <f t="shared" si="67"/>
        <v>0</v>
      </c>
      <c r="BJ239" s="160">
        <f t="shared" si="68"/>
        <v>0</v>
      </c>
      <c r="BK239" s="3" t="s">
        <v>97</v>
      </c>
      <c r="BL239" s="160">
        <f t="shared" si="69"/>
        <v>0</v>
      </c>
      <c r="BM239" s="3" t="s">
        <v>232</v>
      </c>
      <c r="BN239" s="159" t="s">
        <v>828</v>
      </c>
    </row>
    <row r="240" spans="1:66" ht="15.75" customHeight="1">
      <c r="A240" s="161"/>
      <c r="B240" s="162"/>
      <c r="C240" s="161"/>
      <c r="D240" s="163" t="s">
        <v>167</v>
      </c>
      <c r="E240" s="164" t="s">
        <v>1</v>
      </c>
      <c r="F240" s="165" t="s">
        <v>359</v>
      </c>
      <c r="G240" s="165"/>
      <c r="H240" s="161"/>
      <c r="I240" s="166">
        <v>12.8</v>
      </c>
      <c r="J240" s="161"/>
      <c r="K240" s="161"/>
      <c r="L240" s="161"/>
      <c r="M240" s="161"/>
      <c r="N240" s="162"/>
      <c r="O240" s="167"/>
      <c r="P240" s="161"/>
      <c r="Q240" s="161"/>
      <c r="R240" s="161"/>
      <c r="S240" s="161"/>
      <c r="T240" s="161"/>
      <c r="U240" s="161"/>
      <c r="V240" s="161"/>
      <c r="W240" s="161"/>
      <c r="X240" s="161"/>
      <c r="Y240" s="168"/>
      <c r="Z240" s="161"/>
      <c r="AA240" s="161"/>
      <c r="AB240" s="161"/>
      <c r="AC240" s="161"/>
      <c r="AD240" s="161"/>
      <c r="AE240" s="161"/>
      <c r="AF240" s="161"/>
      <c r="AG240" s="161"/>
      <c r="AH240" s="161"/>
      <c r="AI240" s="161"/>
      <c r="AJ240" s="161"/>
      <c r="AK240" s="161"/>
      <c r="AL240" s="161"/>
      <c r="AM240" s="161"/>
      <c r="AN240" s="161"/>
      <c r="AO240" s="161"/>
      <c r="AP240" s="161"/>
      <c r="AQ240" s="161"/>
      <c r="AR240" s="161"/>
      <c r="AS240" s="161"/>
      <c r="AT240" s="161"/>
      <c r="AU240" s="164" t="s">
        <v>167</v>
      </c>
      <c r="AV240" s="164" t="s">
        <v>97</v>
      </c>
      <c r="AW240" s="161" t="s">
        <v>97</v>
      </c>
      <c r="AX240" s="161" t="s">
        <v>4</v>
      </c>
      <c r="AY240" s="161" t="s">
        <v>86</v>
      </c>
      <c r="AZ240" s="164" t="s">
        <v>159</v>
      </c>
      <c r="BA240" s="161"/>
      <c r="BB240" s="161"/>
      <c r="BC240" s="161"/>
      <c r="BD240" s="161"/>
      <c r="BE240" s="161"/>
      <c r="BF240" s="161"/>
      <c r="BG240" s="161"/>
      <c r="BH240" s="161"/>
      <c r="BI240" s="161"/>
      <c r="BJ240" s="161"/>
      <c r="BK240" s="161"/>
      <c r="BL240" s="161"/>
      <c r="BM240" s="161"/>
      <c r="BN240" s="161"/>
    </row>
    <row r="241" spans="1:66" ht="21.75" customHeight="1">
      <c r="A241" s="18"/>
      <c r="B241" s="19"/>
      <c r="C241" s="145" t="s">
        <v>382</v>
      </c>
      <c r="D241" s="145" t="s">
        <v>161</v>
      </c>
      <c r="E241" s="146" t="s">
        <v>361</v>
      </c>
      <c r="F241" s="147" t="s">
        <v>362</v>
      </c>
      <c r="G241" s="147"/>
      <c r="H241" s="148" t="s">
        <v>263</v>
      </c>
      <c r="I241" s="149">
        <v>13.6</v>
      </c>
      <c r="J241" s="150"/>
      <c r="K241" s="150"/>
      <c r="L241" s="151">
        <f>ROUND(Q241*I241,2)</f>
        <v>0</v>
      </c>
      <c r="M241" s="152"/>
      <c r="N241" s="19"/>
      <c r="O241" s="153" t="s">
        <v>1</v>
      </c>
      <c r="P241" s="154" t="s">
        <v>42</v>
      </c>
      <c r="Q241" s="155">
        <f>J241+K241</f>
        <v>0</v>
      </c>
      <c r="R241" s="156">
        <f>ROUND(J241*I241,2)</f>
        <v>0</v>
      </c>
      <c r="S241" s="156">
        <f>ROUND(K241*I241,2)</f>
        <v>0</v>
      </c>
      <c r="T241" s="18"/>
      <c r="U241" s="157">
        <f>T241*I241</f>
        <v>0</v>
      </c>
      <c r="V241" s="157">
        <v>2.9E-4</v>
      </c>
      <c r="W241" s="157">
        <f>V241*I241</f>
        <v>3.9439999999999996E-3</v>
      </c>
      <c r="X241" s="157">
        <v>0</v>
      </c>
      <c r="Y241" s="158">
        <f>X241*I241</f>
        <v>0</v>
      </c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59" t="s">
        <v>232</v>
      </c>
      <c r="AT241" s="18"/>
      <c r="AU241" s="159" t="s">
        <v>161</v>
      </c>
      <c r="AV241" s="159" t="s">
        <v>97</v>
      </c>
      <c r="AW241" s="18"/>
      <c r="AX241" s="18"/>
      <c r="AY241" s="18"/>
      <c r="AZ241" s="3" t="s">
        <v>159</v>
      </c>
      <c r="BA241" s="18"/>
      <c r="BB241" s="18"/>
      <c r="BC241" s="18"/>
      <c r="BD241" s="18"/>
      <c r="BE241" s="18"/>
      <c r="BF241" s="160">
        <f>IF(P241="základná",L241,0)</f>
        <v>0</v>
      </c>
      <c r="BG241" s="160">
        <f>IF(P241="znížená",L241,0)</f>
        <v>0</v>
      </c>
      <c r="BH241" s="160">
        <f>IF(P241="zákl. prenesená",L241,0)</f>
        <v>0</v>
      </c>
      <c r="BI241" s="160">
        <f>IF(P241="zníž. prenesená",L241,0)</f>
        <v>0</v>
      </c>
      <c r="BJ241" s="160">
        <f>IF(P241="nulová",L241,0)</f>
        <v>0</v>
      </c>
      <c r="BK241" s="3" t="s">
        <v>97</v>
      </c>
      <c r="BL241" s="160">
        <f>ROUND(Q241*I241,2)</f>
        <v>0</v>
      </c>
      <c r="BM241" s="3" t="s">
        <v>232</v>
      </c>
      <c r="BN241" s="159" t="s">
        <v>829</v>
      </c>
    </row>
    <row r="242" spans="1:66" ht="15.75" customHeight="1">
      <c r="A242" s="161"/>
      <c r="B242" s="162"/>
      <c r="C242" s="161"/>
      <c r="D242" s="163" t="s">
        <v>167</v>
      </c>
      <c r="E242" s="164" t="s">
        <v>1</v>
      </c>
      <c r="F242" s="165" t="s">
        <v>364</v>
      </c>
      <c r="G242" s="165"/>
      <c r="H242" s="161"/>
      <c r="I242" s="166">
        <v>13.6</v>
      </c>
      <c r="J242" s="161"/>
      <c r="K242" s="161"/>
      <c r="L242" s="161"/>
      <c r="M242" s="161"/>
      <c r="N242" s="162"/>
      <c r="O242" s="167"/>
      <c r="P242" s="161"/>
      <c r="Q242" s="161"/>
      <c r="R242" s="161"/>
      <c r="S242" s="161"/>
      <c r="T242" s="161"/>
      <c r="U242" s="161"/>
      <c r="V242" s="161"/>
      <c r="W242" s="161"/>
      <c r="X242" s="161"/>
      <c r="Y242" s="168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  <c r="AL242" s="161"/>
      <c r="AM242" s="161"/>
      <c r="AN242" s="161"/>
      <c r="AO242" s="161"/>
      <c r="AP242" s="161"/>
      <c r="AQ242" s="161"/>
      <c r="AR242" s="161"/>
      <c r="AS242" s="161"/>
      <c r="AT242" s="161"/>
      <c r="AU242" s="164" t="s">
        <v>167</v>
      </c>
      <c r="AV242" s="164" t="s">
        <v>97</v>
      </c>
      <c r="AW242" s="161" t="s">
        <v>97</v>
      </c>
      <c r="AX242" s="161" t="s">
        <v>4</v>
      </c>
      <c r="AY242" s="161" t="s">
        <v>86</v>
      </c>
      <c r="AZ242" s="164" t="s">
        <v>159</v>
      </c>
      <c r="BA242" s="161"/>
      <c r="BB242" s="161"/>
      <c r="BC242" s="161"/>
      <c r="BD242" s="161"/>
      <c r="BE242" s="161"/>
      <c r="BF242" s="161"/>
      <c r="BG242" s="161"/>
      <c r="BH242" s="161"/>
      <c r="BI242" s="161"/>
      <c r="BJ242" s="161"/>
      <c r="BK242" s="161"/>
      <c r="BL242" s="161"/>
      <c r="BM242" s="161"/>
      <c r="BN242" s="161"/>
    </row>
    <row r="243" spans="1:66" ht="24" customHeight="1">
      <c r="A243" s="18"/>
      <c r="B243" s="19"/>
      <c r="C243" s="145" t="s">
        <v>386</v>
      </c>
      <c r="D243" s="145" t="s">
        <v>161</v>
      </c>
      <c r="E243" s="146" t="s">
        <v>366</v>
      </c>
      <c r="F243" s="147" t="s">
        <v>367</v>
      </c>
      <c r="G243" s="147"/>
      <c r="H243" s="148" t="s">
        <v>263</v>
      </c>
      <c r="I243" s="149">
        <v>13.6</v>
      </c>
      <c r="J243" s="150"/>
      <c r="K243" s="150"/>
      <c r="L243" s="151">
        <f>ROUND(Q243*I243,2)</f>
        <v>0</v>
      </c>
      <c r="M243" s="152"/>
      <c r="N243" s="19"/>
      <c r="O243" s="153" t="s">
        <v>1</v>
      </c>
      <c r="P243" s="154" t="s">
        <v>42</v>
      </c>
      <c r="Q243" s="155">
        <f>J243+K243</f>
        <v>0</v>
      </c>
      <c r="R243" s="156">
        <f>ROUND(J243*I243,2)</f>
        <v>0</v>
      </c>
      <c r="S243" s="156">
        <f>ROUND(K243*I243,2)</f>
        <v>0</v>
      </c>
      <c r="T243" s="18"/>
      <c r="U243" s="157">
        <f>T243*I243</f>
        <v>0</v>
      </c>
      <c r="V243" s="157">
        <v>2.15E-3</v>
      </c>
      <c r="W243" s="157">
        <f>V243*I243</f>
        <v>2.9239999999999999E-2</v>
      </c>
      <c r="X243" s="157">
        <v>0</v>
      </c>
      <c r="Y243" s="158">
        <f>X243*I243</f>
        <v>0</v>
      </c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59" t="s">
        <v>232</v>
      </c>
      <c r="AT243" s="18"/>
      <c r="AU243" s="159" t="s">
        <v>161</v>
      </c>
      <c r="AV243" s="159" t="s">
        <v>97</v>
      </c>
      <c r="AW243" s="18"/>
      <c r="AX243" s="18"/>
      <c r="AY243" s="18"/>
      <c r="AZ243" s="3" t="s">
        <v>159</v>
      </c>
      <c r="BA243" s="18"/>
      <c r="BB243" s="18"/>
      <c r="BC243" s="18"/>
      <c r="BD243" s="18"/>
      <c r="BE243" s="18"/>
      <c r="BF243" s="160">
        <f>IF(P243="základná",L243,0)</f>
        <v>0</v>
      </c>
      <c r="BG243" s="160">
        <f>IF(P243="znížená",L243,0)</f>
        <v>0</v>
      </c>
      <c r="BH243" s="160">
        <f>IF(P243="zákl. prenesená",L243,0)</f>
        <v>0</v>
      </c>
      <c r="BI243" s="160">
        <f>IF(P243="zníž. prenesená",L243,0)</f>
        <v>0</v>
      </c>
      <c r="BJ243" s="160">
        <f>IF(P243="nulová",L243,0)</f>
        <v>0</v>
      </c>
      <c r="BK243" s="3" t="s">
        <v>97</v>
      </c>
      <c r="BL243" s="160">
        <f>ROUND(Q243*I243,2)</f>
        <v>0</v>
      </c>
      <c r="BM243" s="3" t="s">
        <v>232</v>
      </c>
      <c r="BN243" s="159" t="s">
        <v>830</v>
      </c>
    </row>
    <row r="244" spans="1:66" ht="15.75" customHeight="1">
      <c r="A244" s="161"/>
      <c r="B244" s="162"/>
      <c r="C244" s="161"/>
      <c r="D244" s="163" t="s">
        <v>167</v>
      </c>
      <c r="E244" s="164" t="s">
        <v>1</v>
      </c>
      <c r="F244" s="165" t="s">
        <v>364</v>
      </c>
      <c r="G244" s="165"/>
      <c r="H244" s="161"/>
      <c r="I244" s="166">
        <v>13.6</v>
      </c>
      <c r="J244" s="161"/>
      <c r="K244" s="161"/>
      <c r="L244" s="161"/>
      <c r="M244" s="161"/>
      <c r="N244" s="162"/>
      <c r="O244" s="167"/>
      <c r="P244" s="161"/>
      <c r="Q244" s="161"/>
      <c r="R244" s="161"/>
      <c r="S244" s="161"/>
      <c r="T244" s="161"/>
      <c r="U244" s="161"/>
      <c r="V244" s="161"/>
      <c r="W244" s="161"/>
      <c r="X244" s="161"/>
      <c r="Y244" s="168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  <c r="AL244" s="161"/>
      <c r="AM244" s="161"/>
      <c r="AN244" s="161"/>
      <c r="AO244" s="161"/>
      <c r="AP244" s="161"/>
      <c r="AQ244" s="161"/>
      <c r="AR244" s="161"/>
      <c r="AS244" s="161"/>
      <c r="AT244" s="161"/>
      <c r="AU244" s="164" t="s">
        <v>167</v>
      </c>
      <c r="AV244" s="164" t="s">
        <v>97</v>
      </c>
      <c r="AW244" s="161" t="s">
        <v>97</v>
      </c>
      <c r="AX244" s="161" t="s">
        <v>4</v>
      </c>
      <c r="AY244" s="161" t="s">
        <v>86</v>
      </c>
      <c r="AZ244" s="164" t="s">
        <v>159</v>
      </c>
      <c r="BA244" s="161"/>
      <c r="BB244" s="161"/>
      <c r="BC244" s="161"/>
      <c r="BD244" s="161"/>
      <c r="BE244" s="161"/>
      <c r="BF244" s="161"/>
      <c r="BG244" s="161"/>
      <c r="BH244" s="161"/>
      <c r="BI244" s="161"/>
      <c r="BJ244" s="161"/>
      <c r="BK244" s="161"/>
      <c r="BL244" s="161"/>
      <c r="BM244" s="161"/>
      <c r="BN244" s="161"/>
    </row>
    <row r="245" spans="1:66" ht="24" customHeight="1">
      <c r="A245" s="18"/>
      <c r="B245" s="19"/>
      <c r="C245" s="145" t="s">
        <v>392</v>
      </c>
      <c r="D245" s="145" t="s">
        <v>161</v>
      </c>
      <c r="E245" s="146" t="s">
        <v>370</v>
      </c>
      <c r="F245" s="147" t="s">
        <v>371</v>
      </c>
      <c r="G245" s="147"/>
      <c r="H245" s="148" t="s">
        <v>178</v>
      </c>
      <c r="I245" s="149">
        <v>2</v>
      </c>
      <c r="J245" s="150"/>
      <c r="K245" s="150"/>
      <c r="L245" s="151">
        <f t="shared" ref="L245:L246" si="70">ROUND(Q245*I245,2)</f>
        <v>0</v>
      </c>
      <c r="M245" s="152"/>
      <c r="N245" s="19"/>
      <c r="O245" s="153" t="s">
        <v>1</v>
      </c>
      <c r="P245" s="154" t="s">
        <v>42</v>
      </c>
      <c r="Q245" s="155">
        <f t="shared" ref="Q245:Q246" si="71">J245+K245</f>
        <v>0</v>
      </c>
      <c r="R245" s="156">
        <f t="shared" ref="R245:R246" si="72">ROUND(J245*I245,2)</f>
        <v>0</v>
      </c>
      <c r="S245" s="156">
        <f t="shared" ref="S245:S246" si="73">ROUND(K245*I245,2)</f>
        <v>0</v>
      </c>
      <c r="T245" s="18"/>
      <c r="U245" s="157">
        <f t="shared" ref="U245:U246" si="74">T245*I245</f>
        <v>0</v>
      </c>
      <c r="V245" s="157">
        <v>1.8799999999999999E-3</v>
      </c>
      <c r="W245" s="157">
        <f t="shared" ref="W245:W246" si="75">V245*I245</f>
        <v>3.7599999999999999E-3</v>
      </c>
      <c r="X245" s="157">
        <v>0</v>
      </c>
      <c r="Y245" s="158">
        <f t="shared" ref="Y245:Y246" si="76">X245*I245</f>
        <v>0</v>
      </c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59" t="s">
        <v>232</v>
      </c>
      <c r="AT245" s="18"/>
      <c r="AU245" s="159" t="s">
        <v>161</v>
      </c>
      <c r="AV245" s="159" t="s">
        <v>97</v>
      </c>
      <c r="AW245" s="18"/>
      <c r="AX245" s="18"/>
      <c r="AY245" s="18"/>
      <c r="AZ245" s="3" t="s">
        <v>159</v>
      </c>
      <c r="BA245" s="18"/>
      <c r="BB245" s="18"/>
      <c r="BC245" s="18"/>
      <c r="BD245" s="18"/>
      <c r="BE245" s="18"/>
      <c r="BF245" s="160">
        <f t="shared" ref="BF245:BF246" si="77">IF(P245="základná",L245,0)</f>
        <v>0</v>
      </c>
      <c r="BG245" s="160">
        <f t="shared" ref="BG245:BG246" si="78">IF(P245="znížená",L245,0)</f>
        <v>0</v>
      </c>
      <c r="BH245" s="160">
        <f t="shared" ref="BH245:BH246" si="79">IF(P245="zákl. prenesená",L245,0)</f>
        <v>0</v>
      </c>
      <c r="BI245" s="160">
        <f t="shared" ref="BI245:BI246" si="80">IF(P245="zníž. prenesená",L245,0)</f>
        <v>0</v>
      </c>
      <c r="BJ245" s="160">
        <f t="shared" ref="BJ245:BJ246" si="81">IF(P245="nulová",L245,0)</f>
        <v>0</v>
      </c>
      <c r="BK245" s="3" t="s">
        <v>97</v>
      </c>
      <c r="BL245" s="160">
        <f t="shared" ref="BL245:BL246" si="82">ROUND(Q245*I245,2)</f>
        <v>0</v>
      </c>
      <c r="BM245" s="3" t="s">
        <v>232</v>
      </c>
      <c r="BN245" s="159" t="s">
        <v>831</v>
      </c>
    </row>
    <row r="246" spans="1:66" ht="33" customHeight="1">
      <c r="A246" s="18"/>
      <c r="B246" s="19"/>
      <c r="C246" s="145" t="s">
        <v>396</v>
      </c>
      <c r="D246" s="145" t="s">
        <v>161</v>
      </c>
      <c r="E246" s="146" t="s">
        <v>374</v>
      </c>
      <c r="F246" s="147" t="s">
        <v>375</v>
      </c>
      <c r="G246" s="147"/>
      <c r="H246" s="148" t="s">
        <v>178</v>
      </c>
      <c r="I246" s="149">
        <v>6</v>
      </c>
      <c r="J246" s="150"/>
      <c r="K246" s="150"/>
      <c r="L246" s="151">
        <f t="shared" si="70"/>
        <v>0</v>
      </c>
      <c r="M246" s="152"/>
      <c r="N246" s="19"/>
      <c r="O246" s="153" t="s">
        <v>1</v>
      </c>
      <c r="P246" s="154" t="s">
        <v>42</v>
      </c>
      <c r="Q246" s="155">
        <f t="shared" si="71"/>
        <v>0</v>
      </c>
      <c r="R246" s="156">
        <f t="shared" si="72"/>
        <v>0</v>
      </c>
      <c r="S246" s="156">
        <f t="shared" si="73"/>
        <v>0</v>
      </c>
      <c r="T246" s="18"/>
      <c r="U246" s="157">
        <f t="shared" si="74"/>
        <v>0</v>
      </c>
      <c r="V246" s="157">
        <v>1E-4</v>
      </c>
      <c r="W246" s="157">
        <f t="shared" si="75"/>
        <v>6.0000000000000006E-4</v>
      </c>
      <c r="X246" s="157">
        <v>0</v>
      </c>
      <c r="Y246" s="158">
        <f t="shared" si="76"/>
        <v>0</v>
      </c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59" t="s">
        <v>232</v>
      </c>
      <c r="AT246" s="18"/>
      <c r="AU246" s="159" t="s">
        <v>161</v>
      </c>
      <c r="AV246" s="159" t="s">
        <v>97</v>
      </c>
      <c r="AW246" s="18"/>
      <c r="AX246" s="18"/>
      <c r="AY246" s="18"/>
      <c r="AZ246" s="3" t="s">
        <v>159</v>
      </c>
      <c r="BA246" s="18"/>
      <c r="BB246" s="18"/>
      <c r="BC246" s="18"/>
      <c r="BD246" s="18"/>
      <c r="BE246" s="18"/>
      <c r="BF246" s="160">
        <f t="shared" si="77"/>
        <v>0</v>
      </c>
      <c r="BG246" s="160">
        <f t="shared" si="78"/>
        <v>0</v>
      </c>
      <c r="BH246" s="160">
        <f t="shared" si="79"/>
        <v>0</v>
      </c>
      <c r="BI246" s="160">
        <f t="shared" si="80"/>
        <v>0</v>
      </c>
      <c r="BJ246" s="160">
        <f t="shared" si="81"/>
        <v>0</v>
      </c>
      <c r="BK246" s="3" t="s">
        <v>97</v>
      </c>
      <c r="BL246" s="160">
        <f t="shared" si="82"/>
        <v>0</v>
      </c>
      <c r="BM246" s="3" t="s">
        <v>232</v>
      </c>
      <c r="BN246" s="159" t="s">
        <v>832</v>
      </c>
    </row>
    <row r="247" spans="1:66" ht="15.75" customHeight="1">
      <c r="A247" s="161"/>
      <c r="B247" s="162"/>
      <c r="C247" s="161"/>
      <c r="D247" s="163" t="s">
        <v>167</v>
      </c>
      <c r="E247" s="164" t="s">
        <v>1</v>
      </c>
      <c r="F247" s="165" t="s">
        <v>377</v>
      </c>
      <c r="G247" s="165"/>
      <c r="H247" s="161"/>
      <c r="I247" s="166">
        <v>6</v>
      </c>
      <c r="J247" s="161"/>
      <c r="K247" s="161"/>
      <c r="L247" s="161"/>
      <c r="M247" s="161"/>
      <c r="N247" s="162"/>
      <c r="O247" s="167"/>
      <c r="P247" s="161"/>
      <c r="Q247" s="161"/>
      <c r="R247" s="161"/>
      <c r="S247" s="161"/>
      <c r="T247" s="161"/>
      <c r="U247" s="161"/>
      <c r="V247" s="161"/>
      <c r="W247" s="161"/>
      <c r="X247" s="161"/>
      <c r="Y247" s="168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4" t="s">
        <v>167</v>
      </c>
      <c r="AV247" s="164" t="s">
        <v>97</v>
      </c>
      <c r="AW247" s="161" t="s">
        <v>97</v>
      </c>
      <c r="AX247" s="161" t="s">
        <v>4</v>
      </c>
      <c r="AY247" s="161" t="s">
        <v>86</v>
      </c>
      <c r="AZ247" s="164" t="s">
        <v>159</v>
      </c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1"/>
      <c r="BN247" s="161"/>
    </row>
    <row r="248" spans="1:66" ht="21.75" customHeight="1">
      <c r="A248" s="18"/>
      <c r="B248" s="19"/>
      <c r="C248" s="169" t="s">
        <v>402</v>
      </c>
      <c r="D248" s="169" t="s">
        <v>175</v>
      </c>
      <c r="E248" s="170" t="s">
        <v>379</v>
      </c>
      <c r="F248" s="171" t="s">
        <v>380</v>
      </c>
      <c r="G248" s="171"/>
      <c r="H248" s="172" t="s">
        <v>178</v>
      </c>
      <c r="I248" s="173">
        <v>6</v>
      </c>
      <c r="J248" s="174"/>
      <c r="K248" s="175"/>
      <c r="L248" s="176">
        <f t="shared" ref="L248:L250" si="83">ROUND(Q248*I248,2)</f>
        <v>0</v>
      </c>
      <c r="M248" s="175"/>
      <c r="N248" s="177"/>
      <c r="O248" s="178" t="s">
        <v>1</v>
      </c>
      <c r="P248" s="154" t="s">
        <v>42</v>
      </c>
      <c r="Q248" s="155">
        <f t="shared" ref="Q248:Q250" si="84">J248+K248</f>
        <v>0</v>
      </c>
      <c r="R248" s="156">
        <f t="shared" ref="R248:R250" si="85">ROUND(J248*I248,2)</f>
        <v>0</v>
      </c>
      <c r="S248" s="156">
        <f t="shared" ref="S248:S250" si="86">ROUND(K248*I248,2)</f>
        <v>0</v>
      </c>
      <c r="T248" s="18"/>
      <c r="U248" s="157">
        <f t="shared" ref="U248:U250" si="87">T248*I248</f>
        <v>0</v>
      </c>
      <c r="V248" s="157">
        <v>2.5000000000000001E-4</v>
      </c>
      <c r="W248" s="157">
        <f t="shared" ref="W248:W250" si="88">V248*I248</f>
        <v>1.5E-3</v>
      </c>
      <c r="X248" s="157">
        <v>0</v>
      </c>
      <c r="Y248" s="158">
        <f t="shared" ref="Y248:Y250" si="89">X248*I248</f>
        <v>0</v>
      </c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59" t="s">
        <v>243</v>
      </c>
      <c r="AT248" s="18"/>
      <c r="AU248" s="159" t="s">
        <v>175</v>
      </c>
      <c r="AV248" s="159" t="s">
        <v>97</v>
      </c>
      <c r="AW248" s="18"/>
      <c r="AX248" s="18"/>
      <c r="AY248" s="18"/>
      <c r="AZ248" s="3" t="s">
        <v>159</v>
      </c>
      <c r="BA248" s="18"/>
      <c r="BB248" s="18"/>
      <c r="BC248" s="18"/>
      <c r="BD248" s="18"/>
      <c r="BE248" s="18"/>
      <c r="BF248" s="160">
        <f t="shared" ref="BF248:BF250" si="90">IF(P248="základná",L248,0)</f>
        <v>0</v>
      </c>
      <c r="BG248" s="160">
        <f t="shared" ref="BG248:BG250" si="91">IF(P248="znížená",L248,0)</f>
        <v>0</v>
      </c>
      <c r="BH248" s="160">
        <f t="shared" ref="BH248:BH250" si="92">IF(P248="zákl. prenesená",L248,0)</f>
        <v>0</v>
      </c>
      <c r="BI248" s="160">
        <f t="shared" ref="BI248:BI250" si="93">IF(P248="zníž. prenesená",L248,0)</f>
        <v>0</v>
      </c>
      <c r="BJ248" s="160">
        <f t="shared" ref="BJ248:BJ250" si="94">IF(P248="nulová",L248,0)</f>
        <v>0</v>
      </c>
      <c r="BK248" s="3" t="s">
        <v>97</v>
      </c>
      <c r="BL248" s="160">
        <f t="shared" ref="BL248:BL250" si="95">ROUND(Q248*I248,2)</f>
        <v>0</v>
      </c>
      <c r="BM248" s="3" t="s">
        <v>232</v>
      </c>
      <c r="BN248" s="159" t="s">
        <v>833</v>
      </c>
    </row>
    <row r="249" spans="1:66" ht="24" customHeight="1">
      <c r="A249" s="18"/>
      <c r="B249" s="19"/>
      <c r="C249" s="145" t="s">
        <v>408</v>
      </c>
      <c r="D249" s="145" t="s">
        <v>161</v>
      </c>
      <c r="E249" s="146" t="s">
        <v>383</v>
      </c>
      <c r="F249" s="147" t="s">
        <v>384</v>
      </c>
      <c r="G249" s="147"/>
      <c r="H249" s="148" t="s">
        <v>263</v>
      </c>
      <c r="I249" s="149">
        <v>13.6</v>
      </c>
      <c r="J249" s="150"/>
      <c r="K249" s="150"/>
      <c r="L249" s="151">
        <f t="shared" si="83"/>
        <v>0</v>
      </c>
      <c r="M249" s="152"/>
      <c r="N249" s="19"/>
      <c r="O249" s="153" t="s">
        <v>1</v>
      </c>
      <c r="P249" s="154" t="s">
        <v>42</v>
      </c>
      <c r="Q249" s="155">
        <f t="shared" si="84"/>
        <v>0</v>
      </c>
      <c r="R249" s="156">
        <f t="shared" si="85"/>
        <v>0</v>
      </c>
      <c r="S249" s="156">
        <f t="shared" si="86"/>
        <v>0</v>
      </c>
      <c r="T249" s="18"/>
      <c r="U249" s="157">
        <f t="shared" si="87"/>
        <v>0</v>
      </c>
      <c r="V249" s="157">
        <v>2.0699999999999998E-3</v>
      </c>
      <c r="W249" s="157">
        <f t="shared" si="88"/>
        <v>2.8151999999999996E-2</v>
      </c>
      <c r="X249" s="157">
        <v>0</v>
      </c>
      <c r="Y249" s="158">
        <f t="shared" si="89"/>
        <v>0</v>
      </c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59" t="s">
        <v>232</v>
      </c>
      <c r="AT249" s="18"/>
      <c r="AU249" s="159" t="s">
        <v>161</v>
      </c>
      <c r="AV249" s="159" t="s">
        <v>97</v>
      </c>
      <c r="AW249" s="18"/>
      <c r="AX249" s="18"/>
      <c r="AY249" s="18"/>
      <c r="AZ249" s="3" t="s">
        <v>159</v>
      </c>
      <c r="BA249" s="18"/>
      <c r="BB249" s="18"/>
      <c r="BC249" s="18"/>
      <c r="BD249" s="18"/>
      <c r="BE249" s="18"/>
      <c r="BF249" s="160">
        <f t="shared" si="90"/>
        <v>0</v>
      </c>
      <c r="BG249" s="160">
        <f t="shared" si="91"/>
        <v>0</v>
      </c>
      <c r="BH249" s="160">
        <f t="shared" si="92"/>
        <v>0</v>
      </c>
      <c r="BI249" s="160">
        <f t="shared" si="93"/>
        <v>0</v>
      </c>
      <c r="BJ249" s="160">
        <f t="shared" si="94"/>
        <v>0</v>
      </c>
      <c r="BK249" s="3" t="s">
        <v>97</v>
      </c>
      <c r="BL249" s="160">
        <f t="shared" si="95"/>
        <v>0</v>
      </c>
      <c r="BM249" s="3" t="s">
        <v>232</v>
      </c>
      <c r="BN249" s="159" t="s">
        <v>834</v>
      </c>
    </row>
    <row r="250" spans="1:66" ht="24" customHeight="1">
      <c r="A250" s="18"/>
      <c r="B250" s="19"/>
      <c r="C250" s="145" t="s">
        <v>412</v>
      </c>
      <c r="D250" s="145" t="s">
        <v>161</v>
      </c>
      <c r="E250" s="146" t="s">
        <v>387</v>
      </c>
      <c r="F250" s="147" t="s">
        <v>388</v>
      </c>
      <c r="G250" s="147"/>
      <c r="H250" s="148" t="s">
        <v>252</v>
      </c>
      <c r="I250" s="150"/>
      <c r="J250" s="150"/>
      <c r="K250" s="150"/>
      <c r="L250" s="151">
        <f t="shared" si="83"/>
        <v>0</v>
      </c>
      <c r="M250" s="152"/>
      <c r="N250" s="19"/>
      <c r="O250" s="153" t="s">
        <v>1</v>
      </c>
      <c r="P250" s="154" t="s">
        <v>42</v>
      </c>
      <c r="Q250" s="155">
        <f t="shared" si="84"/>
        <v>0</v>
      </c>
      <c r="R250" s="156">
        <f t="shared" si="85"/>
        <v>0</v>
      </c>
      <c r="S250" s="156">
        <f t="shared" si="86"/>
        <v>0</v>
      </c>
      <c r="T250" s="18"/>
      <c r="U250" s="157">
        <f t="shared" si="87"/>
        <v>0</v>
      </c>
      <c r="V250" s="157">
        <v>0</v>
      </c>
      <c r="W250" s="157">
        <f t="shared" si="88"/>
        <v>0</v>
      </c>
      <c r="X250" s="157">
        <v>0</v>
      </c>
      <c r="Y250" s="158">
        <f t="shared" si="89"/>
        <v>0</v>
      </c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59" t="s">
        <v>232</v>
      </c>
      <c r="AT250" s="18"/>
      <c r="AU250" s="159" t="s">
        <v>161</v>
      </c>
      <c r="AV250" s="159" t="s">
        <v>97</v>
      </c>
      <c r="AW250" s="18"/>
      <c r="AX250" s="18"/>
      <c r="AY250" s="18"/>
      <c r="AZ250" s="3" t="s">
        <v>159</v>
      </c>
      <c r="BA250" s="18"/>
      <c r="BB250" s="18"/>
      <c r="BC250" s="18"/>
      <c r="BD250" s="18"/>
      <c r="BE250" s="18"/>
      <c r="BF250" s="160">
        <f t="shared" si="90"/>
        <v>0</v>
      </c>
      <c r="BG250" s="160">
        <f t="shared" si="91"/>
        <v>0</v>
      </c>
      <c r="BH250" s="160">
        <f t="shared" si="92"/>
        <v>0</v>
      </c>
      <c r="BI250" s="160">
        <f t="shared" si="93"/>
        <v>0</v>
      </c>
      <c r="BJ250" s="160">
        <f t="shared" si="94"/>
        <v>0</v>
      </c>
      <c r="BK250" s="3" t="s">
        <v>97</v>
      </c>
      <c r="BL250" s="160">
        <f t="shared" si="95"/>
        <v>0</v>
      </c>
      <c r="BM250" s="3" t="s">
        <v>232</v>
      </c>
      <c r="BN250" s="159" t="s">
        <v>835</v>
      </c>
    </row>
    <row r="251" spans="1:66" ht="22.5" customHeight="1">
      <c r="A251" s="132"/>
      <c r="B251" s="133"/>
      <c r="C251" s="132"/>
      <c r="D251" s="134" t="s">
        <v>77</v>
      </c>
      <c r="E251" s="143" t="s">
        <v>390</v>
      </c>
      <c r="F251" s="143" t="s">
        <v>391</v>
      </c>
      <c r="G251" s="143"/>
      <c r="H251" s="132"/>
      <c r="I251" s="132"/>
      <c r="J251" s="132"/>
      <c r="K251" s="132"/>
      <c r="L251" s="144">
        <f>BL251</f>
        <v>0</v>
      </c>
      <c r="M251" s="132"/>
      <c r="N251" s="133"/>
      <c r="O251" s="137"/>
      <c r="P251" s="132"/>
      <c r="Q251" s="132"/>
      <c r="R251" s="138">
        <f t="shared" ref="R251:S251" si="96">SUM(R252:R254)</f>
        <v>0</v>
      </c>
      <c r="S251" s="138">
        <f t="shared" si="96"/>
        <v>0</v>
      </c>
      <c r="T251" s="132"/>
      <c r="U251" s="139">
        <f>SUM(U252:U254)</f>
        <v>0</v>
      </c>
      <c r="V251" s="132"/>
      <c r="W251" s="139">
        <f>SUM(W252:W254)</f>
        <v>8.9651200000000014E-2</v>
      </c>
      <c r="X251" s="132"/>
      <c r="Y251" s="140">
        <f>SUM(Y252:Y254)</f>
        <v>0</v>
      </c>
      <c r="Z251" s="132"/>
      <c r="AA251" s="132"/>
      <c r="AB251" s="132"/>
      <c r="AC251" s="132"/>
      <c r="AD251" s="132"/>
      <c r="AE251" s="132"/>
      <c r="AF251" s="132"/>
      <c r="AG251" s="132"/>
      <c r="AH251" s="132"/>
      <c r="AI251" s="132"/>
      <c r="AJ251" s="132"/>
      <c r="AK251" s="132"/>
      <c r="AL251" s="132"/>
      <c r="AM251" s="132"/>
      <c r="AN251" s="132"/>
      <c r="AO251" s="132"/>
      <c r="AP251" s="132"/>
      <c r="AQ251" s="132"/>
      <c r="AR251" s="132"/>
      <c r="AS251" s="134" t="s">
        <v>97</v>
      </c>
      <c r="AT251" s="132"/>
      <c r="AU251" s="141" t="s">
        <v>77</v>
      </c>
      <c r="AV251" s="141" t="s">
        <v>86</v>
      </c>
      <c r="AW251" s="132"/>
      <c r="AX251" s="132"/>
      <c r="AY251" s="132"/>
      <c r="AZ251" s="134" t="s">
        <v>159</v>
      </c>
      <c r="BA251" s="132"/>
      <c r="BB251" s="132"/>
      <c r="BC251" s="132"/>
      <c r="BD251" s="132"/>
      <c r="BE251" s="132"/>
      <c r="BF251" s="132"/>
      <c r="BG251" s="132"/>
      <c r="BH251" s="132"/>
      <c r="BI251" s="132"/>
      <c r="BJ251" s="132"/>
      <c r="BK251" s="132"/>
      <c r="BL251" s="142">
        <f>SUM(BL252:BL254)</f>
        <v>0</v>
      </c>
      <c r="BM251" s="132"/>
      <c r="BN251" s="132"/>
    </row>
    <row r="252" spans="1:66" ht="24" customHeight="1">
      <c r="A252" s="18"/>
      <c r="B252" s="19"/>
      <c r="C252" s="145" t="s">
        <v>417</v>
      </c>
      <c r="D252" s="145" t="s">
        <v>161</v>
      </c>
      <c r="E252" s="146" t="s">
        <v>393</v>
      </c>
      <c r="F252" s="147" t="s">
        <v>394</v>
      </c>
      <c r="G252" s="147"/>
      <c r="H252" s="148" t="s">
        <v>186</v>
      </c>
      <c r="I252" s="149">
        <v>43.52</v>
      </c>
      <c r="J252" s="150"/>
      <c r="K252" s="150"/>
      <c r="L252" s="151">
        <f>ROUND(Q252*I252,2)</f>
        <v>0</v>
      </c>
      <c r="M252" s="152"/>
      <c r="N252" s="19"/>
      <c r="O252" s="153" t="s">
        <v>1</v>
      </c>
      <c r="P252" s="154" t="s">
        <v>42</v>
      </c>
      <c r="Q252" s="155">
        <f>J252+K252</f>
        <v>0</v>
      </c>
      <c r="R252" s="156">
        <f>ROUND(J252*I252,2)</f>
        <v>0</v>
      </c>
      <c r="S252" s="156">
        <f>ROUND(K252*I252,2)</f>
        <v>0</v>
      </c>
      <c r="T252" s="18"/>
      <c r="U252" s="157">
        <f>T252*I252</f>
        <v>0</v>
      </c>
      <c r="V252" s="157">
        <v>2.0600000000000002E-3</v>
      </c>
      <c r="W252" s="157">
        <f>V252*I252</f>
        <v>8.9651200000000014E-2</v>
      </c>
      <c r="X252" s="157">
        <v>0</v>
      </c>
      <c r="Y252" s="158">
        <f>X252*I252</f>
        <v>0</v>
      </c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59" t="s">
        <v>232</v>
      </c>
      <c r="AT252" s="18"/>
      <c r="AU252" s="159" t="s">
        <v>161</v>
      </c>
      <c r="AV252" s="159" t="s">
        <v>97</v>
      </c>
      <c r="AW252" s="18"/>
      <c r="AX252" s="18"/>
      <c r="AY252" s="18"/>
      <c r="AZ252" s="3" t="s">
        <v>159</v>
      </c>
      <c r="BA252" s="18"/>
      <c r="BB252" s="18"/>
      <c r="BC252" s="18"/>
      <c r="BD252" s="18"/>
      <c r="BE252" s="18"/>
      <c r="BF252" s="160">
        <f>IF(P252="základná",L252,0)</f>
        <v>0</v>
      </c>
      <c r="BG252" s="160">
        <f>IF(P252="znížená",L252,0)</f>
        <v>0</v>
      </c>
      <c r="BH252" s="160">
        <f>IF(P252="zákl. prenesená",L252,0)</f>
        <v>0</v>
      </c>
      <c r="BI252" s="160">
        <f>IF(P252="zníž. prenesená",L252,0)</f>
        <v>0</v>
      </c>
      <c r="BJ252" s="160">
        <f>IF(P252="nulová",L252,0)</f>
        <v>0</v>
      </c>
      <c r="BK252" s="3" t="s">
        <v>97</v>
      </c>
      <c r="BL252" s="160">
        <f>ROUND(Q252*I252,2)</f>
        <v>0</v>
      </c>
      <c r="BM252" s="3" t="s">
        <v>232</v>
      </c>
      <c r="BN252" s="159" t="s">
        <v>836</v>
      </c>
    </row>
    <row r="253" spans="1:66" ht="15.75" customHeight="1">
      <c r="A253" s="161"/>
      <c r="B253" s="162"/>
      <c r="C253" s="161"/>
      <c r="D253" s="163" t="s">
        <v>167</v>
      </c>
      <c r="E253" s="164" t="s">
        <v>1</v>
      </c>
      <c r="F253" s="165" t="s">
        <v>308</v>
      </c>
      <c r="G253" s="165"/>
      <c r="H253" s="161"/>
      <c r="I253" s="166">
        <v>43.52</v>
      </c>
      <c r="J253" s="161"/>
      <c r="K253" s="161"/>
      <c r="L253" s="161"/>
      <c r="M253" s="161"/>
      <c r="N253" s="162"/>
      <c r="O253" s="167"/>
      <c r="P253" s="161"/>
      <c r="Q253" s="161"/>
      <c r="R253" s="161"/>
      <c r="S253" s="161"/>
      <c r="T253" s="161"/>
      <c r="U253" s="161"/>
      <c r="V253" s="161"/>
      <c r="W253" s="161"/>
      <c r="X253" s="161"/>
      <c r="Y253" s="168"/>
      <c r="Z253" s="161"/>
      <c r="AA253" s="161"/>
      <c r="AB253" s="161"/>
      <c r="AC253" s="161"/>
      <c r="AD253" s="161"/>
      <c r="AE253" s="161"/>
      <c r="AF253" s="161"/>
      <c r="AG253" s="161"/>
      <c r="AH253" s="161"/>
      <c r="AI253" s="161"/>
      <c r="AJ253" s="161"/>
      <c r="AK253" s="161"/>
      <c r="AL253" s="161"/>
      <c r="AM253" s="161"/>
      <c r="AN253" s="161"/>
      <c r="AO253" s="161"/>
      <c r="AP253" s="161"/>
      <c r="AQ253" s="161"/>
      <c r="AR253" s="161"/>
      <c r="AS253" s="161"/>
      <c r="AT253" s="161"/>
      <c r="AU253" s="164" t="s">
        <v>167</v>
      </c>
      <c r="AV253" s="164" t="s">
        <v>97</v>
      </c>
      <c r="AW253" s="161" t="s">
        <v>97</v>
      </c>
      <c r="AX253" s="161" t="s">
        <v>4</v>
      </c>
      <c r="AY253" s="161" t="s">
        <v>86</v>
      </c>
      <c r="AZ253" s="164" t="s">
        <v>159</v>
      </c>
      <c r="BA253" s="161"/>
      <c r="BB253" s="161"/>
      <c r="BC253" s="161"/>
      <c r="BD253" s="161"/>
      <c r="BE253" s="161"/>
      <c r="BF253" s="161"/>
      <c r="BG253" s="161"/>
      <c r="BH253" s="161"/>
      <c r="BI253" s="161"/>
      <c r="BJ253" s="161"/>
      <c r="BK253" s="161"/>
      <c r="BL253" s="161"/>
      <c r="BM253" s="161"/>
      <c r="BN253" s="161"/>
    </row>
    <row r="254" spans="1:66" ht="21.75" customHeight="1">
      <c r="A254" s="18"/>
      <c r="B254" s="19"/>
      <c r="C254" s="145" t="s">
        <v>421</v>
      </c>
      <c r="D254" s="145" t="s">
        <v>161</v>
      </c>
      <c r="E254" s="146" t="s">
        <v>397</v>
      </c>
      <c r="F254" s="147" t="s">
        <v>398</v>
      </c>
      <c r="G254" s="147"/>
      <c r="H254" s="148" t="s">
        <v>252</v>
      </c>
      <c r="I254" s="150"/>
      <c r="J254" s="150"/>
      <c r="K254" s="150"/>
      <c r="L254" s="151">
        <f>ROUND(Q254*I254,2)</f>
        <v>0</v>
      </c>
      <c r="M254" s="152"/>
      <c r="N254" s="19"/>
      <c r="O254" s="153" t="s">
        <v>1</v>
      </c>
      <c r="P254" s="154" t="s">
        <v>42</v>
      </c>
      <c r="Q254" s="155">
        <f>J254+K254</f>
        <v>0</v>
      </c>
      <c r="R254" s="156">
        <f>ROUND(J254*I254,2)</f>
        <v>0</v>
      </c>
      <c r="S254" s="156">
        <f>ROUND(K254*I254,2)</f>
        <v>0</v>
      </c>
      <c r="T254" s="18"/>
      <c r="U254" s="157">
        <f>T254*I254</f>
        <v>0</v>
      </c>
      <c r="V254" s="157">
        <v>0</v>
      </c>
      <c r="W254" s="157">
        <f>V254*I254</f>
        <v>0</v>
      </c>
      <c r="X254" s="157">
        <v>0</v>
      </c>
      <c r="Y254" s="158">
        <f>X254*I254</f>
        <v>0</v>
      </c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59" t="s">
        <v>232</v>
      </c>
      <c r="AT254" s="18"/>
      <c r="AU254" s="159" t="s">
        <v>161</v>
      </c>
      <c r="AV254" s="159" t="s">
        <v>97</v>
      </c>
      <c r="AW254" s="18"/>
      <c r="AX254" s="18"/>
      <c r="AY254" s="18"/>
      <c r="AZ254" s="3" t="s">
        <v>159</v>
      </c>
      <c r="BA254" s="18"/>
      <c r="BB254" s="18"/>
      <c r="BC254" s="18"/>
      <c r="BD254" s="18"/>
      <c r="BE254" s="18"/>
      <c r="BF254" s="160">
        <f>IF(P254="základná",L254,0)</f>
        <v>0</v>
      </c>
      <c r="BG254" s="160">
        <f>IF(P254="znížená",L254,0)</f>
        <v>0</v>
      </c>
      <c r="BH254" s="160">
        <f>IF(P254="zákl. prenesená",L254,0)</f>
        <v>0</v>
      </c>
      <c r="BI254" s="160">
        <f>IF(P254="zníž. prenesená",L254,0)</f>
        <v>0</v>
      </c>
      <c r="BJ254" s="160">
        <f>IF(P254="nulová",L254,0)</f>
        <v>0</v>
      </c>
      <c r="BK254" s="3" t="s">
        <v>97</v>
      </c>
      <c r="BL254" s="160">
        <f>ROUND(Q254*I254,2)</f>
        <v>0</v>
      </c>
      <c r="BM254" s="3" t="s">
        <v>232</v>
      </c>
      <c r="BN254" s="159" t="s">
        <v>837</v>
      </c>
    </row>
    <row r="255" spans="1:66" ht="22.5" customHeight="1">
      <c r="A255" s="132"/>
      <c r="B255" s="133"/>
      <c r="C255" s="132"/>
      <c r="D255" s="134" t="s">
        <v>77</v>
      </c>
      <c r="E255" s="143" t="s">
        <v>400</v>
      </c>
      <c r="F255" s="143" t="s">
        <v>401</v>
      </c>
      <c r="G255" s="143"/>
      <c r="H255" s="132"/>
      <c r="I255" s="132"/>
      <c r="J255" s="132"/>
      <c r="K255" s="132"/>
      <c r="L255" s="144">
        <f>BL255</f>
        <v>0</v>
      </c>
      <c r="M255" s="132"/>
      <c r="N255" s="133"/>
      <c r="O255" s="137"/>
      <c r="P255" s="132"/>
      <c r="Q255" s="132"/>
      <c r="R255" s="138">
        <f t="shared" ref="R255:S255" si="97">SUM(R256:R278)</f>
        <v>0</v>
      </c>
      <c r="S255" s="138">
        <f t="shared" si="97"/>
        <v>0</v>
      </c>
      <c r="T255" s="132"/>
      <c r="U255" s="139">
        <f>SUM(U256:U278)</f>
        <v>0</v>
      </c>
      <c r="V255" s="132"/>
      <c r="W255" s="139">
        <f>SUM(W256:W278)</f>
        <v>0.25195840000000003</v>
      </c>
      <c r="X255" s="132"/>
      <c r="Y255" s="140">
        <f>SUM(Y256:Y278)</f>
        <v>0</v>
      </c>
      <c r="Z255" s="132"/>
      <c r="AA255" s="132"/>
      <c r="AB255" s="132"/>
      <c r="AC255" s="132"/>
      <c r="AD255" s="132"/>
      <c r="AE255" s="132"/>
      <c r="AF255" s="132"/>
      <c r="AG255" s="132"/>
      <c r="AH255" s="132"/>
      <c r="AI255" s="132"/>
      <c r="AJ255" s="132"/>
      <c r="AK255" s="132"/>
      <c r="AL255" s="132"/>
      <c r="AM255" s="132"/>
      <c r="AN255" s="132"/>
      <c r="AO255" s="132"/>
      <c r="AP255" s="132"/>
      <c r="AQ255" s="132"/>
      <c r="AR255" s="132"/>
      <c r="AS255" s="134" t="s">
        <v>97</v>
      </c>
      <c r="AT255" s="132"/>
      <c r="AU255" s="141" t="s">
        <v>77</v>
      </c>
      <c r="AV255" s="141" t="s">
        <v>86</v>
      </c>
      <c r="AW255" s="132"/>
      <c r="AX255" s="132"/>
      <c r="AY255" s="132"/>
      <c r="AZ255" s="134" t="s">
        <v>159</v>
      </c>
      <c r="BA255" s="132"/>
      <c r="BB255" s="132"/>
      <c r="BC255" s="132"/>
      <c r="BD255" s="132"/>
      <c r="BE255" s="132"/>
      <c r="BF255" s="132"/>
      <c r="BG255" s="132"/>
      <c r="BH255" s="132"/>
      <c r="BI255" s="132"/>
      <c r="BJ255" s="132"/>
      <c r="BK255" s="132"/>
      <c r="BL255" s="142">
        <f>SUM(BL256:BL278)</f>
        <v>0</v>
      </c>
      <c r="BM255" s="132"/>
      <c r="BN255" s="132"/>
    </row>
    <row r="256" spans="1:66" ht="37.5" customHeight="1">
      <c r="A256" s="18"/>
      <c r="B256" s="19"/>
      <c r="C256" s="145" t="s">
        <v>425</v>
      </c>
      <c r="D256" s="145" t="s">
        <v>161</v>
      </c>
      <c r="E256" s="146" t="s">
        <v>403</v>
      </c>
      <c r="F256" s="147" t="s">
        <v>404</v>
      </c>
      <c r="G256" s="147"/>
      <c r="H256" s="148" t="s">
        <v>186</v>
      </c>
      <c r="I256" s="149">
        <v>55.48</v>
      </c>
      <c r="J256" s="150"/>
      <c r="K256" s="150"/>
      <c r="L256" s="151">
        <f>ROUND(Q256*I256,2)</f>
        <v>0</v>
      </c>
      <c r="M256" s="152"/>
      <c r="N256" s="19"/>
      <c r="O256" s="153" t="s">
        <v>1</v>
      </c>
      <c r="P256" s="154" t="s">
        <v>42</v>
      </c>
      <c r="Q256" s="155">
        <f>J256+K256</f>
        <v>0</v>
      </c>
      <c r="R256" s="156">
        <f>ROUND(J256*I256,2)</f>
        <v>0</v>
      </c>
      <c r="S256" s="156">
        <f>ROUND(K256*I256,2)</f>
        <v>0</v>
      </c>
      <c r="T256" s="18"/>
      <c r="U256" s="157">
        <f>T256*I256</f>
        <v>0</v>
      </c>
      <c r="V256" s="157">
        <v>3.0000000000000001E-5</v>
      </c>
      <c r="W256" s="157">
        <f>V256*I256</f>
        <v>1.6643999999999999E-3</v>
      </c>
      <c r="X256" s="157">
        <v>0</v>
      </c>
      <c r="Y256" s="158">
        <f>X256*I256</f>
        <v>0</v>
      </c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59" t="s">
        <v>232</v>
      </c>
      <c r="AT256" s="18"/>
      <c r="AU256" s="159" t="s">
        <v>161</v>
      </c>
      <c r="AV256" s="159" t="s">
        <v>97</v>
      </c>
      <c r="AW256" s="18"/>
      <c r="AX256" s="18"/>
      <c r="AY256" s="18"/>
      <c r="AZ256" s="3" t="s">
        <v>159</v>
      </c>
      <c r="BA256" s="18"/>
      <c r="BB256" s="18"/>
      <c r="BC256" s="18"/>
      <c r="BD256" s="18"/>
      <c r="BE256" s="18"/>
      <c r="BF256" s="160">
        <f>IF(P256="základná",L256,0)</f>
        <v>0</v>
      </c>
      <c r="BG256" s="160">
        <f>IF(P256="znížená",L256,0)</f>
        <v>0</v>
      </c>
      <c r="BH256" s="160">
        <f>IF(P256="zákl. prenesená",L256,0)</f>
        <v>0</v>
      </c>
      <c r="BI256" s="160">
        <f>IF(P256="zníž. prenesená",L256,0)</f>
        <v>0</v>
      </c>
      <c r="BJ256" s="160">
        <f>IF(P256="nulová",L256,0)</f>
        <v>0</v>
      </c>
      <c r="BK256" s="3" t="s">
        <v>97</v>
      </c>
      <c r="BL256" s="160">
        <f>ROUND(Q256*I256,2)</f>
        <v>0</v>
      </c>
      <c r="BM256" s="3" t="s">
        <v>232</v>
      </c>
      <c r="BN256" s="159" t="s">
        <v>838</v>
      </c>
    </row>
    <row r="257" spans="1:66" ht="15.75" customHeight="1">
      <c r="A257" s="161"/>
      <c r="B257" s="162"/>
      <c r="C257" s="161"/>
      <c r="D257" s="163" t="s">
        <v>167</v>
      </c>
      <c r="E257" s="164" t="s">
        <v>1</v>
      </c>
      <c r="F257" s="165" t="s">
        <v>565</v>
      </c>
      <c r="G257" s="165"/>
      <c r="H257" s="161"/>
      <c r="I257" s="166">
        <v>59.6</v>
      </c>
      <c r="J257" s="161"/>
      <c r="K257" s="161"/>
      <c r="L257" s="161"/>
      <c r="M257" s="161"/>
      <c r="N257" s="162"/>
      <c r="O257" s="167"/>
      <c r="P257" s="161"/>
      <c r="Q257" s="161"/>
      <c r="R257" s="161"/>
      <c r="S257" s="161"/>
      <c r="T257" s="161"/>
      <c r="U257" s="161"/>
      <c r="V257" s="161"/>
      <c r="W257" s="161"/>
      <c r="X257" s="161"/>
      <c r="Y257" s="168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  <c r="AJ257" s="161"/>
      <c r="AK257" s="161"/>
      <c r="AL257" s="161"/>
      <c r="AM257" s="161"/>
      <c r="AN257" s="161"/>
      <c r="AO257" s="161"/>
      <c r="AP257" s="161"/>
      <c r="AQ257" s="161"/>
      <c r="AR257" s="161"/>
      <c r="AS257" s="161"/>
      <c r="AT257" s="161"/>
      <c r="AU257" s="164" t="s">
        <v>167</v>
      </c>
      <c r="AV257" s="164" t="s">
        <v>97</v>
      </c>
      <c r="AW257" s="161" t="s">
        <v>97</v>
      </c>
      <c r="AX257" s="161" t="s">
        <v>4</v>
      </c>
      <c r="AY257" s="161" t="s">
        <v>78</v>
      </c>
      <c r="AZ257" s="164" t="s">
        <v>159</v>
      </c>
      <c r="BA257" s="161"/>
      <c r="BB257" s="161"/>
      <c r="BC257" s="161"/>
      <c r="BD257" s="161"/>
      <c r="BE257" s="161"/>
      <c r="BF257" s="161"/>
      <c r="BG257" s="161"/>
      <c r="BH257" s="161"/>
      <c r="BI257" s="161"/>
      <c r="BJ257" s="161"/>
      <c r="BK257" s="161"/>
      <c r="BL257" s="161"/>
      <c r="BM257" s="161"/>
      <c r="BN257" s="161"/>
    </row>
    <row r="258" spans="1:66" ht="15.75" customHeight="1">
      <c r="A258" s="179"/>
      <c r="B258" s="180"/>
      <c r="C258" s="179"/>
      <c r="D258" s="163" t="s">
        <v>167</v>
      </c>
      <c r="E258" s="181" t="s">
        <v>1</v>
      </c>
      <c r="F258" s="182" t="s">
        <v>235</v>
      </c>
      <c r="G258" s="182"/>
      <c r="H258" s="179"/>
      <c r="I258" s="181" t="s">
        <v>1</v>
      </c>
      <c r="J258" s="179"/>
      <c r="K258" s="179"/>
      <c r="L258" s="179"/>
      <c r="M258" s="179"/>
      <c r="N258" s="180"/>
      <c r="O258" s="183"/>
      <c r="P258" s="179"/>
      <c r="Q258" s="179"/>
      <c r="R258" s="179"/>
      <c r="S258" s="179"/>
      <c r="T258" s="179"/>
      <c r="U258" s="179"/>
      <c r="V258" s="179"/>
      <c r="W258" s="179"/>
      <c r="X258" s="179"/>
      <c r="Y258" s="184"/>
      <c r="Z258" s="179"/>
      <c r="AA258" s="179"/>
      <c r="AB258" s="179"/>
      <c r="AC258" s="179"/>
      <c r="AD258" s="179"/>
      <c r="AE258" s="179"/>
      <c r="AF258" s="179"/>
      <c r="AG258" s="179"/>
      <c r="AH258" s="179"/>
      <c r="AI258" s="179"/>
      <c r="AJ258" s="179"/>
      <c r="AK258" s="179"/>
      <c r="AL258" s="179"/>
      <c r="AM258" s="179"/>
      <c r="AN258" s="179"/>
      <c r="AO258" s="179"/>
      <c r="AP258" s="179"/>
      <c r="AQ258" s="179"/>
      <c r="AR258" s="179"/>
      <c r="AS258" s="179"/>
      <c r="AT258" s="179"/>
      <c r="AU258" s="181" t="s">
        <v>167</v>
      </c>
      <c r="AV258" s="181" t="s">
        <v>97</v>
      </c>
      <c r="AW258" s="179" t="s">
        <v>86</v>
      </c>
      <c r="AX258" s="179" t="s">
        <v>4</v>
      </c>
      <c r="AY258" s="179" t="s">
        <v>78</v>
      </c>
      <c r="AZ258" s="181" t="s">
        <v>159</v>
      </c>
      <c r="BA258" s="179"/>
      <c r="BB258" s="179"/>
      <c r="BC258" s="179"/>
      <c r="BD258" s="179"/>
      <c r="BE258" s="179"/>
      <c r="BF258" s="179"/>
      <c r="BG258" s="179"/>
      <c r="BH258" s="179"/>
      <c r="BI258" s="179"/>
      <c r="BJ258" s="179"/>
      <c r="BK258" s="179"/>
      <c r="BL258" s="179"/>
      <c r="BM258" s="179"/>
      <c r="BN258" s="179"/>
    </row>
    <row r="259" spans="1:66" ht="15.75" customHeight="1">
      <c r="A259" s="161"/>
      <c r="B259" s="162"/>
      <c r="C259" s="161"/>
      <c r="D259" s="163" t="s">
        <v>167</v>
      </c>
      <c r="E259" s="164" t="s">
        <v>1</v>
      </c>
      <c r="F259" s="165" t="s">
        <v>246</v>
      </c>
      <c r="G259" s="165"/>
      <c r="H259" s="161"/>
      <c r="I259" s="166">
        <v>-1.92</v>
      </c>
      <c r="J259" s="161"/>
      <c r="K259" s="161"/>
      <c r="L259" s="161"/>
      <c r="M259" s="161"/>
      <c r="N259" s="162"/>
      <c r="O259" s="167"/>
      <c r="P259" s="161"/>
      <c r="Q259" s="161"/>
      <c r="R259" s="161"/>
      <c r="S259" s="161"/>
      <c r="T259" s="161"/>
      <c r="U259" s="161"/>
      <c r="V259" s="161"/>
      <c r="W259" s="161"/>
      <c r="X259" s="161"/>
      <c r="Y259" s="168"/>
      <c r="Z259" s="161"/>
      <c r="AA259" s="161"/>
      <c r="AB259" s="161"/>
      <c r="AC259" s="161"/>
      <c r="AD259" s="161"/>
      <c r="AE259" s="161"/>
      <c r="AF259" s="161"/>
      <c r="AG259" s="161"/>
      <c r="AH259" s="161"/>
      <c r="AI259" s="161"/>
      <c r="AJ259" s="161"/>
      <c r="AK259" s="161"/>
      <c r="AL259" s="161"/>
      <c r="AM259" s="161"/>
      <c r="AN259" s="161"/>
      <c r="AO259" s="161"/>
      <c r="AP259" s="161"/>
      <c r="AQ259" s="161"/>
      <c r="AR259" s="161"/>
      <c r="AS259" s="161"/>
      <c r="AT259" s="161"/>
      <c r="AU259" s="164" t="s">
        <v>167</v>
      </c>
      <c r="AV259" s="164" t="s">
        <v>97</v>
      </c>
      <c r="AW259" s="161" t="s">
        <v>97</v>
      </c>
      <c r="AX259" s="161" t="s">
        <v>4</v>
      </c>
      <c r="AY259" s="161" t="s">
        <v>78</v>
      </c>
      <c r="AZ259" s="164" t="s">
        <v>159</v>
      </c>
      <c r="BA259" s="161"/>
      <c r="BB259" s="161"/>
      <c r="BC259" s="161"/>
      <c r="BD259" s="161"/>
      <c r="BE259" s="161"/>
      <c r="BF259" s="161"/>
      <c r="BG259" s="161"/>
      <c r="BH259" s="161"/>
      <c r="BI259" s="161"/>
      <c r="BJ259" s="161"/>
      <c r="BK259" s="161"/>
      <c r="BL259" s="161"/>
      <c r="BM259" s="161"/>
      <c r="BN259" s="161"/>
    </row>
    <row r="260" spans="1:66" ht="15.75" customHeight="1">
      <c r="A260" s="161"/>
      <c r="B260" s="162"/>
      <c r="C260" s="161"/>
      <c r="D260" s="163" t="s">
        <v>167</v>
      </c>
      <c r="E260" s="164" t="s">
        <v>1</v>
      </c>
      <c r="F260" s="165" t="s">
        <v>247</v>
      </c>
      <c r="G260" s="165"/>
      <c r="H260" s="161"/>
      <c r="I260" s="166">
        <v>-0.6</v>
      </c>
      <c r="J260" s="161"/>
      <c r="K260" s="161"/>
      <c r="L260" s="161"/>
      <c r="M260" s="161"/>
      <c r="N260" s="162"/>
      <c r="O260" s="167"/>
      <c r="P260" s="161"/>
      <c r="Q260" s="161"/>
      <c r="R260" s="161"/>
      <c r="S260" s="161"/>
      <c r="T260" s="161"/>
      <c r="U260" s="161"/>
      <c r="V260" s="161"/>
      <c r="W260" s="161"/>
      <c r="X260" s="161"/>
      <c r="Y260" s="168"/>
      <c r="Z260" s="161"/>
      <c r="AA260" s="161"/>
      <c r="AB260" s="161"/>
      <c r="AC260" s="161"/>
      <c r="AD260" s="161"/>
      <c r="AE260" s="161"/>
      <c r="AF260" s="161"/>
      <c r="AG260" s="161"/>
      <c r="AH260" s="161"/>
      <c r="AI260" s="161"/>
      <c r="AJ260" s="161"/>
      <c r="AK260" s="161"/>
      <c r="AL260" s="161"/>
      <c r="AM260" s="161"/>
      <c r="AN260" s="161"/>
      <c r="AO260" s="161"/>
      <c r="AP260" s="161"/>
      <c r="AQ260" s="161"/>
      <c r="AR260" s="161"/>
      <c r="AS260" s="161"/>
      <c r="AT260" s="161"/>
      <c r="AU260" s="164" t="s">
        <v>167</v>
      </c>
      <c r="AV260" s="164" t="s">
        <v>97</v>
      </c>
      <c r="AW260" s="161" t="s">
        <v>97</v>
      </c>
      <c r="AX260" s="161" t="s">
        <v>4</v>
      </c>
      <c r="AY260" s="161" t="s">
        <v>78</v>
      </c>
      <c r="AZ260" s="164" t="s">
        <v>159</v>
      </c>
      <c r="BA260" s="161"/>
      <c r="BB260" s="161"/>
      <c r="BC260" s="161"/>
      <c r="BD260" s="161"/>
      <c r="BE260" s="161"/>
      <c r="BF260" s="161"/>
      <c r="BG260" s="161"/>
      <c r="BH260" s="161"/>
      <c r="BI260" s="161"/>
      <c r="BJ260" s="161"/>
      <c r="BK260" s="161"/>
      <c r="BL260" s="161"/>
      <c r="BM260" s="161"/>
      <c r="BN260" s="161"/>
    </row>
    <row r="261" spans="1:66" ht="15.75" customHeight="1">
      <c r="A261" s="161"/>
      <c r="B261" s="162"/>
      <c r="C261" s="161"/>
      <c r="D261" s="163" t="s">
        <v>167</v>
      </c>
      <c r="E261" s="164" t="s">
        <v>1</v>
      </c>
      <c r="F261" s="165" t="s">
        <v>248</v>
      </c>
      <c r="G261" s="165"/>
      <c r="H261" s="161"/>
      <c r="I261" s="166">
        <v>-1.6</v>
      </c>
      <c r="J261" s="161"/>
      <c r="K261" s="161"/>
      <c r="L261" s="161"/>
      <c r="M261" s="161"/>
      <c r="N261" s="162"/>
      <c r="O261" s="167"/>
      <c r="P261" s="161"/>
      <c r="Q261" s="161"/>
      <c r="R261" s="161"/>
      <c r="S261" s="161"/>
      <c r="T261" s="161"/>
      <c r="U261" s="161"/>
      <c r="V261" s="161"/>
      <c r="W261" s="161"/>
      <c r="X261" s="161"/>
      <c r="Y261" s="168"/>
      <c r="Z261" s="161"/>
      <c r="AA261" s="161"/>
      <c r="AB261" s="161"/>
      <c r="AC261" s="161"/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61"/>
      <c r="AT261" s="161"/>
      <c r="AU261" s="164" t="s">
        <v>167</v>
      </c>
      <c r="AV261" s="164" t="s">
        <v>97</v>
      </c>
      <c r="AW261" s="161" t="s">
        <v>97</v>
      </c>
      <c r="AX261" s="161" t="s">
        <v>4</v>
      </c>
      <c r="AY261" s="161" t="s">
        <v>78</v>
      </c>
      <c r="AZ261" s="164" t="s">
        <v>159</v>
      </c>
      <c r="BA261" s="161"/>
      <c r="BB261" s="161"/>
      <c r="BC261" s="161"/>
      <c r="BD261" s="161"/>
      <c r="BE261" s="161"/>
      <c r="BF261" s="161"/>
      <c r="BG261" s="161"/>
      <c r="BH261" s="161"/>
      <c r="BI261" s="161"/>
      <c r="BJ261" s="161"/>
      <c r="BK261" s="161"/>
      <c r="BL261" s="161"/>
      <c r="BM261" s="161"/>
      <c r="BN261" s="161"/>
    </row>
    <row r="262" spans="1:66" ht="15.75" customHeight="1">
      <c r="A262" s="185"/>
      <c r="B262" s="186"/>
      <c r="C262" s="185"/>
      <c r="D262" s="163" t="s">
        <v>167</v>
      </c>
      <c r="E262" s="187" t="s">
        <v>1</v>
      </c>
      <c r="F262" s="188" t="s">
        <v>239</v>
      </c>
      <c r="G262" s="188"/>
      <c r="H262" s="185"/>
      <c r="I262" s="189">
        <v>55.48</v>
      </c>
      <c r="J262" s="185"/>
      <c r="K262" s="185"/>
      <c r="L262" s="185"/>
      <c r="M262" s="185"/>
      <c r="N262" s="186"/>
      <c r="O262" s="190"/>
      <c r="P262" s="185"/>
      <c r="Q262" s="185"/>
      <c r="R262" s="185"/>
      <c r="S262" s="185"/>
      <c r="T262" s="185"/>
      <c r="U262" s="185"/>
      <c r="V262" s="185"/>
      <c r="W262" s="185"/>
      <c r="X262" s="185"/>
      <c r="Y262" s="191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5"/>
      <c r="AL262" s="185"/>
      <c r="AM262" s="185"/>
      <c r="AN262" s="185"/>
      <c r="AO262" s="185"/>
      <c r="AP262" s="185"/>
      <c r="AQ262" s="185"/>
      <c r="AR262" s="185"/>
      <c r="AS262" s="185"/>
      <c r="AT262" s="185"/>
      <c r="AU262" s="187" t="s">
        <v>167</v>
      </c>
      <c r="AV262" s="187" t="s">
        <v>97</v>
      </c>
      <c r="AW262" s="185" t="s">
        <v>174</v>
      </c>
      <c r="AX262" s="185" t="s">
        <v>4</v>
      </c>
      <c r="AY262" s="185" t="s">
        <v>86</v>
      </c>
      <c r="AZ262" s="187" t="s">
        <v>159</v>
      </c>
      <c r="BA262" s="185"/>
      <c r="BB262" s="185"/>
      <c r="BC262" s="185"/>
      <c r="BD262" s="185"/>
      <c r="BE262" s="185"/>
      <c r="BF262" s="185"/>
      <c r="BG262" s="185"/>
      <c r="BH262" s="185"/>
      <c r="BI262" s="185"/>
      <c r="BJ262" s="185"/>
      <c r="BK262" s="185"/>
      <c r="BL262" s="185"/>
      <c r="BM262" s="185"/>
      <c r="BN262" s="185"/>
    </row>
    <row r="263" spans="1:66" ht="16.5" customHeight="1">
      <c r="A263" s="18"/>
      <c r="B263" s="19"/>
      <c r="C263" s="169" t="s">
        <v>429</v>
      </c>
      <c r="D263" s="169" t="s">
        <v>175</v>
      </c>
      <c r="E263" s="170" t="s">
        <v>409</v>
      </c>
      <c r="F263" s="171" t="s">
        <v>410</v>
      </c>
      <c r="G263" s="171"/>
      <c r="H263" s="172" t="s">
        <v>186</v>
      </c>
      <c r="I263" s="173">
        <v>55.48</v>
      </c>
      <c r="J263" s="174"/>
      <c r="K263" s="175"/>
      <c r="L263" s="176">
        <f t="shared" ref="L263:L264" si="98">ROUND(Q263*I263,2)</f>
        <v>0</v>
      </c>
      <c r="M263" s="175"/>
      <c r="N263" s="177"/>
      <c r="O263" s="178" t="s">
        <v>1</v>
      </c>
      <c r="P263" s="154" t="s">
        <v>42</v>
      </c>
      <c r="Q263" s="155">
        <f t="shared" ref="Q263:Q264" si="99">J263+K263</f>
        <v>0</v>
      </c>
      <c r="R263" s="156">
        <f t="shared" ref="R263:R264" si="100">ROUND(J263*I263,2)</f>
        <v>0</v>
      </c>
      <c r="S263" s="156">
        <f t="shared" ref="S263:S264" si="101">ROUND(K263*I263,2)</f>
        <v>0</v>
      </c>
      <c r="T263" s="18"/>
      <c r="U263" s="157">
        <f t="shared" ref="U263:U264" si="102">T263*I263</f>
        <v>0</v>
      </c>
      <c r="V263" s="157">
        <v>0</v>
      </c>
      <c r="W263" s="157">
        <f t="shared" ref="W263:W264" si="103">V263*I263</f>
        <v>0</v>
      </c>
      <c r="X263" s="157">
        <v>0</v>
      </c>
      <c r="Y263" s="158">
        <f t="shared" ref="Y263:Y264" si="104">X263*I263</f>
        <v>0</v>
      </c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59" t="s">
        <v>243</v>
      </c>
      <c r="AT263" s="18"/>
      <c r="AU263" s="159" t="s">
        <v>175</v>
      </c>
      <c r="AV263" s="159" t="s">
        <v>97</v>
      </c>
      <c r="AW263" s="18"/>
      <c r="AX263" s="18"/>
      <c r="AY263" s="18"/>
      <c r="AZ263" s="3" t="s">
        <v>159</v>
      </c>
      <c r="BA263" s="18"/>
      <c r="BB263" s="18"/>
      <c r="BC263" s="18"/>
      <c r="BD263" s="18"/>
      <c r="BE263" s="18"/>
      <c r="BF263" s="160">
        <f t="shared" ref="BF263:BF264" si="105">IF(P263="základná",L263,0)</f>
        <v>0</v>
      </c>
      <c r="BG263" s="160">
        <f t="shared" ref="BG263:BG264" si="106">IF(P263="znížená",L263,0)</f>
        <v>0</v>
      </c>
      <c r="BH263" s="160">
        <f t="shared" ref="BH263:BH264" si="107">IF(P263="zákl. prenesená",L263,0)</f>
        <v>0</v>
      </c>
      <c r="BI263" s="160">
        <f t="shared" ref="BI263:BI264" si="108">IF(P263="zníž. prenesená",L263,0)</f>
        <v>0</v>
      </c>
      <c r="BJ263" s="160">
        <f t="shared" ref="BJ263:BJ264" si="109">IF(P263="nulová",L263,0)</f>
        <v>0</v>
      </c>
      <c r="BK263" s="3" t="s">
        <v>97</v>
      </c>
      <c r="BL263" s="160">
        <f t="shared" ref="BL263:BL264" si="110">ROUND(Q263*I263,2)</f>
        <v>0</v>
      </c>
      <c r="BM263" s="3" t="s">
        <v>232</v>
      </c>
      <c r="BN263" s="159" t="s">
        <v>839</v>
      </c>
    </row>
    <row r="264" spans="1:66" ht="21.75" customHeight="1">
      <c r="A264" s="18"/>
      <c r="B264" s="19"/>
      <c r="C264" s="145" t="s">
        <v>433</v>
      </c>
      <c r="D264" s="145" t="s">
        <v>161</v>
      </c>
      <c r="E264" s="146" t="s">
        <v>413</v>
      </c>
      <c r="F264" s="147" t="s">
        <v>414</v>
      </c>
      <c r="G264" s="147"/>
      <c r="H264" s="148" t="s">
        <v>263</v>
      </c>
      <c r="I264" s="149">
        <v>112</v>
      </c>
      <c r="J264" s="150"/>
      <c r="K264" s="150"/>
      <c r="L264" s="151">
        <f t="shared" si="98"/>
        <v>0</v>
      </c>
      <c r="M264" s="152"/>
      <c r="N264" s="19"/>
      <c r="O264" s="153" t="s">
        <v>1</v>
      </c>
      <c r="P264" s="154" t="s">
        <v>42</v>
      </c>
      <c r="Q264" s="155">
        <f t="shared" si="99"/>
        <v>0</v>
      </c>
      <c r="R264" s="156">
        <f t="shared" si="100"/>
        <v>0</v>
      </c>
      <c r="S264" s="156">
        <f t="shared" si="101"/>
        <v>0</v>
      </c>
      <c r="T264" s="18"/>
      <c r="U264" s="157">
        <f t="shared" si="102"/>
        <v>0</v>
      </c>
      <c r="V264" s="157">
        <v>6.0000000000000002E-5</v>
      </c>
      <c r="W264" s="157">
        <f t="shared" si="103"/>
        <v>6.7200000000000003E-3</v>
      </c>
      <c r="X264" s="157">
        <v>0</v>
      </c>
      <c r="Y264" s="158">
        <f t="shared" si="104"/>
        <v>0</v>
      </c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59" t="s">
        <v>232</v>
      </c>
      <c r="AT264" s="18"/>
      <c r="AU264" s="159" t="s">
        <v>161</v>
      </c>
      <c r="AV264" s="159" t="s">
        <v>97</v>
      </c>
      <c r="AW264" s="18"/>
      <c r="AX264" s="18"/>
      <c r="AY264" s="18"/>
      <c r="AZ264" s="3" t="s">
        <v>159</v>
      </c>
      <c r="BA264" s="18"/>
      <c r="BB264" s="18"/>
      <c r="BC264" s="18"/>
      <c r="BD264" s="18"/>
      <c r="BE264" s="18"/>
      <c r="BF264" s="160">
        <f t="shared" si="105"/>
        <v>0</v>
      </c>
      <c r="BG264" s="160">
        <f t="shared" si="106"/>
        <v>0</v>
      </c>
      <c r="BH264" s="160">
        <f t="shared" si="107"/>
        <v>0</v>
      </c>
      <c r="BI264" s="160">
        <f t="shared" si="108"/>
        <v>0</v>
      </c>
      <c r="BJ264" s="160">
        <f t="shared" si="109"/>
        <v>0</v>
      </c>
      <c r="BK264" s="3" t="s">
        <v>97</v>
      </c>
      <c r="BL264" s="160">
        <f t="shared" si="110"/>
        <v>0</v>
      </c>
      <c r="BM264" s="3" t="s">
        <v>232</v>
      </c>
      <c r="BN264" s="159" t="s">
        <v>840</v>
      </c>
    </row>
    <row r="265" spans="1:66" ht="15.75" customHeight="1">
      <c r="A265" s="161"/>
      <c r="B265" s="162"/>
      <c r="C265" s="161"/>
      <c r="D265" s="163" t="s">
        <v>167</v>
      </c>
      <c r="E265" s="164" t="s">
        <v>1</v>
      </c>
      <c r="F265" s="165" t="s">
        <v>416</v>
      </c>
      <c r="G265" s="165"/>
      <c r="H265" s="161"/>
      <c r="I265" s="166">
        <v>112</v>
      </c>
      <c r="J265" s="161"/>
      <c r="K265" s="161"/>
      <c r="L265" s="161"/>
      <c r="M265" s="161"/>
      <c r="N265" s="162"/>
      <c r="O265" s="167"/>
      <c r="P265" s="161"/>
      <c r="Q265" s="161"/>
      <c r="R265" s="161"/>
      <c r="S265" s="161"/>
      <c r="T265" s="161"/>
      <c r="U265" s="161"/>
      <c r="V265" s="161"/>
      <c r="W265" s="161"/>
      <c r="X265" s="161"/>
      <c r="Y265" s="168"/>
      <c r="Z265" s="161"/>
      <c r="AA265" s="161"/>
      <c r="AB265" s="161"/>
      <c r="AC265" s="161"/>
      <c r="AD265" s="161"/>
      <c r="AE265" s="161"/>
      <c r="AF265" s="161"/>
      <c r="AG265" s="161"/>
      <c r="AH265" s="161"/>
      <c r="AI265" s="161"/>
      <c r="AJ265" s="161"/>
      <c r="AK265" s="161"/>
      <c r="AL265" s="161"/>
      <c r="AM265" s="161"/>
      <c r="AN265" s="161"/>
      <c r="AO265" s="161"/>
      <c r="AP265" s="161"/>
      <c r="AQ265" s="161"/>
      <c r="AR265" s="161"/>
      <c r="AS265" s="161"/>
      <c r="AT265" s="161"/>
      <c r="AU265" s="164" t="s">
        <v>167</v>
      </c>
      <c r="AV265" s="164" t="s">
        <v>97</v>
      </c>
      <c r="AW265" s="161" t="s">
        <v>97</v>
      </c>
      <c r="AX265" s="161" t="s">
        <v>4</v>
      </c>
      <c r="AY265" s="161" t="s">
        <v>86</v>
      </c>
      <c r="AZ265" s="164" t="s">
        <v>159</v>
      </c>
      <c r="BA265" s="161"/>
      <c r="BB265" s="161"/>
      <c r="BC265" s="161"/>
      <c r="BD265" s="161"/>
      <c r="BE265" s="161"/>
      <c r="BF265" s="161"/>
      <c r="BG265" s="161"/>
      <c r="BH265" s="161"/>
      <c r="BI265" s="161"/>
      <c r="BJ265" s="161"/>
      <c r="BK265" s="161"/>
      <c r="BL265" s="161"/>
      <c r="BM265" s="161"/>
      <c r="BN265" s="161"/>
    </row>
    <row r="266" spans="1:66" ht="37.5" customHeight="1">
      <c r="A266" s="18"/>
      <c r="B266" s="19"/>
      <c r="C266" s="169" t="s">
        <v>437</v>
      </c>
      <c r="D266" s="169" t="s">
        <v>175</v>
      </c>
      <c r="E266" s="170" t="s">
        <v>293</v>
      </c>
      <c r="F266" s="171" t="s">
        <v>294</v>
      </c>
      <c r="G266" s="171"/>
      <c r="H266" s="172" t="s">
        <v>164</v>
      </c>
      <c r="I266" s="173">
        <v>0.28000000000000003</v>
      </c>
      <c r="J266" s="174"/>
      <c r="K266" s="175"/>
      <c r="L266" s="176">
        <f>ROUND(Q266*I266,2)</f>
        <v>0</v>
      </c>
      <c r="M266" s="175"/>
      <c r="N266" s="177"/>
      <c r="O266" s="178" t="s">
        <v>1</v>
      </c>
      <c r="P266" s="154" t="s">
        <v>42</v>
      </c>
      <c r="Q266" s="155">
        <f>J266+K266</f>
        <v>0</v>
      </c>
      <c r="R266" s="156">
        <f>ROUND(J266*I266,2)</f>
        <v>0</v>
      </c>
      <c r="S266" s="156">
        <f>ROUND(K266*I266,2)</f>
        <v>0</v>
      </c>
      <c r="T266" s="18"/>
      <c r="U266" s="157">
        <f>T266*I266</f>
        <v>0</v>
      </c>
      <c r="V266" s="157">
        <v>0.5</v>
      </c>
      <c r="W266" s="157">
        <f>V266*I266</f>
        <v>0.14000000000000001</v>
      </c>
      <c r="X266" s="157">
        <v>0</v>
      </c>
      <c r="Y266" s="158">
        <f>X266*I266</f>
        <v>0</v>
      </c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59" t="s">
        <v>243</v>
      </c>
      <c r="AT266" s="18"/>
      <c r="AU266" s="159" t="s">
        <v>175</v>
      </c>
      <c r="AV266" s="159" t="s">
        <v>97</v>
      </c>
      <c r="AW266" s="18"/>
      <c r="AX266" s="18"/>
      <c r="AY266" s="18"/>
      <c r="AZ266" s="3" t="s">
        <v>159</v>
      </c>
      <c r="BA266" s="18"/>
      <c r="BB266" s="18"/>
      <c r="BC266" s="18"/>
      <c r="BD266" s="18"/>
      <c r="BE266" s="18"/>
      <c r="BF266" s="160">
        <f>IF(P266="základná",L266,0)</f>
        <v>0</v>
      </c>
      <c r="BG266" s="160">
        <f>IF(P266="znížená",L266,0)</f>
        <v>0</v>
      </c>
      <c r="BH266" s="160">
        <f>IF(P266="zákl. prenesená",L266,0)</f>
        <v>0</v>
      </c>
      <c r="BI266" s="160">
        <f>IF(P266="zníž. prenesená",L266,0)</f>
        <v>0</v>
      </c>
      <c r="BJ266" s="160">
        <f>IF(P266="nulová",L266,0)</f>
        <v>0</v>
      </c>
      <c r="BK266" s="3" t="s">
        <v>97</v>
      </c>
      <c r="BL266" s="160">
        <f>ROUND(Q266*I266,2)</f>
        <v>0</v>
      </c>
      <c r="BM266" s="3" t="s">
        <v>232</v>
      </c>
      <c r="BN266" s="159" t="s">
        <v>841</v>
      </c>
    </row>
    <row r="267" spans="1:66" ht="15.75" customHeight="1">
      <c r="A267" s="161"/>
      <c r="B267" s="162"/>
      <c r="C267" s="161"/>
      <c r="D267" s="163" t="s">
        <v>167</v>
      </c>
      <c r="E267" s="164" t="s">
        <v>1</v>
      </c>
      <c r="F267" s="165" t="s">
        <v>419</v>
      </c>
      <c r="G267" s="165"/>
      <c r="H267" s="161"/>
      <c r="I267" s="166">
        <v>0.26900000000000002</v>
      </c>
      <c r="J267" s="161"/>
      <c r="K267" s="161"/>
      <c r="L267" s="161"/>
      <c r="M267" s="161"/>
      <c r="N267" s="162"/>
      <c r="O267" s="167"/>
      <c r="P267" s="161"/>
      <c r="Q267" s="161"/>
      <c r="R267" s="161"/>
      <c r="S267" s="161"/>
      <c r="T267" s="161"/>
      <c r="U267" s="161"/>
      <c r="V267" s="161"/>
      <c r="W267" s="161"/>
      <c r="X267" s="161"/>
      <c r="Y267" s="168"/>
      <c r="Z267" s="161"/>
      <c r="AA267" s="161"/>
      <c r="AB267" s="161"/>
      <c r="AC267" s="161"/>
      <c r="AD267" s="161"/>
      <c r="AE267" s="161"/>
      <c r="AF267" s="161"/>
      <c r="AG267" s="161"/>
      <c r="AH267" s="161"/>
      <c r="AI267" s="161"/>
      <c r="AJ267" s="161"/>
      <c r="AK267" s="161"/>
      <c r="AL267" s="161"/>
      <c r="AM267" s="161"/>
      <c r="AN267" s="161"/>
      <c r="AO267" s="161"/>
      <c r="AP267" s="161"/>
      <c r="AQ267" s="161"/>
      <c r="AR267" s="161"/>
      <c r="AS267" s="161"/>
      <c r="AT267" s="161"/>
      <c r="AU267" s="164" t="s">
        <v>167</v>
      </c>
      <c r="AV267" s="164" t="s">
        <v>97</v>
      </c>
      <c r="AW267" s="161" t="s">
        <v>97</v>
      </c>
      <c r="AX267" s="161" t="s">
        <v>4</v>
      </c>
      <c r="AY267" s="161" t="s">
        <v>86</v>
      </c>
      <c r="AZ267" s="164" t="s">
        <v>159</v>
      </c>
      <c r="BA267" s="161"/>
      <c r="BB267" s="161"/>
      <c r="BC267" s="161"/>
      <c r="BD267" s="161"/>
      <c r="BE267" s="161"/>
      <c r="BF267" s="161"/>
      <c r="BG267" s="161"/>
      <c r="BH267" s="161"/>
      <c r="BI267" s="161"/>
      <c r="BJ267" s="161"/>
      <c r="BK267" s="161"/>
      <c r="BL267" s="161"/>
      <c r="BM267" s="161"/>
      <c r="BN267" s="161"/>
    </row>
    <row r="268" spans="1:66" ht="15.75" customHeight="1">
      <c r="A268" s="161"/>
      <c r="B268" s="162"/>
      <c r="C268" s="161"/>
      <c r="D268" s="163" t="s">
        <v>167</v>
      </c>
      <c r="E268" s="161"/>
      <c r="F268" s="165" t="s">
        <v>420</v>
      </c>
      <c r="G268" s="165"/>
      <c r="H268" s="161"/>
      <c r="I268" s="166">
        <v>0.28000000000000003</v>
      </c>
      <c r="J268" s="161"/>
      <c r="K268" s="161"/>
      <c r="L268" s="161"/>
      <c r="M268" s="161"/>
      <c r="N268" s="162"/>
      <c r="O268" s="167"/>
      <c r="P268" s="161"/>
      <c r="Q268" s="161"/>
      <c r="R268" s="161"/>
      <c r="S268" s="161"/>
      <c r="T268" s="161"/>
      <c r="U268" s="161"/>
      <c r="V268" s="161"/>
      <c r="W268" s="161"/>
      <c r="X268" s="161"/>
      <c r="Y268" s="168"/>
      <c r="Z268" s="161"/>
      <c r="AA268" s="161"/>
      <c r="AB268" s="161"/>
      <c r="AC268" s="161"/>
      <c r="AD268" s="161"/>
      <c r="AE268" s="161"/>
      <c r="AF268" s="161"/>
      <c r="AG268" s="161"/>
      <c r="AH268" s="161"/>
      <c r="AI268" s="161"/>
      <c r="AJ268" s="161"/>
      <c r="AK268" s="161"/>
      <c r="AL268" s="161"/>
      <c r="AM268" s="161"/>
      <c r="AN268" s="161"/>
      <c r="AO268" s="161"/>
      <c r="AP268" s="161"/>
      <c r="AQ268" s="161"/>
      <c r="AR268" s="161"/>
      <c r="AS268" s="161"/>
      <c r="AT268" s="161"/>
      <c r="AU268" s="164" t="s">
        <v>167</v>
      </c>
      <c r="AV268" s="164" t="s">
        <v>97</v>
      </c>
      <c r="AW268" s="161" t="s">
        <v>97</v>
      </c>
      <c r="AX268" s="161" t="s">
        <v>3</v>
      </c>
      <c r="AY268" s="161" t="s">
        <v>86</v>
      </c>
      <c r="AZ268" s="164" t="s">
        <v>159</v>
      </c>
      <c r="BA268" s="161"/>
      <c r="BB268" s="161"/>
      <c r="BC268" s="161"/>
      <c r="BD268" s="161"/>
      <c r="BE268" s="161"/>
      <c r="BF268" s="161"/>
      <c r="BG268" s="161"/>
      <c r="BH268" s="161"/>
      <c r="BI268" s="161"/>
      <c r="BJ268" s="161"/>
      <c r="BK268" s="161"/>
      <c r="BL268" s="161"/>
      <c r="BM268" s="161"/>
      <c r="BN268" s="161"/>
    </row>
    <row r="269" spans="1:66" ht="33" customHeight="1">
      <c r="A269" s="18"/>
      <c r="B269" s="19"/>
      <c r="C269" s="145" t="s">
        <v>443</v>
      </c>
      <c r="D269" s="145" t="s">
        <v>161</v>
      </c>
      <c r="E269" s="146" t="s">
        <v>569</v>
      </c>
      <c r="F269" s="147" t="s">
        <v>570</v>
      </c>
      <c r="G269" s="147"/>
      <c r="H269" s="148" t="s">
        <v>263</v>
      </c>
      <c r="I269" s="149">
        <v>11.2</v>
      </c>
      <c r="J269" s="150"/>
      <c r="K269" s="150"/>
      <c r="L269" s="151">
        <f>ROUND(Q269*I269,2)</f>
        <v>0</v>
      </c>
      <c r="M269" s="152"/>
      <c r="N269" s="19"/>
      <c r="O269" s="153" t="s">
        <v>1</v>
      </c>
      <c r="P269" s="154" t="s">
        <v>42</v>
      </c>
      <c r="Q269" s="155">
        <f>J269+K269</f>
        <v>0</v>
      </c>
      <c r="R269" s="156">
        <f>ROUND(J269*I269,2)</f>
        <v>0</v>
      </c>
      <c r="S269" s="156">
        <f>ROUND(K269*I269,2)</f>
        <v>0</v>
      </c>
      <c r="T269" s="18"/>
      <c r="U269" s="157">
        <f>T269*I269</f>
        <v>0</v>
      </c>
      <c r="V269" s="157">
        <v>2.1000000000000001E-4</v>
      </c>
      <c r="W269" s="157">
        <f>V269*I269</f>
        <v>2.3519999999999999E-3</v>
      </c>
      <c r="X269" s="157">
        <v>0</v>
      </c>
      <c r="Y269" s="158">
        <f>X269*I269</f>
        <v>0</v>
      </c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59" t="s">
        <v>232</v>
      </c>
      <c r="AT269" s="18"/>
      <c r="AU269" s="159" t="s">
        <v>161</v>
      </c>
      <c r="AV269" s="159" t="s">
        <v>97</v>
      </c>
      <c r="AW269" s="18"/>
      <c r="AX269" s="18"/>
      <c r="AY269" s="18"/>
      <c r="AZ269" s="3" t="s">
        <v>159</v>
      </c>
      <c r="BA269" s="18"/>
      <c r="BB269" s="18"/>
      <c r="BC269" s="18"/>
      <c r="BD269" s="18"/>
      <c r="BE269" s="18"/>
      <c r="BF269" s="160">
        <f>IF(P269="základná",L269,0)</f>
        <v>0</v>
      </c>
      <c r="BG269" s="160">
        <f>IF(P269="znížená",L269,0)</f>
        <v>0</v>
      </c>
      <c r="BH269" s="160">
        <f>IF(P269="zákl. prenesená",L269,0)</f>
        <v>0</v>
      </c>
      <c r="BI269" s="160">
        <f>IF(P269="zníž. prenesená",L269,0)</f>
        <v>0</v>
      </c>
      <c r="BJ269" s="160">
        <f>IF(P269="nulová",L269,0)</f>
        <v>0</v>
      </c>
      <c r="BK269" s="3" t="s">
        <v>97</v>
      </c>
      <c r="BL269" s="160">
        <f>ROUND(Q269*I269,2)</f>
        <v>0</v>
      </c>
      <c r="BM269" s="3" t="s">
        <v>232</v>
      </c>
      <c r="BN269" s="159" t="s">
        <v>842</v>
      </c>
    </row>
    <row r="270" spans="1:66" ht="15.75" customHeight="1">
      <c r="A270" s="161"/>
      <c r="B270" s="162"/>
      <c r="C270" s="161"/>
      <c r="D270" s="163" t="s">
        <v>167</v>
      </c>
      <c r="E270" s="164" t="s">
        <v>1</v>
      </c>
      <c r="F270" s="165" t="s">
        <v>572</v>
      </c>
      <c r="G270" s="165"/>
      <c r="H270" s="161"/>
      <c r="I270" s="166">
        <v>8</v>
      </c>
      <c r="J270" s="161"/>
      <c r="K270" s="161"/>
      <c r="L270" s="161"/>
      <c r="M270" s="161"/>
      <c r="N270" s="162"/>
      <c r="O270" s="167"/>
      <c r="P270" s="161"/>
      <c r="Q270" s="161"/>
      <c r="R270" s="161"/>
      <c r="S270" s="161"/>
      <c r="T270" s="161"/>
      <c r="U270" s="161"/>
      <c r="V270" s="161"/>
      <c r="W270" s="161"/>
      <c r="X270" s="161"/>
      <c r="Y270" s="168"/>
      <c r="Z270" s="161"/>
      <c r="AA270" s="161"/>
      <c r="AB270" s="161"/>
      <c r="AC270" s="161"/>
      <c r="AD270" s="161"/>
      <c r="AE270" s="161"/>
      <c r="AF270" s="161"/>
      <c r="AG270" s="161"/>
      <c r="AH270" s="161"/>
      <c r="AI270" s="161"/>
      <c r="AJ270" s="161"/>
      <c r="AK270" s="161"/>
      <c r="AL270" s="161"/>
      <c r="AM270" s="161"/>
      <c r="AN270" s="161"/>
      <c r="AO270" s="161"/>
      <c r="AP270" s="161"/>
      <c r="AQ270" s="161"/>
      <c r="AR270" s="161"/>
      <c r="AS270" s="161"/>
      <c r="AT270" s="161"/>
      <c r="AU270" s="164" t="s">
        <v>167</v>
      </c>
      <c r="AV270" s="164" t="s">
        <v>97</v>
      </c>
      <c r="AW270" s="161" t="s">
        <v>97</v>
      </c>
      <c r="AX270" s="161" t="s">
        <v>4</v>
      </c>
      <c r="AY270" s="161" t="s">
        <v>78</v>
      </c>
      <c r="AZ270" s="164" t="s">
        <v>159</v>
      </c>
      <c r="BA270" s="161"/>
      <c r="BB270" s="161"/>
      <c r="BC270" s="161"/>
      <c r="BD270" s="161"/>
      <c r="BE270" s="161"/>
      <c r="BF270" s="161"/>
      <c r="BG270" s="161"/>
      <c r="BH270" s="161"/>
      <c r="BI270" s="161"/>
      <c r="BJ270" s="161"/>
      <c r="BK270" s="161"/>
      <c r="BL270" s="161"/>
      <c r="BM270" s="161"/>
      <c r="BN270" s="161"/>
    </row>
    <row r="271" spans="1:66" ht="15.75" customHeight="1">
      <c r="A271" s="161"/>
      <c r="B271" s="162"/>
      <c r="C271" s="161"/>
      <c r="D271" s="163" t="s">
        <v>167</v>
      </c>
      <c r="E271" s="164" t="s">
        <v>1</v>
      </c>
      <c r="F271" s="165" t="s">
        <v>573</v>
      </c>
      <c r="G271" s="165"/>
      <c r="H271" s="161"/>
      <c r="I271" s="166">
        <v>3.2</v>
      </c>
      <c r="J271" s="161"/>
      <c r="K271" s="161"/>
      <c r="L271" s="161"/>
      <c r="M271" s="161"/>
      <c r="N271" s="162"/>
      <c r="O271" s="167"/>
      <c r="P271" s="161"/>
      <c r="Q271" s="161"/>
      <c r="R271" s="161"/>
      <c r="S271" s="161"/>
      <c r="T271" s="161"/>
      <c r="U271" s="161"/>
      <c r="V271" s="161"/>
      <c r="W271" s="161"/>
      <c r="X271" s="161"/>
      <c r="Y271" s="168"/>
      <c r="Z271" s="161"/>
      <c r="AA271" s="161"/>
      <c r="AB271" s="161"/>
      <c r="AC271" s="161"/>
      <c r="AD271" s="161"/>
      <c r="AE271" s="161"/>
      <c r="AF271" s="161"/>
      <c r="AG271" s="161"/>
      <c r="AH271" s="161"/>
      <c r="AI271" s="161"/>
      <c r="AJ271" s="161"/>
      <c r="AK271" s="161"/>
      <c r="AL271" s="161"/>
      <c r="AM271" s="161"/>
      <c r="AN271" s="161"/>
      <c r="AO271" s="161"/>
      <c r="AP271" s="161"/>
      <c r="AQ271" s="161"/>
      <c r="AR271" s="161"/>
      <c r="AS271" s="161"/>
      <c r="AT271" s="161"/>
      <c r="AU271" s="164" t="s">
        <v>167</v>
      </c>
      <c r="AV271" s="164" t="s">
        <v>97</v>
      </c>
      <c r="AW271" s="161" t="s">
        <v>97</v>
      </c>
      <c r="AX271" s="161" t="s">
        <v>4</v>
      </c>
      <c r="AY271" s="161" t="s">
        <v>78</v>
      </c>
      <c r="AZ271" s="164" t="s">
        <v>159</v>
      </c>
      <c r="BA271" s="161"/>
      <c r="BB271" s="161"/>
      <c r="BC271" s="161"/>
      <c r="BD271" s="161"/>
      <c r="BE271" s="161"/>
      <c r="BF271" s="161"/>
      <c r="BG271" s="161"/>
      <c r="BH271" s="161"/>
      <c r="BI271" s="161"/>
      <c r="BJ271" s="161"/>
      <c r="BK271" s="161"/>
      <c r="BL271" s="161"/>
      <c r="BM271" s="161"/>
      <c r="BN271" s="161"/>
    </row>
    <row r="272" spans="1:66" ht="15.75" customHeight="1">
      <c r="A272" s="185"/>
      <c r="B272" s="186"/>
      <c r="C272" s="185"/>
      <c r="D272" s="163" t="s">
        <v>167</v>
      </c>
      <c r="E272" s="187" t="s">
        <v>1</v>
      </c>
      <c r="F272" s="188" t="s">
        <v>239</v>
      </c>
      <c r="G272" s="188"/>
      <c r="H272" s="185"/>
      <c r="I272" s="189">
        <v>11.2</v>
      </c>
      <c r="J272" s="185"/>
      <c r="K272" s="185"/>
      <c r="L272" s="185"/>
      <c r="M272" s="185"/>
      <c r="N272" s="186"/>
      <c r="O272" s="190"/>
      <c r="P272" s="185"/>
      <c r="Q272" s="185"/>
      <c r="R272" s="185"/>
      <c r="S272" s="185"/>
      <c r="T272" s="185"/>
      <c r="U272" s="185"/>
      <c r="V272" s="185"/>
      <c r="W272" s="185"/>
      <c r="X272" s="185"/>
      <c r="Y272" s="191"/>
      <c r="Z272" s="185"/>
      <c r="AA272" s="185"/>
      <c r="AB272" s="185"/>
      <c r="AC272" s="185"/>
      <c r="AD272" s="185"/>
      <c r="AE272" s="185"/>
      <c r="AF272" s="185"/>
      <c r="AG272" s="185"/>
      <c r="AH272" s="185"/>
      <c r="AI272" s="185"/>
      <c r="AJ272" s="185"/>
      <c r="AK272" s="185"/>
      <c r="AL272" s="185"/>
      <c r="AM272" s="185"/>
      <c r="AN272" s="185"/>
      <c r="AO272" s="185"/>
      <c r="AP272" s="185"/>
      <c r="AQ272" s="185"/>
      <c r="AR272" s="185"/>
      <c r="AS272" s="185"/>
      <c r="AT272" s="185"/>
      <c r="AU272" s="187" t="s">
        <v>167</v>
      </c>
      <c r="AV272" s="187" t="s">
        <v>97</v>
      </c>
      <c r="AW272" s="185" t="s">
        <v>174</v>
      </c>
      <c r="AX272" s="185" t="s">
        <v>4</v>
      </c>
      <c r="AY272" s="185" t="s">
        <v>86</v>
      </c>
      <c r="AZ272" s="187" t="s">
        <v>159</v>
      </c>
      <c r="BA272" s="185"/>
      <c r="BB272" s="185"/>
      <c r="BC272" s="185"/>
      <c r="BD272" s="185"/>
      <c r="BE272" s="185"/>
      <c r="BF272" s="185"/>
      <c r="BG272" s="185"/>
      <c r="BH272" s="185"/>
      <c r="BI272" s="185"/>
      <c r="BJ272" s="185"/>
      <c r="BK272" s="185"/>
      <c r="BL272" s="185"/>
      <c r="BM272" s="185"/>
      <c r="BN272" s="185"/>
    </row>
    <row r="273" spans="1:66" ht="48.75" customHeight="1">
      <c r="A273" s="18"/>
      <c r="B273" s="19"/>
      <c r="C273" s="169" t="s">
        <v>449</v>
      </c>
      <c r="D273" s="169" t="s">
        <v>175</v>
      </c>
      <c r="E273" s="170" t="s">
        <v>574</v>
      </c>
      <c r="F273" s="171" t="s">
        <v>575</v>
      </c>
      <c r="G273" s="171"/>
      <c r="H273" s="172" t="s">
        <v>263</v>
      </c>
      <c r="I273" s="173">
        <v>23.52</v>
      </c>
      <c r="J273" s="174"/>
      <c r="K273" s="175"/>
      <c r="L273" s="176">
        <f t="shared" ref="L273:L278" si="111">ROUND(Q273*I273,2)</f>
        <v>0</v>
      </c>
      <c r="M273" s="175"/>
      <c r="N273" s="177"/>
      <c r="O273" s="178" t="s">
        <v>1</v>
      </c>
      <c r="P273" s="154" t="s">
        <v>42</v>
      </c>
      <c r="Q273" s="155">
        <f t="shared" ref="Q273:Q278" si="112">J273+K273</f>
        <v>0</v>
      </c>
      <c r="R273" s="156">
        <f t="shared" ref="R273:R278" si="113">ROUND(J273*I273,2)</f>
        <v>0</v>
      </c>
      <c r="S273" s="156">
        <f t="shared" ref="S273:S278" si="114">ROUND(K273*I273,2)</f>
        <v>0</v>
      </c>
      <c r="T273" s="18"/>
      <c r="U273" s="157">
        <f t="shared" ref="U273:U278" si="115">T273*I273</f>
        <v>0</v>
      </c>
      <c r="V273" s="157">
        <v>1E-4</v>
      </c>
      <c r="W273" s="157">
        <f t="shared" ref="W273:W278" si="116">V273*I273</f>
        <v>2.3519999999999999E-3</v>
      </c>
      <c r="X273" s="157">
        <v>0</v>
      </c>
      <c r="Y273" s="158">
        <f t="shared" ref="Y273:Y278" si="117">X273*I273</f>
        <v>0</v>
      </c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59" t="s">
        <v>243</v>
      </c>
      <c r="AT273" s="18"/>
      <c r="AU273" s="159" t="s">
        <v>175</v>
      </c>
      <c r="AV273" s="159" t="s">
        <v>97</v>
      </c>
      <c r="AW273" s="18"/>
      <c r="AX273" s="18"/>
      <c r="AY273" s="18"/>
      <c r="AZ273" s="3" t="s">
        <v>159</v>
      </c>
      <c r="BA273" s="18"/>
      <c r="BB273" s="18"/>
      <c r="BC273" s="18"/>
      <c r="BD273" s="18"/>
      <c r="BE273" s="18"/>
      <c r="BF273" s="160">
        <f t="shared" ref="BF273:BF278" si="118">IF(P273="základná",L273,0)</f>
        <v>0</v>
      </c>
      <c r="BG273" s="160">
        <f t="shared" ref="BG273:BG278" si="119">IF(P273="znížená",L273,0)</f>
        <v>0</v>
      </c>
      <c r="BH273" s="160">
        <f t="shared" ref="BH273:BH278" si="120">IF(P273="zákl. prenesená",L273,0)</f>
        <v>0</v>
      </c>
      <c r="BI273" s="160">
        <f t="shared" ref="BI273:BI278" si="121">IF(P273="zníž. prenesená",L273,0)</f>
        <v>0</v>
      </c>
      <c r="BJ273" s="160">
        <f t="shared" ref="BJ273:BJ278" si="122">IF(P273="nulová",L273,0)</f>
        <v>0</v>
      </c>
      <c r="BK273" s="3" t="s">
        <v>97</v>
      </c>
      <c r="BL273" s="160">
        <f t="shared" ref="BL273:BL278" si="123">ROUND(Q273*I273,2)</f>
        <v>0</v>
      </c>
      <c r="BM273" s="3" t="s">
        <v>232</v>
      </c>
      <c r="BN273" s="159" t="s">
        <v>843</v>
      </c>
    </row>
    <row r="274" spans="1:66" ht="37.5" customHeight="1">
      <c r="A274" s="18"/>
      <c r="B274" s="19"/>
      <c r="C274" s="169" t="s">
        <v>453</v>
      </c>
      <c r="D274" s="169" t="s">
        <v>175</v>
      </c>
      <c r="E274" s="170" t="s">
        <v>577</v>
      </c>
      <c r="F274" s="171" t="s">
        <v>578</v>
      </c>
      <c r="G274" s="171"/>
      <c r="H274" s="172" t="s">
        <v>178</v>
      </c>
      <c r="I274" s="173">
        <v>2</v>
      </c>
      <c r="J274" s="174"/>
      <c r="K274" s="175"/>
      <c r="L274" s="176">
        <f t="shared" si="111"/>
        <v>0</v>
      </c>
      <c r="M274" s="175"/>
      <c r="N274" s="177"/>
      <c r="O274" s="178" t="s">
        <v>1</v>
      </c>
      <c r="P274" s="154" t="s">
        <v>42</v>
      </c>
      <c r="Q274" s="155">
        <f t="shared" si="112"/>
        <v>0</v>
      </c>
      <c r="R274" s="156">
        <f t="shared" si="113"/>
        <v>0</v>
      </c>
      <c r="S274" s="156">
        <f t="shared" si="114"/>
        <v>0</v>
      </c>
      <c r="T274" s="18"/>
      <c r="U274" s="157">
        <f t="shared" si="115"/>
        <v>0</v>
      </c>
      <c r="V274" s="157">
        <v>2.1700000000000001E-2</v>
      </c>
      <c r="W274" s="157">
        <f t="shared" si="116"/>
        <v>4.3400000000000001E-2</v>
      </c>
      <c r="X274" s="157">
        <v>0</v>
      </c>
      <c r="Y274" s="158">
        <f t="shared" si="117"/>
        <v>0</v>
      </c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59" t="s">
        <v>243</v>
      </c>
      <c r="AT274" s="18"/>
      <c r="AU274" s="159" t="s">
        <v>175</v>
      </c>
      <c r="AV274" s="159" t="s">
        <v>97</v>
      </c>
      <c r="AW274" s="18"/>
      <c r="AX274" s="18"/>
      <c r="AY274" s="18"/>
      <c r="AZ274" s="3" t="s">
        <v>159</v>
      </c>
      <c r="BA274" s="18"/>
      <c r="BB274" s="18"/>
      <c r="BC274" s="18"/>
      <c r="BD274" s="18"/>
      <c r="BE274" s="18"/>
      <c r="BF274" s="160">
        <f t="shared" si="118"/>
        <v>0</v>
      </c>
      <c r="BG274" s="160">
        <f t="shared" si="119"/>
        <v>0</v>
      </c>
      <c r="BH274" s="160">
        <f t="shared" si="120"/>
        <v>0</v>
      </c>
      <c r="BI274" s="160">
        <f t="shared" si="121"/>
        <v>0</v>
      </c>
      <c r="BJ274" s="160">
        <f t="shared" si="122"/>
        <v>0</v>
      </c>
      <c r="BK274" s="3" t="s">
        <v>97</v>
      </c>
      <c r="BL274" s="160">
        <f t="shared" si="123"/>
        <v>0</v>
      </c>
      <c r="BM274" s="3" t="s">
        <v>232</v>
      </c>
      <c r="BN274" s="159" t="s">
        <v>844</v>
      </c>
    </row>
    <row r="275" spans="1:66" ht="37.5" customHeight="1">
      <c r="A275" s="18"/>
      <c r="B275" s="19"/>
      <c r="C275" s="169" t="s">
        <v>457</v>
      </c>
      <c r="D275" s="169" t="s">
        <v>175</v>
      </c>
      <c r="E275" s="170" t="s">
        <v>580</v>
      </c>
      <c r="F275" s="171" t="s">
        <v>581</v>
      </c>
      <c r="G275" s="171"/>
      <c r="H275" s="172" t="s">
        <v>178</v>
      </c>
      <c r="I275" s="173">
        <v>1</v>
      </c>
      <c r="J275" s="174"/>
      <c r="K275" s="175"/>
      <c r="L275" s="176">
        <f t="shared" si="111"/>
        <v>0</v>
      </c>
      <c r="M275" s="175"/>
      <c r="N275" s="177"/>
      <c r="O275" s="178" t="s">
        <v>1</v>
      </c>
      <c r="P275" s="154" t="s">
        <v>42</v>
      </c>
      <c r="Q275" s="155">
        <f t="shared" si="112"/>
        <v>0</v>
      </c>
      <c r="R275" s="156">
        <f t="shared" si="113"/>
        <v>0</v>
      </c>
      <c r="S275" s="156">
        <f t="shared" si="114"/>
        <v>0</v>
      </c>
      <c r="T275" s="18"/>
      <c r="U275" s="157">
        <f t="shared" si="115"/>
        <v>0</v>
      </c>
      <c r="V275" s="157">
        <v>1.627E-2</v>
      </c>
      <c r="W275" s="157">
        <f t="shared" si="116"/>
        <v>1.627E-2</v>
      </c>
      <c r="X275" s="157">
        <v>0</v>
      </c>
      <c r="Y275" s="158">
        <f t="shared" si="117"/>
        <v>0</v>
      </c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59" t="s">
        <v>243</v>
      </c>
      <c r="AT275" s="18"/>
      <c r="AU275" s="159" t="s">
        <v>175</v>
      </c>
      <c r="AV275" s="159" t="s">
        <v>97</v>
      </c>
      <c r="AW275" s="18"/>
      <c r="AX275" s="18"/>
      <c r="AY275" s="18"/>
      <c r="AZ275" s="3" t="s">
        <v>159</v>
      </c>
      <c r="BA275" s="18"/>
      <c r="BB275" s="18"/>
      <c r="BC275" s="18"/>
      <c r="BD275" s="18"/>
      <c r="BE275" s="18"/>
      <c r="BF275" s="160">
        <f t="shared" si="118"/>
        <v>0</v>
      </c>
      <c r="BG275" s="160">
        <f t="shared" si="119"/>
        <v>0</v>
      </c>
      <c r="BH275" s="160">
        <f t="shared" si="120"/>
        <v>0</v>
      </c>
      <c r="BI275" s="160">
        <f t="shared" si="121"/>
        <v>0</v>
      </c>
      <c r="BJ275" s="160">
        <f t="shared" si="122"/>
        <v>0</v>
      </c>
      <c r="BK275" s="3" t="s">
        <v>97</v>
      </c>
      <c r="BL275" s="160">
        <f t="shared" si="123"/>
        <v>0</v>
      </c>
      <c r="BM275" s="3" t="s">
        <v>232</v>
      </c>
      <c r="BN275" s="159" t="s">
        <v>845</v>
      </c>
    </row>
    <row r="276" spans="1:66" ht="33" customHeight="1">
      <c r="A276" s="18"/>
      <c r="B276" s="19"/>
      <c r="C276" s="145" t="s">
        <v>463</v>
      </c>
      <c r="D276" s="145" t="s">
        <v>161</v>
      </c>
      <c r="E276" s="146" t="s">
        <v>422</v>
      </c>
      <c r="F276" s="147" t="s">
        <v>423</v>
      </c>
      <c r="G276" s="147"/>
      <c r="H276" s="148" t="s">
        <v>178</v>
      </c>
      <c r="I276" s="149">
        <v>1</v>
      </c>
      <c r="J276" s="150"/>
      <c r="K276" s="150"/>
      <c r="L276" s="151">
        <f t="shared" si="111"/>
        <v>0</v>
      </c>
      <c r="M276" s="152"/>
      <c r="N276" s="19"/>
      <c r="O276" s="153" t="s">
        <v>1</v>
      </c>
      <c r="P276" s="154" t="s">
        <v>42</v>
      </c>
      <c r="Q276" s="155">
        <f t="shared" si="112"/>
        <v>0</v>
      </c>
      <c r="R276" s="156">
        <f t="shared" si="113"/>
        <v>0</v>
      </c>
      <c r="S276" s="156">
        <f t="shared" si="114"/>
        <v>0</v>
      </c>
      <c r="T276" s="18"/>
      <c r="U276" s="157">
        <f t="shared" si="115"/>
        <v>0</v>
      </c>
      <c r="V276" s="157">
        <v>1.1999999999999999E-3</v>
      </c>
      <c r="W276" s="157">
        <f t="shared" si="116"/>
        <v>1.1999999999999999E-3</v>
      </c>
      <c r="X276" s="157">
        <v>0</v>
      </c>
      <c r="Y276" s="158">
        <f t="shared" si="117"/>
        <v>0</v>
      </c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59" t="s">
        <v>232</v>
      </c>
      <c r="AT276" s="18"/>
      <c r="AU276" s="159" t="s">
        <v>161</v>
      </c>
      <c r="AV276" s="159" t="s">
        <v>97</v>
      </c>
      <c r="AW276" s="18"/>
      <c r="AX276" s="18"/>
      <c r="AY276" s="18"/>
      <c r="AZ276" s="3" t="s">
        <v>159</v>
      </c>
      <c r="BA276" s="18"/>
      <c r="BB276" s="18"/>
      <c r="BC276" s="18"/>
      <c r="BD276" s="18"/>
      <c r="BE276" s="18"/>
      <c r="BF276" s="160">
        <f t="shared" si="118"/>
        <v>0</v>
      </c>
      <c r="BG276" s="160">
        <f t="shared" si="119"/>
        <v>0</v>
      </c>
      <c r="BH276" s="160">
        <f t="shared" si="120"/>
        <v>0</v>
      </c>
      <c r="BI276" s="160">
        <f t="shared" si="121"/>
        <v>0</v>
      </c>
      <c r="BJ276" s="160">
        <f t="shared" si="122"/>
        <v>0</v>
      </c>
      <c r="BK276" s="3" t="s">
        <v>97</v>
      </c>
      <c r="BL276" s="160">
        <f t="shared" si="123"/>
        <v>0</v>
      </c>
      <c r="BM276" s="3" t="s">
        <v>232</v>
      </c>
      <c r="BN276" s="159" t="s">
        <v>846</v>
      </c>
    </row>
    <row r="277" spans="1:66" ht="24" customHeight="1">
      <c r="A277" s="18"/>
      <c r="B277" s="19"/>
      <c r="C277" s="169" t="s">
        <v>468</v>
      </c>
      <c r="D277" s="169" t="s">
        <v>175</v>
      </c>
      <c r="E277" s="170" t="s">
        <v>426</v>
      </c>
      <c r="F277" s="171" t="s">
        <v>427</v>
      </c>
      <c r="G277" s="171"/>
      <c r="H277" s="172" t="s">
        <v>178</v>
      </c>
      <c r="I277" s="173">
        <v>1</v>
      </c>
      <c r="J277" s="174"/>
      <c r="K277" s="175"/>
      <c r="L277" s="176">
        <f t="shared" si="111"/>
        <v>0</v>
      </c>
      <c r="M277" s="175"/>
      <c r="N277" s="177"/>
      <c r="O277" s="178" t="s">
        <v>1</v>
      </c>
      <c r="P277" s="154" t="s">
        <v>42</v>
      </c>
      <c r="Q277" s="155">
        <f t="shared" si="112"/>
        <v>0</v>
      </c>
      <c r="R277" s="156">
        <f t="shared" si="113"/>
        <v>0</v>
      </c>
      <c r="S277" s="156">
        <f t="shared" si="114"/>
        <v>0</v>
      </c>
      <c r="T277" s="18"/>
      <c r="U277" s="157">
        <f t="shared" si="115"/>
        <v>0</v>
      </c>
      <c r="V277" s="157">
        <v>3.7999999999999999E-2</v>
      </c>
      <c r="W277" s="157">
        <f t="shared" si="116"/>
        <v>3.7999999999999999E-2</v>
      </c>
      <c r="X277" s="157">
        <v>0</v>
      </c>
      <c r="Y277" s="158">
        <f t="shared" si="117"/>
        <v>0</v>
      </c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59" t="s">
        <v>243</v>
      </c>
      <c r="AT277" s="18"/>
      <c r="AU277" s="159" t="s">
        <v>175</v>
      </c>
      <c r="AV277" s="159" t="s">
        <v>97</v>
      </c>
      <c r="AW277" s="18"/>
      <c r="AX277" s="18"/>
      <c r="AY277" s="18"/>
      <c r="AZ277" s="3" t="s">
        <v>159</v>
      </c>
      <c r="BA277" s="18"/>
      <c r="BB277" s="18"/>
      <c r="BC277" s="18"/>
      <c r="BD277" s="18"/>
      <c r="BE277" s="18"/>
      <c r="BF277" s="160">
        <f t="shared" si="118"/>
        <v>0</v>
      </c>
      <c r="BG277" s="160">
        <f t="shared" si="119"/>
        <v>0</v>
      </c>
      <c r="BH277" s="160">
        <f t="shared" si="120"/>
        <v>0</v>
      </c>
      <c r="BI277" s="160">
        <f t="shared" si="121"/>
        <v>0</v>
      </c>
      <c r="BJ277" s="160">
        <f t="shared" si="122"/>
        <v>0</v>
      </c>
      <c r="BK277" s="3" t="s">
        <v>97</v>
      </c>
      <c r="BL277" s="160">
        <f t="shared" si="123"/>
        <v>0</v>
      </c>
      <c r="BM277" s="3" t="s">
        <v>232</v>
      </c>
      <c r="BN277" s="159" t="s">
        <v>847</v>
      </c>
    </row>
    <row r="278" spans="1:66" ht="24" customHeight="1">
      <c r="A278" s="18"/>
      <c r="B278" s="19"/>
      <c r="C278" s="145" t="s">
        <v>472</v>
      </c>
      <c r="D278" s="145" t="s">
        <v>161</v>
      </c>
      <c r="E278" s="146" t="s">
        <v>438</v>
      </c>
      <c r="F278" s="147" t="s">
        <v>439</v>
      </c>
      <c r="G278" s="147"/>
      <c r="H278" s="148" t="s">
        <v>252</v>
      </c>
      <c r="I278" s="150"/>
      <c r="J278" s="150"/>
      <c r="K278" s="150"/>
      <c r="L278" s="151">
        <f t="shared" si="111"/>
        <v>0</v>
      </c>
      <c r="M278" s="152"/>
      <c r="N278" s="19"/>
      <c r="O278" s="153" t="s">
        <v>1</v>
      </c>
      <c r="P278" s="154" t="s">
        <v>42</v>
      </c>
      <c r="Q278" s="155">
        <f t="shared" si="112"/>
        <v>0</v>
      </c>
      <c r="R278" s="156">
        <f t="shared" si="113"/>
        <v>0</v>
      </c>
      <c r="S278" s="156">
        <f t="shared" si="114"/>
        <v>0</v>
      </c>
      <c r="T278" s="18"/>
      <c r="U278" s="157">
        <f t="shared" si="115"/>
        <v>0</v>
      </c>
      <c r="V278" s="157">
        <v>0</v>
      </c>
      <c r="W278" s="157">
        <f t="shared" si="116"/>
        <v>0</v>
      </c>
      <c r="X278" s="157">
        <v>0</v>
      </c>
      <c r="Y278" s="158">
        <f t="shared" si="117"/>
        <v>0</v>
      </c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59" t="s">
        <v>232</v>
      </c>
      <c r="AT278" s="18"/>
      <c r="AU278" s="159" t="s">
        <v>161</v>
      </c>
      <c r="AV278" s="159" t="s">
        <v>97</v>
      </c>
      <c r="AW278" s="18"/>
      <c r="AX278" s="18"/>
      <c r="AY278" s="18"/>
      <c r="AZ278" s="3" t="s">
        <v>159</v>
      </c>
      <c r="BA278" s="18"/>
      <c r="BB278" s="18"/>
      <c r="BC278" s="18"/>
      <c r="BD278" s="18"/>
      <c r="BE278" s="18"/>
      <c r="BF278" s="160">
        <f t="shared" si="118"/>
        <v>0</v>
      </c>
      <c r="BG278" s="160">
        <f t="shared" si="119"/>
        <v>0</v>
      </c>
      <c r="BH278" s="160">
        <f t="shared" si="120"/>
        <v>0</v>
      </c>
      <c r="BI278" s="160">
        <f t="shared" si="121"/>
        <v>0</v>
      </c>
      <c r="BJ278" s="160">
        <f t="shared" si="122"/>
        <v>0</v>
      </c>
      <c r="BK278" s="3" t="s">
        <v>97</v>
      </c>
      <c r="BL278" s="160">
        <f t="shared" si="123"/>
        <v>0</v>
      </c>
      <c r="BM278" s="3" t="s">
        <v>232</v>
      </c>
      <c r="BN278" s="159" t="s">
        <v>848</v>
      </c>
    </row>
    <row r="279" spans="1:66" ht="22.5" customHeight="1">
      <c r="A279" s="132"/>
      <c r="B279" s="133"/>
      <c r="C279" s="132"/>
      <c r="D279" s="134" t="s">
        <v>77</v>
      </c>
      <c r="E279" s="143" t="s">
        <v>441</v>
      </c>
      <c r="F279" s="143" t="s">
        <v>442</v>
      </c>
      <c r="G279" s="143"/>
      <c r="H279" s="132"/>
      <c r="I279" s="132"/>
      <c r="J279" s="132"/>
      <c r="K279" s="132"/>
      <c r="L279" s="144">
        <f>BL279</f>
        <v>0</v>
      </c>
      <c r="M279" s="132"/>
      <c r="N279" s="133"/>
      <c r="O279" s="137"/>
      <c r="P279" s="132"/>
      <c r="Q279" s="132"/>
      <c r="R279" s="138">
        <f t="shared" ref="R279:S279" si="124">SUM(R280:R285)</f>
        <v>0</v>
      </c>
      <c r="S279" s="138">
        <f t="shared" si="124"/>
        <v>0</v>
      </c>
      <c r="T279" s="132"/>
      <c r="U279" s="139">
        <f>SUM(U280:U285)</f>
        <v>0</v>
      </c>
      <c r="V279" s="132"/>
      <c r="W279" s="139">
        <f>SUM(W280:W285)</f>
        <v>9.5013000000000007E-3</v>
      </c>
      <c r="X279" s="132"/>
      <c r="Y279" s="140">
        <f>SUM(Y280:Y285)</f>
        <v>0</v>
      </c>
      <c r="Z279" s="132"/>
      <c r="AA279" s="132"/>
      <c r="AB279" s="132"/>
      <c r="AC279" s="132"/>
      <c r="AD279" s="132"/>
      <c r="AE279" s="132"/>
      <c r="AF279" s="132"/>
      <c r="AG279" s="132"/>
      <c r="AH279" s="132"/>
      <c r="AI279" s="132"/>
      <c r="AJ279" s="132"/>
      <c r="AK279" s="132"/>
      <c r="AL279" s="132"/>
      <c r="AM279" s="132"/>
      <c r="AN279" s="132"/>
      <c r="AO279" s="132"/>
      <c r="AP279" s="132"/>
      <c r="AQ279" s="132"/>
      <c r="AR279" s="132"/>
      <c r="AS279" s="134" t="s">
        <v>97</v>
      </c>
      <c r="AT279" s="132"/>
      <c r="AU279" s="141" t="s">
        <v>77</v>
      </c>
      <c r="AV279" s="141" t="s">
        <v>86</v>
      </c>
      <c r="AW279" s="132"/>
      <c r="AX279" s="132"/>
      <c r="AY279" s="132"/>
      <c r="AZ279" s="134" t="s">
        <v>159</v>
      </c>
      <c r="BA279" s="132"/>
      <c r="BB279" s="132"/>
      <c r="BC279" s="132"/>
      <c r="BD279" s="132"/>
      <c r="BE279" s="132"/>
      <c r="BF279" s="132"/>
      <c r="BG279" s="132"/>
      <c r="BH279" s="132"/>
      <c r="BI279" s="132"/>
      <c r="BJ279" s="132"/>
      <c r="BK279" s="132"/>
      <c r="BL279" s="142">
        <f>SUM(BL280:BL285)</f>
        <v>0</v>
      </c>
      <c r="BM279" s="132"/>
      <c r="BN279" s="132"/>
    </row>
    <row r="280" spans="1:66" ht="24" customHeight="1">
      <c r="A280" s="18"/>
      <c r="B280" s="19"/>
      <c r="C280" s="145" t="s">
        <v>586</v>
      </c>
      <c r="D280" s="145" t="s">
        <v>161</v>
      </c>
      <c r="E280" s="146" t="s">
        <v>444</v>
      </c>
      <c r="F280" s="147" t="s">
        <v>445</v>
      </c>
      <c r="G280" s="147"/>
      <c r="H280" s="148" t="s">
        <v>446</v>
      </c>
      <c r="I280" s="149">
        <v>190.02600000000001</v>
      </c>
      <c r="J280" s="150"/>
      <c r="K280" s="150"/>
      <c r="L280" s="151">
        <f>ROUND(Q280*I280,2)</f>
        <v>0</v>
      </c>
      <c r="M280" s="152"/>
      <c r="N280" s="19"/>
      <c r="O280" s="153" t="s">
        <v>1</v>
      </c>
      <c r="P280" s="154" t="s">
        <v>42</v>
      </c>
      <c r="Q280" s="155">
        <f>J280+K280</f>
        <v>0</v>
      </c>
      <c r="R280" s="156">
        <f>ROUND(J280*I280,2)</f>
        <v>0</v>
      </c>
      <c r="S280" s="156">
        <f>ROUND(K280*I280,2)</f>
        <v>0</v>
      </c>
      <c r="T280" s="18"/>
      <c r="U280" s="157">
        <f>T280*I280</f>
        <v>0</v>
      </c>
      <c r="V280" s="157">
        <v>5.0000000000000002E-5</v>
      </c>
      <c r="W280" s="157">
        <f>V280*I280</f>
        <v>9.5013000000000007E-3</v>
      </c>
      <c r="X280" s="157">
        <v>0</v>
      </c>
      <c r="Y280" s="158">
        <f>X280*I280</f>
        <v>0</v>
      </c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59" t="s">
        <v>232</v>
      </c>
      <c r="AT280" s="18"/>
      <c r="AU280" s="159" t="s">
        <v>161</v>
      </c>
      <c r="AV280" s="159" t="s">
        <v>97</v>
      </c>
      <c r="AW280" s="18"/>
      <c r="AX280" s="18"/>
      <c r="AY280" s="18"/>
      <c r="AZ280" s="3" t="s">
        <v>159</v>
      </c>
      <c r="BA280" s="18"/>
      <c r="BB280" s="18"/>
      <c r="BC280" s="18"/>
      <c r="BD280" s="18"/>
      <c r="BE280" s="18"/>
      <c r="BF280" s="160">
        <f>IF(P280="základná",L280,0)</f>
        <v>0</v>
      </c>
      <c r="BG280" s="160">
        <f>IF(P280="znížená",L280,0)</f>
        <v>0</v>
      </c>
      <c r="BH280" s="160">
        <f>IF(P280="zákl. prenesená",L280,0)</f>
        <v>0</v>
      </c>
      <c r="BI280" s="160">
        <f>IF(P280="zníž. prenesená",L280,0)</f>
        <v>0</v>
      </c>
      <c r="BJ280" s="160">
        <f>IF(P280="nulová",L280,0)</f>
        <v>0</v>
      </c>
      <c r="BK280" s="3" t="s">
        <v>97</v>
      </c>
      <c r="BL280" s="160">
        <f>ROUND(Q280*I280,2)</f>
        <v>0</v>
      </c>
      <c r="BM280" s="3" t="s">
        <v>232</v>
      </c>
      <c r="BN280" s="159" t="s">
        <v>849</v>
      </c>
    </row>
    <row r="281" spans="1:66" ht="15.75" customHeight="1">
      <c r="A281" s="161"/>
      <c r="B281" s="162"/>
      <c r="C281" s="161"/>
      <c r="D281" s="163" t="s">
        <v>167</v>
      </c>
      <c r="E281" s="164" t="s">
        <v>1</v>
      </c>
      <c r="F281" s="165" t="s">
        <v>588</v>
      </c>
      <c r="G281" s="165"/>
      <c r="H281" s="161"/>
      <c r="I281" s="166">
        <v>190.02600000000001</v>
      </c>
      <c r="J281" s="161"/>
      <c r="K281" s="161"/>
      <c r="L281" s="161"/>
      <c r="M281" s="161"/>
      <c r="N281" s="162"/>
      <c r="O281" s="167"/>
      <c r="P281" s="161"/>
      <c r="Q281" s="161"/>
      <c r="R281" s="161"/>
      <c r="S281" s="161"/>
      <c r="T281" s="161"/>
      <c r="U281" s="161"/>
      <c r="V281" s="161"/>
      <c r="W281" s="161"/>
      <c r="X281" s="161"/>
      <c r="Y281" s="168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1"/>
      <c r="AL281" s="161"/>
      <c r="AM281" s="161"/>
      <c r="AN281" s="161"/>
      <c r="AO281" s="161"/>
      <c r="AP281" s="161"/>
      <c r="AQ281" s="161"/>
      <c r="AR281" s="161"/>
      <c r="AS281" s="161"/>
      <c r="AT281" s="161"/>
      <c r="AU281" s="164" t="s">
        <v>167</v>
      </c>
      <c r="AV281" s="164" t="s">
        <v>97</v>
      </c>
      <c r="AW281" s="161" t="s">
        <v>97</v>
      </c>
      <c r="AX281" s="161" t="s">
        <v>4</v>
      </c>
      <c r="AY281" s="161" t="s">
        <v>86</v>
      </c>
      <c r="AZ281" s="164" t="s">
        <v>159</v>
      </c>
      <c r="BA281" s="161"/>
      <c r="BB281" s="161"/>
      <c r="BC281" s="161"/>
      <c r="BD281" s="161"/>
      <c r="BE281" s="161"/>
      <c r="BF281" s="161"/>
      <c r="BG281" s="161"/>
      <c r="BH281" s="161"/>
      <c r="BI281" s="161"/>
      <c r="BJ281" s="161"/>
      <c r="BK281" s="161"/>
      <c r="BL281" s="161"/>
      <c r="BM281" s="161"/>
      <c r="BN281" s="161"/>
    </row>
    <row r="282" spans="1:66" ht="33" customHeight="1">
      <c r="A282" s="18"/>
      <c r="B282" s="19"/>
      <c r="C282" s="145" t="s">
        <v>589</v>
      </c>
      <c r="D282" s="145" t="s">
        <v>161</v>
      </c>
      <c r="E282" s="146" t="s">
        <v>450</v>
      </c>
      <c r="F282" s="147" t="s">
        <v>451</v>
      </c>
      <c r="G282" s="147"/>
      <c r="H282" s="148" t="s">
        <v>446</v>
      </c>
      <c r="I282" s="149">
        <v>190.02600000000001</v>
      </c>
      <c r="J282" s="150"/>
      <c r="K282" s="150"/>
      <c r="L282" s="151">
        <f>ROUND(Q282*I282,2)</f>
        <v>0</v>
      </c>
      <c r="M282" s="152"/>
      <c r="N282" s="19"/>
      <c r="O282" s="153" t="s">
        <v>1</v>
      </c>
      <c r="P282" s="154" t="s">
        <v>42</v>
      </c>
      <c r="Q282" s="155">
        <f>J282+K282</f>
        <v>0</v>
      </c>
      <c r="R282" s="156">
        <f>ROUND(J282*I282,2)</f>
        <v>0</v>
      </c>
      <c r="S282" s="156">
        <f>ROUND(K282*I282,2)</f>
        <v>0</v>
      </c>
      <c r="T282" s="18"/>
      <c r="U282" s="157">
        <f>T282*I282</f>
        <v>0</v>
      </c>
      <c r="V282" s="157">
        <v>0</v>
      </c>
      <c r="W282" s="157">
        <f>V282*I282</f>
        <v>0</v>
      </c>
      <c r="X282" s="157">
        <v>0</v>
      </c>
      <c r="Y282" s="158">
        <f>X282*I282</f>
        <v>0</v>
      </c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59" t="s">
        <v>232</v>
      </c>
      <c r="AT282" s="18"/>
      <c r="AU282" s="159" t="s">
        <v>161</v>
      </c>
      <c r="AV282" s="159" t="s">
        <v>97</v>
      </c>
      <c r="AW282" s="18"/>
      <c r="AX282" s="18"/>
      <c r="AY282" s="18"/>
      <c r="AZ282" s="3" t="s">
        <v>159</v>
      </c>
      <c r="BA282" s="18"/>
      <c r="BB282" s="18"/>
      <c r="BC282" s="18"/>
      <c r="BD282" s="18"/>
      <c r="BE282" s="18"/>
      <c r="BF282" s="160">
        <f>IF(P282="základná",L282,0)</f>
        <v>0</v>
      </c>
      <c r="BG282" s="160">
        <f>IF(P282="znížená",L282,0)</f>
        <v>0</v>
      </c>
      <c r="BH282" s="160">
        <f>IF(P282="zákl. prenesená",L282,0)</f>
        <v>0</v>
      </c>
      <c r="BI282" s="160">
        <f>IF(P282="zníž. prenesená",L282,0)</f>
        <v>0</v>
      </c>
      <c r="BJ282" s="160">
        <f>IF(P282="nulová",L282,0)</f>
        <v>0</v>
      </c>
      <c r="BK282" s="3" t="s">
        <v>97</v>
      </c>
      <c r="BL282" s="160">
        <f>ROUND(Q282*I282,2)</f>
        <v>0</v>
      </c>
      <c r="BM282" s="3" t="s">
        <v>232</v>
      </c>
      <c r="BN282" s="159" t="s">
        <v>850</v>
      </c>
    </row>
    <row r="283" spans="1:66" ht="15.75" customHeight="1">
      <c r="A283" s="161"/>
      <c r="B283" s="162"/>
      <c r="C283" s="161"/>
      <c r="D283" s="163" t="s">
        <v>167</v>
      </c>
      <c r="E283" s="164" t="s">
        <v>1</v>
      </c>
      <c r="F283" s="165" t="s">
        <v>588</v>
      </c>
      <c r="G283" s="165"/>
      <c r="H283" s="161"/>
      <c r="I283" s="166">
        <v>190.02600000000001</v>
      </c>
      <c r="J283" s="161"/>
      <c r="K283" s="161"/>
      <c r="L283" s="161"/>
      <c r="M283" s="161"/>
      <c r="N283" s="162"/>
      <c r="O283" s="167"/>
      <c r="P283" s="161"/>
      <c r="Q283" s="161"/>
      <c r="R283" s="161"/>
      <c r="S283" s="161"/>
      <c r="T283" s="161"/>
      <c r="U283" s="161"/>
      <c r="V283" s="161"/>
      <c r="W283" s="161"/>
      <c r="X283" s="161"/>
      <c r="Y283" s="168"/>
      <c r="Z283" s="161"/>
      <c r="AA283" s="161"/>
      <c r="AB283" s="161"/>
      <c r="AC283" s="161"/>
      <c r="AD283" s="161"/>
      <c r="AE283" s="161"/>
      <c r="AF283" s="161"/>
      <c r="AG283" s="161"/>
      <c r="AH283" s="161"/>
      <c r="AI283" s="161"/>
      <c r="AJ283" s="161"/>
      <c r="AK283" s="161"/>
      <c r="AL283" s="161"/>
      <c r="AM283" s="161"/>
      <c r="AN283" s="161"/>
      <c r="AO283" s="161"/>
      <c r="AP283" s="161"/>
      <c r="AQ283" s="161"/>
      <c r="AR283" s="161"/>
      <c r="AS283" s="161"/>
      <c r="AT283" s="161"/>
      <c r="AU283" s="164" t="s">
        <v>167</v>
      </c>
      <c r="AV283" s="164" t="s">
        <v>97</v>
      </c>
      <c r="AW283" s="161" t="s">
        <v>97</v>
      </c>
      <c r="AX283" s="161" t="s">
        <v>4</v>
      </c>
      <c r="AY283" s="161" t="s">
        <v>86</v>
      </c>
      <c r="AZ283" s="164" t="s">
        <v>159</v>
      </c>
      <c r="BA283" s="161"/>
      <c r="BB283" s="161"/>
      <c r="BC283" s="161"/>
      <c r="BD283" s="161"/>
      <c r="BE283" s="161"/>
      <c r="BF283" s="161"/>
      <c r="BG283" s="161"/>
      <c r="BH283" s="161"/>
      <c r="BI283" s="161"/>
      <c r="BJ283" s="161"/>
      <c r="BK283" s="161"/>
      <c r="BL283" s="161"/>
      <c r="BM283" s="161"/>
      <c r="BN283" s="161"/>
    </row>
    <row r="284" spans="1:66" ht="16.5" customHeight="1">
      <c r="A284" s="18"/>
      <c r="B284" s="19"/>
      <c r="C284" s="169" t="s">
        <v>591</v>
      </c>
      <c r="D284" s="169" t="s">
        <v>175</v>
      </c>
      <c r="E284" s="170" t="s">
        <v>454</v>
      </c>
      <c r="F284" s="171" t="s">
        <v>455</v>
      </c>
      <c r="G284" s="171"/>
      <c r="H284" s="172" t="s">
        <v>446</v>
      </c>
      <c r="I284" s="173">
        <v>190.02600000000001</v>
      </c>
      <c r="J284" s="174"/>
      <c r="K284" s="175"/>
      <c r="L284" s="176">
        <f t="shared" ref="L284:L285" si="125">ROUND(Q284*I284,2)</f>
        <v>0</v>
      </c>
      <c r="M284" s="175"/>
      <c r="N284" s="177"/>
      <c r="O284" s="178" t="s">
        <v>1</v>
      </c>
      <c r="P284" s="154" t="s">
        <v>42</v>
      </c>
      <c r="Q284" s="155">
        <f t="shared" ref="Q284:Q285" si="126">J284+K284</f>
        <v>0</v>
      </c>
      <c r="R284" s="156">
        <f t="shared" ref="R284:R285" si="127">ROUND(J284*I284,2)</f>
        <v>0</v>
      </c>
      <c r="S284" s="156">
        <f t="shared" ref="S284:S285" si="128">ROUND(K284*I284,2)</f>
        <v>0</v>
      </c>
      <c r="T284" s="18"/>
      <c r="U284" s="157">
        <f t="shared" ref="U284:U285" si="129">T284*I284</f>
        <v>0</v>
      </c>
      <c r="V284" s="157">
        <v>0</v>
      </c>
      <c r="W284" s="157">
        <f t="shared" ref="W284:W285" si="130">V284*I284</f>
        <v>0</v>
      </c>
      <c r="X284" s="157">
        <v>0</v>
      </c>
      <c r="Y284" s="158">
        <f t="shared" ref="Y284:Y285" si="131">X284*I284</f>
        <v>0</v>
      </c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59" t="s">
        <v>243</v>
      </c>
      <c r="AT284" s="18"/>
      <c r="AU284" s="159" t="s">
        <v>175</v>
      </c>
      <c r="AV284" s="159" t="s">
        <v>97</v>
      </c>
      <c r="AW284" s="18"/>
      <c r="AX284" s="18"/>
      <c r="AY284" s="18"/>
      <c r="AZ284" s="3" t="s">
        <v>159</v>
      </c>
      <c r="BA284" s="18"/>
      <c r="BB284" s="18"/>
      <c r="BC284" s="18"/>
      <c r="BD284" s="18"/>
      <c r="BE284" s="18"/>
      <c r="BF284" s="160">
        <f t="shared" ref="BF284:BF285" si="132">IF(P284="základná",L284,0)</f>
        <v>0</v>
      </c>
      <c r="BG284" s="160">
        <f t="shared" ref="BG284:BG285" si="133">IF(P284="znížená",L284,0)</f>
        <v>0</v>
      </c>
      <c r="BH284" s="160">
        <f t="shared" ref="BH284:BH285" si="134">IF(P284="zákl. prenesená",L284,0)</f>
        <v>0</v>
      </c>
      <c r="BI284" s="160">
        <f t="shared" ref="BI284:BI285" si="135">IF(P284="zníž. prenesená",L284,0)</f>
        <v>0</v>
      </c>
      <c r="BJ284" s="160">
        <f t="shared" ref="BJ284:BJ285" si="136">IF(P284="nulová",L284,0)</f>
        <v>0</v>
      </c>
      <c r="BK284" s="3" t="s">
        <v>97</v>
      </c>
      <c r="BL284" s="160">
        <f t="shared" ref="BL284:BL285" si="137">ROUND(Q284*I284,2)</f>
        <v>0</v>
      </c>
      <c r="BM284" s="3" t="s">
        <v>232</v>
      </c>
      <c r="BN284" s="159" t="s">
        <v>851</v>
      </c>
    </row>
    <row r="285" spans="1:66" ht="24" customHeight="1">
      <c r="A285" s="18"/>
      <c r="B285" s="19"/>
      <c r="C285" s="145" t="s">
        <v>593</v>
      </c>
      <c r="D285" s="145" t="s">
        <v>161</v>
      </c>
      <c r="E285" s="146" t="s">
        <v>458</v>
      </c>
      <c r="F285" s="147" t="s">
        <v>459</v>
      </c>
      <c r="G285" s="147"/>
      <c r="H285" s="148" t="s">
        <v>252</v>
      </c>
      <c r="I285" s="150"/>
      <c r="J285" s="150"/>
      <c r="K285" s="150"/>
      <c r="L285" s="151">
        <f t="shared" si="125"/>
        <v>0</v>
      </c>
      <c r="M285" s="152"/>
      <c r="N285" s="19"/>
      <c r="O285" s="153" t="s">
        <v>1</v>
      </c>
      <c r="P285" s="154" t="s">
        <v>42</v>
      </c>
      <c r="Q285" s="155">
        <f t="shared" si="126"/>
        <v>0</v>
      </c>
      <c r="R285" s="156">
        <f t="shared" si="127"/>
        <v>0</v>
      </c>
      <c r="S285" s="156">
        <f t="shared" si="128"/>
        <v>0</v>
      </c>
      <c r="T285" s="18"/>
      <c r="U285" s="157">
        <f t="shared" si="129"/>
        <v>0</v>
      </c>
      <c r="V285" s="157">
        <v>0</v>
      </c>
      <c r="W285" s="157">
        <f t="shared" si="130"/>
        <v>0</v>
      </c>
      <c r="X285" s="157">
        <v>0</v>
      </c>
      <c r="Y285" s="158">
        <f t="shared" si="131"/>
        <v>0</v>
      </c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59" t="s">
        <v>232</v>
      </c>
      <c r="AT285" s="18"/>
      <c r="AU285" s="159" t="s">
        <v>161</v>
      </c>
      <c r="AV285" s="159" t="s">
        <v>97</v>
      </c>
      <c r="AW285" s="18"/>
      <c r="AX285" s="18"/>
      <c r="AY285" s="18"/>
      <c r="AZ285" s="3" t="s">
        <v>159</v>
      </c>
      <c r="BA285" s="18"/>
      <c r="BB285" s="18"/>
      <c r="BC285" s="18"/>
      <c r="BD285" s="18"/>
      <c r="BE285" s="18"/>
      <c r="BF285" s="160">
        <f t="shared" si="132"/>
        <v>0</v>
      </c>
      <c r="BG285" s="160">
        <f t="shared" si="133"/>
        <v>0</v>
      </c>
      <c r="BH285" s="160">
        <f t="shared" si="134"/>
        <v>0</v>
      </c>
      <c r="BI285" s="160">
        <f t="shared" si="135"/>
        <v>0</v>
      </c>
      <c r="BJ285" s="160">
        <f t="shared" si="136"/>
        <v>0</v>
      </c>
      <c r="BK285" s="3" t="s">
        <v>97</v>
      </c>
      <c r="BL285" s="160">
        <f t="shared" si="137"/>
        <v>0</v>
      </c>
      <c r="BM285" s="3" t="s">
        <v>232</v>
      </c>
      <c r="BN285" s="159" t="s">
        <v>852</v>
      </c>
    </row>
    <row r="286" spans="1:66" ht="22.5" customHeight="1">
      <c r="A286" s="132"/>
      <c r="B286" s="133"/>
      <c r="C286" s="132"/>
      <c r="D286" s="134" t="s">
        <v>77</v>
      </c>
      <c r="E286" s="143" t="s">
        <v>461</v>
      </c>
      <c r="F286" s="143" t="s">
        <v>462</v>
      </c>
      <c r="G286" s="143"/>
      <c r="H286" s="132"/>
      <c r="I286" s="132"/>
      <c r="J286" s="132"/>
      <c r="K286" s="132"/>
      <c r="L286" s="144">
        <f>BL286</f>
        <v>0</v>
      </c>
      <c r="M286" s="132"/>
      <c r="N286" s="133"/>
      <c r="O286" s="137"/>
      <c r="P286" s="132"/>
      <c r="Q286" s="132"/>
      <c r="R286" s="138">
        <f t="shared" ref="R286:S286" si="138">SUM(R287:R306)</f>
        <v>0</v>
      </c>
      <c r="S286" s="138">
        <f t="shared" si="138"/>
        <v>0</v>
      </c>
      <c r="T286" s="132"/>
      <c r="U286" s="139">
        <f>SUM(U287:U306)</f>
        <v>0</v>
      </c>
      <c r="V286" s="132"/>
      <c r="W286" s="139">
        <f>SUM(W287:W306)</f>
        <v>2.128172E-2</v>
      </c>
      <c r="X286" s="132"/>
      <c r="Y286" s="140">
        <f>SUM(Y287:Y306)</f>
        <v>0</v>
      </c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  <c r="AK286" s="132"/>
      <c r="AL286" s="132"/>
      <c r="AM286" s="132"/>
      <c r="AN286" s="132"/>
      <c r="AO286" s="132"/>
      <c r="AP286" s="132"/>
      <c r="AQ286" s="132"/>
      <c r="AR286" s="132"/>
      <c r="AS286" s="134" t="s">
        <v>97</v>
      </c>
      <c r="AT286" s="132"/>
      <c r="AU286" s="141" t="s">
        <v>77</v>
      </c>
      <c r="AV286" s="141" t="s">
        <v>86</v>
      </c>
      <c r="AW286" s="132"/>
      <c r="AX286" s="132"/>
      <c r="AY286" s="132"/>
      <c r="AZ286" s="134" t="s">
        <v>159</v>
      </c>
      <c r="BA286" s="132"/>
      <c r="BB286" s="132"/>
      <c r="BC286" s="132"/>
      <c r="BD286" s="132"/>
      <c r="BE286" s="132"/>
      <c r="BF286" s="132"/>
      <c r="BG286" s="132"/>
      <c r="BH286" s="132"/>
      <c r="BI286" s="132"/>
      <c r="BJ286" s="132"/>
      <c r="BK286" s="132"/>
      <c r="BL286" s="142">
        <f>SUM(BL287:BL306)</f>
        <v>0</v>
      </c>
      <c r="BM286" s="132"/>
      <c r="BN286" s="132"/>
    </row>
    <row r="287" spans="1:66" ht="24" customHeight="1">
      <c r="A287" s="18"/>
      <c r="B287" s="19"/>
      <c r="C287" s="145" t="s">
        <v>595</v>
      </c>
      <c r="D287" s="145" t="s">
        <v>161</v>
      </c>
      <c r="E287" s="146" t="s">
        <v>464</v>
      </c>
      <c r="F287" s="147" t="s">
        <v>465</v>
      </c>
      <c r="G287" s="147"/>
      <c r="H287" s="148" t="s">
        <v>186</v>
      </c>
      <c r="I287" s="149">
        <v>9.1999999999999993</v>
      </c>
      <c r="J287" s="150"/>
      <c r="K287" s="150"/>
      <c r="L287" s="151">
        <f>ROUND(Q287*I287,2)</f>
        <v>0</v>
      </c>
      <c r="M287" s="152"/>
      <c r="N287" s="19"/>
      <c r="O287" s="153" t="s">
        <v>1</v>
      </c>
      <c r="P287" s="154" t="s">
        <v>42</v>
      </c>
      <c r="Q287" s="155">
        <f>J287+K287</f>
        <v>0</v>
      </c>
      <c r="R287" s="156">
        <f>ROUND(J287*I287,2)</f>
        <v>0</v>
      </c>
      <c r="S287" s="156">
        <f>ROUND(K287*I287,2)</f>
        <v>0</v>
      </c>
      <c r="T287" s="18"/>
      <c r="U287" s="157">
        <f>T287*I287</f>
        <v>0</v>
      </c>
      <c r="V287" s="157">
        <v>4.2000000000000002E-4</v>
      </c>
      <c r="W287" s="157">
        <f>V287*I287</f>
        <v>3.8639999999999998E-3</v>
      </c>
      <c r="X287" s="157">
        <v>0</v>
      </c>
      <c r="Y287" s="158">
        <f>X287*I287</f>
        <v>0</v>
      </c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59" t="s">
        <v>232</v>
      </c>
      <c r="AT287" s="18"/>
      <c r="AU287" s="159" t="s">
        <v>161</v>
      </c>
      <c r="AV287" s="159" t="s">
        <v>97</v>
      </c>
      <c r="AW287" s="18"/>
      <c r="AX287" s="18"/>
      <c r="AY287" s="18"/>
      <c r="AZ287" s="3" t="s">
        <v>159</v>
      </c>
      <c r="BA287" s="18"/>
      <c r="BB287" s="18"/>
      <c r="BC287" s="18"/>
      <c r="BD287" s="18"/>
      <c r="BE287" s="18"/>
      <c r="BF287" s="160">
        <f>IF(P287="základná",L287,0)</f>
        <v>0</v>
      </c>
      <c r="BG287" s="160">
        <f>IF(P287="znížená",L287,0)</f>
        <v>0</v>
      </c>
      <c r="BH287" s="160">
        <f>IF(P287="zákl. prenesená",L287,0)</f>
        <v>0</v>
      </c>
      <c r="BI287" s="160">
        <f>IF(P287="zníž. prenesená",L287,0)</f>
        <v>0</v>
      </c>
      <c r="BJ287" s="160">
        <f>IF(P287="nulová",L287,0)</f>
        <v>0</v>
      </c>
      <c r="BK287" s="3" t="s">
        <v>97</v>
      </c>
      <c r="BL287" s="160">
        <f>ROUND(Q287*I287,2)</f>
        <v>0</v>
      </c>
      <c r="BM287" s="3" t="s">
        <v>232</v>
      </c>
      <c r="BN287" s="159" t="s">
        <v>853</v>
      </c>
    </row>
    <row r="288" spans="1:66" ht="15.75" customHeight="1">
      <c r="A288" s="161"/>
      <c r="B288" s="162"/>
      <c r="C288" s="161"/>
      <c r="D288" s="163" t="s">
        <v>167</v>
      </c>
      <c r="E288" s="164" t="s">
        <v>1</v>
      </c>
      <c r="F288" s="165" t="s">
        <v>597</v>
      </c>
      <c r="G288" s="165"/>
      <c r="H288" s="161"/>
      <c r="I288" s="166">
        <v>9.1999999999999993</v>
      </c>
      <c r="J288" s="161"/>
      <c r="K288" s="161"/>
      <c r="L288" s="161"/>
      <c r="M288" s="161"/>
      <c r="N288" s="162"/>
      <c r="O288" s="167"/>
      <c r="P288" s="161"/>
      <c r="Q288" s="161"/>
      <c r="R288" s="161"/>
      <c r="S288" s="161"/>
      <c r="T288" s="161"/>
      <c r="U288" s="161"/>
      <c r="V288" s="161"/>
      <c r="W288" s="161"/>
      <c r="X288" s="161"/>
      <c r="Y288" s="168"/>
      <c r="Z288" s="161"/>
      <c r="AA288" s="161"/>
      <c r="AB288" s="161"/>
      <c r="AC288" s="161"/>
      <c r="AD288" s="161"/>
      <c r="AE288" s="161"/>
      <c r="AF288" s="161"/>
      <c r="AG288" s="161"/>
      <c r="AH288" s="161"/>
      <c r="AI288" s="161"/>
      <c r="AJ288" s="161"/>
      <c r="AK288" s="161"/>
      <c r="AL288" s="161"/>
      <c r="AM288" s="161"/>
      <c r="AN288" s="161"/>
      <c r="AO288" s="161"/>
      <c r="AP288" s="161"/>
      <c r="AQ288" s="161"/>
      <c r="AR288" s="161"/>
      <c r="AS288" s="161"/>
      <c r="AT288" s="161"/>
      <c r="AU288" s="164" t="s">
        <v>167</v>
      </c>
      <c r="AV288" s="164" t="s">
        <v>97</v>
      </c>
      <c r="AW288" s="161" t="s">
        <v>97</v>
      </c>
      <c r="AX288" s="161" t="s">
        <v>4</v>
      </c>
      <c r="AY288" s="161" t="s">
        <v>86</v>
      </c>
      <c r="AZ288" s="164" t="s">
        <v>159</v>
      </c>
      <c r="BA288" s="161"/>
      <c r="BB288" s="161"/>
      <c r="BC288" s="161"/>
      <c r="BD288" s="161"/>
      <c r="BE288" s="161"/>
      <c r="BF288" s="161"/>
      <c r="BG288" s="161"/>
      <c r="BH288" s="161"/>
      <c r="BI288" s="161"/>
      <c r="BJ288" s="161"/>
      <c r="BK288" s="161"/>
      <c r="BL288" s="161"/>
      <c r="BM288" s="161"/>
      <c r="BN288" s="161"/>
    </row>
    <row r="289" spans="1:66" ht="24" customHeight="1">
      <c r="A289" s="18"/>
      <c r="B289" s="19"/>
      <c r="C289" s="145" t="s">
        <v>598</v>
      </c>
      <c r="D289" s="145" t="s">
        <v>161</v>
      </c>
      <c r="E289" s="146" t="s">
        <v>469</v>
      </c>
      <c r="F289" s="147" t="s">
        <v>470</v>
      </c>
      <c r="G289" s="147"/>
      <c r="H289" s="148" t="s">
        <v>186</v>
      </c>
      <c r="I289" s="149">
        <v>55.48</v>
      </c>
      <c r="J289" s="150"/>
      <c r="K289" s="150"/>
      <c r="L289" s="151">
        <f>ROUND(Q289*I289,2)</f>
        <v>0</v>
      </c>
      <c r="M289" s="152"/>
      <c r="N289" s="19"/>
      <c r="O289" s="153" t="s">
        <v>1</v>
      </c>
      <c r="P289" s="154" t="s">
        <v>42</v>
      </c>
      <c r="Q289" s="155">
        <f>J289+K289</f>
        <v>0</v>
      </c>
      <c r="R289" s="156">
        <f>ROUND(J289*I289,2)</f>
        <v>0</v>
      </c>
      <c r="S289" s="156">
        <f>ROUND(K289*I289,2)</f>
        <v>0</v>
      </c>
      <c r="T289" s="18"/>
      <c r="U289" s="157">
        <f>T289*I289</f>
        <v>0</v>
      </c>
      <c r="V289" s="157">
        <v>2.2000000000000001E-4</v>
      </c>
      <c r="W289" s="157">
        <f>V289*I289</f>
        <v>1.22056E-2</v>
      </c>
      <c r="X289" s="157">
        <v>0</v>
      </c>
      <c r="Y289" s="158">
        <f>X289*I289</f>
        <v>0</v>
      </c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59" t="s">
        <v>232</v>
      </c>
      <c r="AT289" s="18"/>
      <c r="AU289" s="159" t="s">
        <v>161</v>
      </c>
      <c r="AV289" s="159" t="s">
        <v>97</v>
      </c>
      <c r="AW289" s="18"/>
      <c r="AX289" s="18"/>
      <c r="AY289" s="18"/>
      <c r="AZ289" s="3" t="s">
        <v>159</v>
      </c>
      <c r="BA289" s="18"/>
      <c r="BB289" s="18"/>
      <c r="BC289" s="18"/>
      <c r="BD289" s="18"/>
      <c r="BE289" s="18"/>
      <c r="BF289" s="160">
        <f>IF(P289="základná",L289,0)</f>
        <v>0</v>
      </c>
      <c r="BG289" s="160">
        <f>IF(P289="znížená",L289,0)</f>
        <v>0</v>
      </c>
      <c r="BH289" s="160">
        <f>IF(P289="zákl. prenesená",L289,0)</f>
        <v>0</v>
      </c>
      <c r="BI289" s="160">
        <f>IF(P289="zníž. prenesená",L289,0)</f>
        <v>0</v>
      </c>
      <c r="BJ289" s="160">
        <f>IF(P289="nulová",L289,0)</f>
        <v>0</v>
      </c>
      <c r="BK289" s="3" t="s">
        <v>97</v>
      </c>
      <c r="BL289" s="160">
        <f>ROUND(Q289*I289,2)</f>
        <v>0</v>
      </c>
      <c r="BM289" s="3" t="s">
        <v>232</v>
      </c>
      <c r="BN289" s="159" t="s">
        <v>854</v>
      </c>
    </row>
    <row r="290" spans="1:66" ht="15.75" customHeight="1">
      <c r="A290" s="161"/>
      <c r="B290" s="162"/>
      <c r="C290" s="161"/>
      <c r="D290" s="163" t="s">
        <v>167</v>
      </c>
      <c r="E290" s="164" t="s">
        <v>1</v>
      </c>
      <c r="F290" s="165" t="s">
        <v>565</v>
      </c>
      <c r="G290" s="165"/>
      <c r="H290" s="161"/>
      <c r="I290" s="166">
        <v>59.6</v>
      </c>
      <c r="J290" s="161"/>
      <c r="K290" s="161"/>
      <c r="L290" s="161"/>
      <c r="M290" s="161"/>
      <c r="N290" s="162"/>
      <c r="O290" s="167"/>
      <c r="P290" s="161"/>
      <c r="Q290" s="161"/>
      <c r="R290" s="161"/>
      <c r="S290" s="161"/>
      <c r="T290" s="161"/>
      <c r="U290" s="161"/>
      <c r="V290" s="161"/>
      <c r="W290" s="161"/>
      <c r="X290" s="161"/>
      <c r="Y290" s="168"/>
      <c r="Z290" s="161"/>
      <c r="AA290" s="161"/>
      <c r="AB290" s="161"/>
      <c r="AC290" s="161"/>
      <c r="AD290" s="161"/>
      <c r="AE290" s="161"/>
      <c r="AF290" s="161"/>
      <c r="AG290" s="161"/>
      <c r="AH290" s="161"/>
      <c r="AI290" s="161"/>
      <c r="AJ290" s="161"/>
      <c r="AK290" s="161"/>
      <c r="AL290" s="161"/>
      <c r="AM290" s="161"/>
      <c r="AN290" s="161"/>
      <c r="AO290" s="161"/>
      <c r="AP290" s="161"/>
      <c r="AQ290" s="161"/>
      <c r="AR290" s="161"/>
      <c r="AS290" s="161"/>
      <c r="AT290" s="161"/>
      <c r="AU290" s="164" t="s">
        <v>167</v>
      </c>
      <c r="AV290" s="164" t="s">
        <v>97</v>
      </c>
      <c r="AW290" s="161" t="s">
        <v>97</v>
      </c>
      <c r="AX290" s="161" t="s">
        <v>4</v>
      </c>
      <c r="AY290" s="161" t="s">
        <v>78</v>
      </c>
      <c r="AZ290" s="164" t="s">
        <v>159</v>
      </c>
      <c r="BA290" s="161"/>
      <c r="BB290" s="161"/>
      <c r="BC290" s="161"/>
      <c r="BD290" s="161"/>
      <c r="BE290" s="161"/>
      <c r="BF290" s="161"/>
      <c r="BG290" s="161"/>
      <c r="BH290" s="161"/>
      <c r="BI290" s="161"/>
      <c r="BJ290" s="161"/>
      <c r="BK290" s="161"/>
      <c r="BL290" s="161"/>
      <c r="BM290" s="161"/>
      <c r="BN290" s="161"/>
    </row>
    <row r="291" spans="1:66" ht="15.75" customHeight="1">
      <c r="A291" s="179"/>
      <c r="B291" s="180"/>
      <c r="C291" s="179"/>
      <c r="D291" s="163" t="s">
        <v>167</v>
      </c>
      <c r="E291" s="181" t="s">
        <v>1</v>
      </c>
      <c r="F291" s="182" t="s">
        <v>235</v>
      </c>
      <c r="G291" s="182"/>
      <c r="H291" s="179"/>
      <c r="I291" s="181" t="s">
        <v>1</v>
      </c>
      <c r="J291" s="179"/>
      <c r="K291" s="179"/>
      <c r="L291" s="179"/>
      <c r="M291" s="179"/>
      <c r="N291" s="180"/>
      <c r="O291" s="183"/>
      <c r="P291" s="179"/>
      <c r="Q291" s="179"/>
      <c r="R291" s="179"/>
      <c r="S291" s="179"/>
      <c r="T291" s="179"/>
      <c r="U291" s="179"/>
      <c r="V291" s="179"/>
      <c r="W291" s="179"/>
      <c r="X291" s="179"/>
      <c r="Y291" s="184"/>
      <c r="Z291" s="179"/>
      <c r="AA291" s="179"/>
      <c r="AB291" s="179"/>
      <c r="AC291" s="179"/>
      <c r="AD291" s="179"/>
      <c r="AE291" s="179"/>
      <c r="AF291" s="179"/>
      <c r="AG291" s="179"/>
      <c r="AH291" s="179"/>
      <c r="AI291" s="179"/>
      <c r="AJ291" s="179"/>
      <c r="AK291" s="179"/>
      <c r="AL291" s="179"/>
      <c r="AM291" s="179"/>
      <c r="AN291" s="179"/>
      <c r="AO291" s="179"/>
      <c r="AP291" s="179"/>
      <c r="AQ291" s="179"/>
      <c r="AR291" s="179"/>
      <c r="AS291" s="179"/>
      <c r="AT291" s="179"/>
      <c r="AU291" s="181" t="s">
        <v>167</v>
      </c>
      <c r="AV291" s="181" t="s">
        <v>97</v>
      </c>
      <c r="AW291" s="179" t="s">
        <v>86</v>
      </c>
      <c r="AX291" s="179" t="s">
        <v>4</v>
      </c>
      <c r="AY291" s="179" t="s">
        <v>78</v>
      </c>
      <c r="AZ291" s="181" t="s">
        <v>159</v>
      </c>
      <c r="BA291" s="179"/>
      <c r="BB291" s="179"/>
      <c r="BC291" s="179"/>
      <c r="BD291" s="179"/>
      <c r="BE291" s="179"/>
      <c r="BF291" s="179"/>
      <c r="BG291" s="179"/>
      <c r="BH291" s="179"/>
      <c r="BI291" s="179"/>
      <c r="BJ291" s="179"/>
      <c r="BK291" s="179"/>
      <c r="BL291" s="179"/>
      <c r="BM291" s="179"/>
      <c r="BN291" s="179"/>
    </row>
    <row r="292" spans="1:66" ht="15.75" customHeight="1">
      <c r="A292" s="161"/>
      <c r="B292" s="162"/>
      <c r="C292" s="161"/>
      <c r="D292" s="163" t="s">
        <v>167</v>
      </c>
      <c r="E292" s="164" t="s">
        <v>1</v>
      </c>
      <c r="F292" s="165" t="s">
        <v>246</v>
      </c>
      <c r="G292" s="165"/>
      <c r="H292" s="161"/>
      <c r="I292" s="166">
        <v>-1.92</v>
      </c>
      <c r="J292" s="161"/>
      <c r="K292" s="161"/>
      <c r="L292" s="161"/>
      <c r="M292" s="161"/>
      <c r="N292" s="162"/>
      <c r="O292" s="167"/>
      <c r="P292" s="161"/>
      <c r="Q292" s="161"/>
      <c r="R292" s="161"/>
      <c r="S292" s="161"/>
      <c r="T292" s="161"/>
      <c r="U292" s="161"/>
      <c r="V292" s="161"/>
      <c r="W292" s="161"/>
      <c r="X292" s="161"/>
      <c r="Y292" s="168"/>
      <c r="Z292" s="161"/>
      <c r="AA292" s="161"/>
      <c r="AB292" s="161"/>
      <c r="AC292" s="161"/>
      <c r="AD292" s="161"/>
      <c r="AE292" s="161"/>
      <c r="AF292" s="161"/>
      <c r="AG292" s="161"/>
      <c r="AH292" s="161"/>
      <c r="AI292" s="161"/>
      <c r="AJ292" s="161"/>
      <c r="AK292" s="161"/>
      <c r="AL292" s="161"/>
      <c r="AM292" s="161"/>
      <c r="AN292" s="161"/>
      <c r="AO292" s="161"/>
      <c r="AP292" s="161"/>
      <c r="AQ292" s="161"/>
      <c r="AR292" s="161"/>
      <c r="AS292" s="161"/>
      <c r="AT292" s="161"/>
      <c r="AU292" s="164" t="s">
        <v>167</v>
      </c>
      <c r="AV292" s="164" t="s">
        <v>97</v>
      </c>
      <c r="AW292" s="161" t="s">
        <v>97</v>
      </c>
      <c r="AX292" s="161" t="s">
        <v>4</v>
      </c>
      <c r="AY292" s="161" t="s">
        <v>78</v>
      </c>
      <c r="AZ292" s="164" t="s">
        <v>159</v>
      </c>
      <c r="BA292" s="161"/>
      <c r="BB292" s="161"/>
      <c r="BC292" s="161"/>
      <c r="BD292" s="161"/>
      <c r="BE292" s="161"/>
      <c r="BF292" s="161"/>
      <c r="BG292" s="161"/>
      <c r="BH292" s="161"/>
      <c r="BI292" s="161"/>
      <c r="BJ292" s="161"/>
      <c r="BK292" s="161"/>
      <c r="BL292" s="161"/>
      <c r="BM292" s="161"/>
      <c r="BN292" s="161"/>
    </row>
    <row r="293" spans="1:66" ht="15.75" customHeight="1">
      <c r="A293" s="161"/>
      <c r="B293" s="162"/>
      <c r="C293" s="161"/>
      <c r="D293" s="163" t="s">
        <v>167</v>
      </c>
      <c r="E293" s="164" t="s">
        <v>1</v>
      </c>
      <c r="F293" s="165" t="s">
        <v>247</v>
      </c>
      <c r="G293" s="165"/>
      <c r="H293" s="161"/>
      <c r="I293" s="166">
        <v>-0.6</v>
      </c>
      <c r="J293" s="161"/>
      <c r="K293" s="161"/>
      <c r="L293" s="161"/>
      <c r="M293" s="161"/>
      <c r="N293" s="162"/>
      <c r="O293" s="167"/>
      <c r="P293" s="161"/>
      <c r="Q293" s="161"/>
      <c r="R293" s="161"/>
      <c r="S293" s="161"/>
      <c r="T293" s="161"/>
      <c r="U293" s="161"/>
      <c r="V293" s="161"/>
      <c r="W293" s="161"/>
      <c r="X293" s="161"/>
      <c r="Y293" s="168"/>
      <c r="Z293" s="161"/>
      <c r="AA293" s="161"/>
      <c r="AB293" s="161"/>
      <c r="AC293" s="161"/>
      <c r="AD293" s="161"/>
      <c r="AE293" s="161"/>
      <c r="AF293" s="161"/>
      <c r="AG293" s="161"/>
      <c r="AH293" s="161"/>
      <c r="AI293" s="161"/>
      <c r="AJ293" s="161"/>
      <c r="AK293" s="161"/>
      <c r="AL293" s="161"/>
      <c r="AM293" s="161"/>
      <c r="AN293" s="161"/>
      <c r="AO293" s="161"/>
      <c r="AP293" s="161"/>
      <c r="AQ293" s="161"/>
      <c r="AR293" s="161"/>
      <c r="AS293" s="161"/>
      <c r="AT293" s="161"/>
      <c r="AU293" s="164" t="s">
        <v>167</v>
      </c>
      <c r="AV293" s="164" t="s">
        <v>97</v>
      </c>
      <c r="AW293" s="161" t="s">
        <v>97</v>
      </c>
      <c r="AX293" s="161" t="s">
        <v>4</v>
      </c>
      <c r="AY293" s="161" t="s">
        <v>78</v>
      </c>
      <c r="AZ293" s="164" t="s">
        <v>159</v>
      </c>
      <c r="BA293" s="161"/>
      <c r="BB293" s="161"/>
      <c r="BC293" s="161"/>
      <c r="BD293" s="161"/>
      <c r="BE293" s="161"/>
      <c r="BF293" s="161"/>
      <c r="BG293" s="161"/>
      <c r="BH293" s="161"/>
      <c r="BI293" s="161"/>
      <c r="BJ293" s="161"/>
      <c r="BK293" s="161"/>
      <c r="BL293" s="161"/>
      <c r="BM293" s="161"/>
      <c r="BN293" s="161"/>
    </row>
    <row r="294" spans="1:66" ht="15.75" customHeight="1">
      <c r="A294" s="161"/>
      <c r="B294" s="162"/>
      <c r="C294" s="161"/>
      <c r="D294" s="163" t="s">
        <v>167</v>
      </c>
      <c r="E294" s="164" t="s">
        <v>1</v>
      </c>
      <c r="F294" s="165" t="s">
        <v>248</v>
      </c>
      <c r="G294" s="165"/>
      <c r="H294" s="161"/>
      <c r="I294" s="166">
        <v>-1.6</v>
      </c>
      <c r="J294" s="161"/>
      <c r="K294" s="161"/>
      <c r="L294" s="161"/>
      <c r="M294" s="161"/>
      <c r="N294" s="162"/>
      <c r="O294" s="167"/>
      <c r="P294" s="161"/>
      <c r="Q294" s="161"/>
      <c r="R294" s="161"/>
      <c r="S294" s="161"/>
      <c r="T294" s="161"/>
      <c r="U294" s="161"/>
      <c r="V294" s="161"/>
      <c r="W294" s="161"/>
      <c r="X294" s="161"/>
      <c r="Y294" s="168"/>
      <c r="Z294" s="161"/>
      <c r="AA294" s="161"/>
      <c r="AB294" s="161"/>
      <c r="AC294" s="161"/>
      <c r="AD294" s="161"/>
      <c r="AE294" s="161"/>
      <c r="AF294" s="161"/>
      <c r="AG294" s="161"/>
      <c r="AH294" s="161"/>
      <c r="AI294" s="161"/>
      <c r="AJ294" s="161"/>
      <c r="AK294" s="161"/>
      <c r="AL294" s="161"/>
      <c r="AM294" s="161"/>
      <c r="AN294" s="161"/>
      <c r="AO294" s="161"/>
      <c r="AP294" s="161"/>
      <c r="AQ294" s="161"/>
      <c r="AR294" s="161"/>
      <c r="AS294" s="161"/>
      <c r="AT294" s="161"/>
      <c r="AU294" s="164" t="s">
        <v>167</v>
      </c>
      <c r="AV294" s="164" t="s">
        <v>97</v>
      </c>
      <c r="AW294" s="161" t="s">
        <v>97</v>
      </c>
      <c r="AX294" s="161" t="s">
        <v>4</v>
      </c>
      <c r="AY294" s="161" t="s">
        <v>78</v>
      </c>
      <c r="AZ294" s="164" t="s">
        <v>159</v>
      </c>
      <c r="BA294" s="161"/>
      <c r="BB294" s="161"/>
      <c r="BC294" s="161"/>
      <c r="BD294" s="161"/>
      <c r="BE294" s="161"/>
      <c r="BF294" s="161"/>
      <c r="BG294" s="161"/>
      <c r="BH294" s="161"/>
      <c r="BI294" s="161"/>
      <c r="BJ294" s="161"/>
      <c r="BK294" s="161"/>
      <c r="BL294" s="161"/>
      <c r="BM294" s="161"/>
      <c r="BN294" s="161"/>
    </row>
    <row r="295" spans="1:66" ht="15.75" customHeight="1">
      <c r="A295" s="185"/>
      <c r="B295" s="186"/>
      <c r="C295" s="185"/>
      <c r="D295" s="163" t="s">
        <v>167</v>
      </c>
      <c r="E295" s="187" t="s">
        <v>1</v>
      </c>
      <c r="F295" s="188" t="s">
        <v>239</v>
      </c>
      <c r="G295" s="188"/>
      <c r="H295" s="185"/>
      <c r="I295" s="189">
        <v>55.48</v>
      </c>
      <c r="J295" s="185"/>
      <c r="K295" s="185"/>
      <c r="L295" s="185"/>
      <c r="M295" s="185"/>
      <c r="N295" s="186"/>
      <c r="O295" s="190"/>
      <c r="P295" s="185"/>
      <c r="Q295" s="185"/>
      <c r="R295" s="185"/>
      <c r="S295" s="185"/>
      <c r="T295" s="185"/>
      <c r="U295" s="185"/>
      <c r="V295" s="185"/>
      <c r="W295" s="185"/>
      <c r="X295" s="185"/>
      <c r="Y295" s="191"/>
      <c r="Z295" s="185"/>
      <c r="AA295" s="185"/>
      <c r="AB295" s="185"/>
      <c r="AC295" s="185"/>
      <c r="AD295" s="185"/>
      <c r="AE295" s="185"/>
      <c r="AF295" s="185"/>
      <c r="AG295" s="185"/>
      <c r="AH295" s="185"/>
      <c r="AI295" s="185"/>
      <c r="AJ295" s="185"/>
      <c r="AK295" s="185"/>
      <c r="AL295" s="185"/>
      <c r="AM295" s="185"/>
      <c r="AN295" s="185"/>
      <c r="AO295" s="185"/>
      <c r="AP295" s="185"/>
      <c r="AQ295" s="185"/>
      <c r="AR295" s="185"/>
      <c r="AS295" s="185"/>
      <c r="AT295" s="185"/>
      <c r="AU295" s="187" t="s">
        <v>167</v>
      </c>
      <c r="AV295" s="187" t="s">
        <v>97</v>
      </c>
      <c r="AW295" s="185" t="s">
        <v>174</v>
      </c>
      <c r="AX295" s="185" t="s">
        <v>4</v>
      </c>
      <c r="AY295" s="185" t="s">
        <v>86</v>
      </c>
      <c r="AZ295" s="187" t="s">
        <v>159</v>
      </c>
      <c r="BA295" s="185"/>
      <c r="BB295" s="185"/>
      <c r="BC295" s="185"/>
      <c r="BD295" s="185"/>
      <c r="BE295" s="185"/>
      <c r="BF295" s="185"/>
      <c r="BG295" s="185"/>
      <c r="BH295" s="185"/>
      <c r="BI295" s="185"/>
      <c r="BJ295" s="185"/>
      <c r="BK295" s="185"/>
      <c r="BL295" s="185"/>
      <c r="BM295" s="185"/>
      <c r="BN295" s="185"/>
    </row>
    <row r="296" spans="1:66" ht="37.5" customHeight="1">
      <c r="A296" s="18"/>
      <c r="B296" s="19"/>
      <c r="C296" s="145" t="s">
        <v>600</v>
      </c>
      <c r="D296" s="145" t="s">
        <v>161</v>
      </c>
      <c r="E296" s="146" t="s">
        <v>473</v>
      </c>
      <c r="F296" s="147" t="s">
        <v>474</v>
      </c>
      <c r="G296" s="147"/>
      <c r="H296" s="148" t="s">
        <v>186</v>
      </c>
      <c r="I296" s="149">
        <v>260.60599999999999</v>
      </c>
      <c r="J296" s="150"/>
      <c r="K296" s="150"/>
      <c r="L296" s="151">
        <f>ROUND(Q296*I296,2)</f>
        <v>0</v>
      </c>
      <c r="M296" s="152"/>
      <c r="N296" s="19"/>
      <c r="O296" s="153" t="s">
        <v>1</v>
      </c>
      <c r="P296" s="154" t="s">
        <v>42</v>
      </c>
      <c r="Q296" s="155">
        <f>J296+K296</f>
        <v>0</v>
      </c>
      <c r="R296" s="156">
        <f>ROUND(J296*I296,2)</f>
        <v>0</v>
      </c>
      <c r="S296" s="156">
        <f>ROUND(K296*I296,2)</f>
        <v>0</v>
      </c>
      <c r="T296" s="18"/>
      <c r="U296" s="157">
        <f>T296*I296</f>
        <v>0</v>
      </c>
      <c r="V296" s="157">
        <v>2.0000000000000002E-5</v>
      </c>
      <c r="W296" s="157">
        <f>V296*I296</f>
        <v>5.2121200000000006E-3</v>
      </c>
      <c r="X296" s="157">
        <v>0</v>
      </c>
      <c r="Y296" s="158">
        <f>X296*I296</f>
        <v>0</v>
      </c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59" t="s">
        <v>232</v>
      </c>
      <c r="AT296" s="18"/>
      <c r="AU296" s="159" t="s">
        <v>161</v>
      </c>
      <c r="AV296" s="159" t="s">
        <v>97</v>
      </c>
      <c r="AW296" s="18"/>
      <c r="AX296" s="18"/>
      <c r="AY296" s="18"/>
      <c r="AZ296" s="3" t="s">
        <v>159</v>
      </c>
      <c r="BA296" s="18"/>
      <c r="BB296" s="18"/>
      <c r="BC296" s="18"/>
      <c r="BD296" s="18"/>
      <c r="BE296" s="18"/>
      <c r="BF296" s="160">
        <f>IF(P296="základná",L296,0)</f>
        <v>0</v>
      </c>
      <c r="BG296" s="160">
        <f>IF(P296="znížená",L296,0)</f>
        <v>0</v>
      </c>
      <c r="BH296" s="160">
        <f>IF(P296="zákl. prenesená",L296,0)</f>
        <v>0</v>
      </c>
      <c r="BI296" s="160">
        <f>IF(P296="zníž. prenesená",L296,0)</f>
        <v>0</v>
      </c>
      <c r="BJ296" s="160">
        <f>IF(P296="nulová",L296,0)</f>
        <v>0</v>
      </c>
      <c r="BK296" s="3" t="s">
        <v>97</v>
      </c>
      <c r="BL296" s="160">
        <f>ROUND(Q296*I296,2)</f>
        <v>0</v>
      </c>
      <c r="BM296" s="3" t="s">
        <v>232</v>
      </c>
      <c r="BN296" s="159" t="s">
        <v>855</v>
      </c>
    </row>
    <row r="297" spans="1:66" ht="15.75" customHeight="1">
      <c r="A297" s="161"/>
      <c r="B297" s="162"/>
      <c r="C297" s="161"/>
      <c r="D297" s="163" t="s">
        <v>167</v>
      </c>
      <c r="E297" s="164" t="s">
        <v>1</v>
      </c>
      <c r="F297" s="165" t="s">
        <v>476</v>
      </c>
      <c r="G297" s="165"/>
      <c r="H297" s="161"/>
      <c r="I297" s="166">
        <v>3.08</v>
      </c>
      <c r="J297" s="161"/>
      <c r="K297" s="161"/>
      <c r="L297" s="161"/>
      <c r="M297" s="161"/>
      <c r="N297" s="162"/>
      <c r="O297" s="167"/>
      <c r="P297" s="161"/>
      <c r="Q297" s="161"/>
      <c r="R297" s="161"/>
      <c r="S297" s="161"/>
      <c r="T297" s="161"/>
      <c r="U297" s="161"/>
      <c r="V297" s="161"/>
      <c r="W297" s="161"/>
      <c r="X297" s="161"/>
      <c r="Y297" s="168"/>
      <c r="Z297" s="161"/>
      <c r="AA297" s="161"/>
      <c r="AB297" s="161"/>
      <c r="AC297" s="161"/>
      <c r="AD297" s="161"/>
      <c r="AE297" s="161"/>
      <c r="AF297" s="161"/>
      <c r="AG297" s="161"/>
      <c r="AH297" s="161"/>
      <c r="AI297" s="161"/>
      <c r="AJ297" s="161"/>
      <c r="AK297" s="161"/>
      <c r="AL297" s="161"/>
      <c r="AM297" s="161"/>
      <c r="AN297" s="161"/>
      <c r="AO297" s="161"/>
      <c r="AP297" s="161"/>
      <c r="AQ297" s="161"/>
      <c r="AR297" s="161"/>
      <c r="AS297" s="161"/>
      <c r="AT297" s="161"/>
      <c r="AU297" s="164" t="s">
        <v>167</v>
      </c>
      <c r="AV297" s="164" t="s">
        <v>97</v>
      </c>
      <c r="AW297" s="161" t="s">
        <v>97</v>
      </c>
      <c r="AX297" s="161" t="s">
        <v>4</v>
      </c>
      <c r="AY297" s="161" t="s">
        <v>78</v>
      </c>
      <c r="AZ297" s="164" t="s">
        <v>159</v>
      </c>
      <c r="BA297" s="161"/>
      <c r="BB297" s="161"/>
      <c r="BC297" s="161"/>
      <c r="BD297" s="161"/>
      <c r="BE297" s="161"/>
      <c r="BF297" s="161"/>
      <c r="BG297" s="161"/>
      <c r="BH297" s="161"/>
      <c r="BI297" s="161"/>
      <c r="BJ297" s="161"/>
      <c r="BK297" s="161"/>
      <c r="BL297" s="161"/>
      <c r="BM297" s="161"/>
      <c r="BN297" s="161"/>
    </row>
    <row r="298" spans="1:66" ht="15.75" customHeight="1">
      <c r="A298" s="161"/>
      <c r="B298" s="162"/>
      <c r="C298" s="161"/>
      <c r="D298" s="163" t="s">
        <v>167</v>
      </c>
      <c r="E298" s="164" t="s">
        <v>1</v>
      </c>
      <c r="F298" s="165" t="s">
        <v>477</v>
      </c>
      <c r="G298" s="165"/>
      <c r="H298" s="161"/>
      <c r="I298" s="166">
        <v>87.04</v>
      </c>
      <c r="J298" s="161"/>
      <c r="K298" s="161"/>
      <c r="L298" s="161"/>
      <c r="M298" s="161"/>
      <c r="N298" s="162"/>
      <c r="O298" s="167"/>
      <c r="P298" s="161"/>
      <c r="Q298" s="161"/>
      <c r="R298" s="161"/>
      <c r="S298" s="161"/>
      <c r="T298" s="161"/>
      <c r="U298" s="161"/>
      <c r="V298" s="161"/>
      <c r="W298" s="161"/>
      <c r="X298" s="161"/>
      <c r="Y298" s="168"/>
      <c r="Z298" s="161"/>
      <c r="AA298" s="161"/>
      <c r="AB298" s="161"/>
      <c r="AC298" s="161"/>
      <c r="AD298" s="161"/>
      <c r="AE298" s="161"/>
      <c r="AF298" s="161"/>
      <c r="AG298" s="161"/>
      <c r="AH298" s="161"/>
      <c r="AI298" s="161"/>
      <c r="AJ298" s="161"/>
      <c r="AK298" s="161"/>
      <c r="AL298" s="161"/>
      <c r="AM298" s="161"/>
      <c r="AN298" s="161"/>
      <c r="AO298" s="161"/>
      <c r="AP298" s="161"/>
      <c r="AQ298" s="161"/>
      <c r="AR298" s="161"/>
      <c r="AS298" s="161"/>
      <c r="AT298" s="161"/>
      <c r="AU298" s="164" t="s">
        <v>167</v>
      </c>
      <c r="AV298" s="164" t="s">
        <v>97</v>
      </c>
      <c r="AW298" s="161" t="s">
        <v>97</v>
      </c>
      <c r="AX298" s="161" t="s">
        <v>4</v>
      </c>
      <c r="AY298" s="161" t="s">
        <v>78</v>
      </c>
      <c r="AZ298" s="164" t="s">
        <v>159</v>
      </c>
      <c r="BA298" s="161"/>
      <c r="BB298" s="161"/>
      <c r="BC298" s="161"/>
      <c r="BD298" s="161"/>
      <c r="BE298" s="161"/>
      <c r="BF298" s="161"/>
      <c r="BG298" s="161"/>
      <c r="BH298" s="161"/>
      <c r="BI298" s="161"/>
      <c r="BJ298" s="161"/>
      <c r="BK298" s="161"/>
      <c r="BL298" s="161"/>
      <c r="BM298" s="161"/>
      <c r="BN298" s="161"/>
    </row>
    <row r="299" spans="1:66" ht="15.75" customHeight="1">
      <c r="A299" s="161"/>
      <c r="B299" s="162"/>
      <c r="C299" s="161"/>
      <c r="D299" s="163" t="s">
        <v>167</v>
      </c>
      <c r="E299" s="164" t="s">
        <v>1</v>
      </c>
      <c r="F299" s="165" t="s">
        <v>478</v>
      </c>
      <c r="G299" s="165"/>
      <c r="H299" s="161"/>
      <c r="I299" s="166">
        <v>8.9600000000000009</v>
      </c>
      <c r="J299" s="161"/>
      <c r="K299" s="161"/>
      <c r="L299" s="161"/>
      <c r="M299" s="161"/>
      <c r="N299" s="162"/>
      <c r="O299" s="167"/>
      <c r="P299" s="161"/>
      <c r="Q299" s="161"/>
      <c r="R299" s="161"/>
      <c r="S299" s="161"/>
      <c r="T299" s="161"/>
      <c r="U299" s="161"/>
      <c r="V299" s="161"/>
      <c r="W299" s="161"/>
      <c r="X299" s="161"/>
      <c r="Y299" s="168"/>
      <c r="Z299" s="161"/>
      <c r="AA299" s="161"/>
      <c r="AB299" s="161"/>
      <c r="AC299" s="161"/>
      <c r="AD299" s="161"/>
      <c r="AE299" s="161"/>
      <c r="AF299" s="161"/>
      <c r="AG299" s="161"/>
      <c r="AH299" s="161"/>
      <c r="AI299" s="161"/>
      <c r="AJ299" s="161"/>
      <c r="AK299" s="161"/>
      <c r="AL299" s="161"/>
      <c r="AM299" s="161"/>
      <c r="AN299" s="161"/>
      <c r="AO299" s="161"/>
      <c r="AP299" s="161"/>
      <c r="AQ299" s="161"/>
      <c r="AR299" s="161"/>
      <c r="AS299" s="161"/>
      <c r="AT299" s="161"/>
      <c r="AU299" s="164" t="s">
        <v>167</v>
      </c>
      <c r="AV299" s="164" t="s">
        <v>97</v>
      </c>
      <c r="AW299" s="161" t="s">
        <v>97</v>
      </c>
      <c r="AX299" s="161" t="s">
        <v>4</v>
      </c>
      <c r="AY299" s="161" t="s">
        <v>78</v>
      </c>
      <c r="AZ299" s="164" t="s">
        <v>159</v>
      </c>
      <c r="BA299" s="161"/>
      <c r="BB299" s="161"/>
      <c r="BC299" s="161"/>
      <c r="BD299" s="161"/>
      <c r="BE299" s="161"/>
      <c r="BF299" s="161"/>
      <c r="BG299" s="161"/>
      <c r="BH299" s="161"/>
      <c r="BI299" s="161"/>
      <c r="BJ299" s="161"/>
      <c r="BK299" s="161"/>
      <c r="BL299" s="161"/>
      <c r="BM299" s="161"/>
      <c r="BN299" s="161"/>
    </row>
    <row r="300" spans="1:66" ht="15.75" customHeight="1">
      <c r="A300" s="161"/>
      <c r="B300" s="162"/>
      <c r="C300" s="161"/>
      <c r="D300" s="163" t="s">
        <v>167</v>
      </c>
      <c r="E300" s="164" t="s">
        <v>1</v>
      </c>
      <c r="F300" s="165" t="s">
        <v>479</v>
      </c>
      <c r="G300" s="165"/>
      <c r="H300" s="161"/>
      <c r="I300" s="166">
        <v>14.507</v>
      </c>
      <c r="J300" s="161"/>
      <c r="K300" s="161"/>
      <c r="L300" s="161"/>
      <c r="M300" s="161"/>
      <c r="N300" s="162"/>
      <c r="O300" s="167"/>
      <c r="P300" s="161"/>
      <c r="Q300" s="161"/>
      <c r="R300" s="161"/>
      <c r="S300" s="161"/>
      <c r="T300" s="161"/>
      <c r="U300" s="161"/>
      <c r="V300" s="161"/>
      <c r="W300" s="161"/>
      <c r="X300" s="161"/>
      <c r="Y300" s="168"/>
      <c r="Z300" s="161"/>
      <c r="AA300" s="161"/>
      <c r="AB300" s="161"/>
      <c r="AC300" s="161"/>
      <c r="AD300" s="161"/>
      <c r="AE300" s="161"/>
      <c r="AF300" s="161"/>
      <c r="AG300" s="161"/>
      <c r="AH300" s="161"/>
      <c r="AI300" s="161"/>
      <c r="AJ300" s="161"/>
      <c r="AK300" s="161"/>
      <c r="AL300" s="161"/>
      <c r="AM300" s="161"/>
      <c r="AN300" s="161"/>
      <c r="AO300" s="161"/>
      <c r="AP300" s="161"/>
      <c r="AQ300" s="161"/>
      <c r="AR300" s="161"/>
      <c r="AS300" s="161"/>
      <c r="AT300" s="161"/>
      <c r="AU300" s="164" t="s">
        <v>167</v>
      </c>
      <c r="AV300" s="164" t="s">
        <v>97</v>
      </c>
      <c r="AW300" s="161" t="s">
        <v>97</v>
      </c>
      <c r="AX300" s="161" t="s">
        <v>4</v>
      </c>
      <c r="AY300" s="161" t="s">
        <v>78</v>
      </c>
      <c r="AZ300" s="164" t="s">
        <v>159</v>
      </c>
      <c r="BA300" s="161"/>
      <c r="BB300" s="161"/>
      <c r="BC300" s="161"/>
      <c r="BD300" s="161"/>
      <c r="BE300" s="161"/>
      <c r="BF300" s="161"/>
      <c r="BG300" s="161"/>
      <c r="BH300" s="161"/>
      <c r="BI300" s="161"/>
      <c r="BJ300" s="161"/>
      <c r="BK300" s="161"/>
      <c r="BL300" s="161"/>
      <c r="BM300" s="161"/>
      <c r="BN300" s="161"/>
    </row>
    <row r="301" spans="1:66" ht="15.75" customHeight="1">
      <c r="A301" s="161"/>
      <c r="B301" s="162"/>
      <c r="C301" s="161"/>
      <c r="D301" s="163" t="s">
        <v>167</v>
      </c>
      <c r="E301" s="164" t="s">
        <v>1</v>
      </c>
      <c r="F301" s="165" t="s">
        <v>602</v>
      </c>
      <c r="G301" s="165"/>
      <c r="H301" s="161"/>
      <c r="I301" s="166">
        <v>33.28</v>
      </c>
      <c r="J301" s="161"/>
      <c r="K301" s="161"/>
      <c r="L301" s="161"/>
      <c r="M301" s="161"/>
      <c r="N301" s="162"/>
      <c r="O301" s="167"/>
      <c r="P301" s="161"/>
      <c r="Q301" s="161"/>
      <c r="R301" s="161"/>
      <c r="S301" s="161"/>
      <c r="T301" s="161"/>
      <c r="U301" s="161"/>
      <c r="V301" s="161"/>
      <c r="W301" s="161"/>
      <c r="X301" s="161"/>
      <c r="Y301" s="168"/>
      <c r="Z301" s="161"/>
      <c r="AA301" s="161"/>
      <c r="AB301" s="161"/>
      <c r="AC301" s="161"/>
      <c r="AD301" s="161"/>
      <c r="AE301" s="161"/>
      <c r="AF301" s="161"/>
      <c r="AG301" s="161"/>
      <c r="AH301" s="161"/>
      <c r="AI301" s="161"/>
      <c r="AJ301" s="161"/>
      <c r="AK301" s="161"/>
      <c r="AL301" s="161"/>
      <c r="AM301" s="161"/>
      <c r="AN301" s="161"/>
      <c r="AO301" s="161"/>
      <c r="AP301" s="161"/>
      <c r="AQ301" s="161"/>
      <c r="AR301" s="161"/>
      <c r="AS301" s="161"/>
      <c r="AT301" s="161"/>
      <c r="AU301" s="164" t="s">
        <v>167</v>
      </c>
      <c r="AV301" s="164" t="s">
        <v>97</v>
      </c>
      <c r="AW301" s="161" t="s">
        <v>97</v>
      </c>
      <c r="AX301" s="161" t="s">
        <v>4</v>
      </c>
      <c r="AY301" s="161" t="s">
        <v>78</v>
      </c>
      <c r="AZ301" s="164" t="s">
        <v>159</v>
      </c>
      <c r="BA301" s="161"/>
      <c r="BB301" s="161"/>
      <c r="BC301" s="161"/>
      <c r="BD301" s="161"/>
      <c r="BE301" s="161"/>
      <c r="BF301" s="161"/>
      <c r="BG301" s="161"/>
      <c r="BH301" s="161"/>
      <c r="BI301" s="161"/>
      <c r="BJ301" s="161"/>
      <c r="BK301" s="161"/>
      <c r="BL301" s="161"/>
      <c r="BM301" s="161"/>
      <c r="BN301" s="161"/>
    </row>
    <row r="302" spans="1:66" ht="15.75" customHeight="1">
      <c r="A302" s="161"/>
      <c r="B302" s="162"/>
      <c r="C302" s="161"/>
      <c r="D302" s="163" t="s">
        <v>167</v>
      </c>
      <c r="E302" s="164" t="s">
        <v>1</v>
      </c>
      <c r="F302" s="165" t="s">
        <v>480</v>
      </c>
      <c r="G302" s="165"/>
      <c r="H302" s="161"/>
      <c r="I302" s="166">
        <v>28.672000000000001</v>
      </c>
      <c r="J302" s="161"/>
      <c r="K302" s="161"/>
      <c r="L302" s="161"/>
      <c r="M302" s="161"/>
      <c r="N302" s="162"/>
      <c r="O302" s="167"/>
      <c r="P302" s="161"/>
      <c r="Q302" s="161"/>
      <c r="R302" s="161"/>
      <c r="S302" s="161"/>
      <c r="T302" s="161"/>
      <c r="U302" s="161"/>
      <c r="V302" s="161"/>
      <c r="W302" s="161"/>
      <c r="X302" s="161"/>
      <c r="Y302" s="168"/>
      <c r="Z302" s="161"/>
      <c r="AA302" s="161"/>
      <c r="AB302" s="161"/>
      <c r="AC302" s="161"/>
      <c r="AD302" s="161"/>
      <c r="AE302" s="161"/>
      <c r="AF302" s="161"/>
      <c r="AG302" s="161"/>
      <c r="AH302" s="161"/>
      <c r="AI302" s="161"/>
      <c r="AJ302" s="161"/>
      <c r="AK302" s="161"/>
      <c r="AL302" s="161"/>
      <c r="AM302" s="161"/>
      <c r="AN302" s="161"/>
      <c r="AO302" s="161"/>
      <c r="AP302" s="161"/>
      <c r="AQ302" s="161"/>
      <c r="AR302" s="161"/>
      <c r="AS302" s="161"/>
      <c r="AT302" s="161"/>
      <c r="AU302" s="164" t="s">
        <v>167</v>
      </c>
      <c r="AV302" s="164" t="s">
        <v>97</v>
      </c>
      <c r="AW302" s="161" t="s">
        <v>97</v>
      </c>
      <c r="AX302" s="161" t="s">
        <v>4</v>
      </c>
      <c r="AY302" s="161" t="s">
        <v>78</v>
      </c>
      <c r="AZ302" s="164" t="s">
        <v>159</v>
      </c>
      <c r="BA302" s="161"/>
      <c r="BB302" s="161"/>
      <c r="BC302" s="161"/>
      <c r="BD302" s="161"/>
      <c r="BE302" s="161"/>
      <c r="BF302" s="161"/>
      <c r="BG302" s="161"/>
      <c r="BH302" s="161"/>
      <c r="BI302" s="161"/>
      <c r="BJ302" s="161"/>
      <c r="BK302" s="161"/>
      <c r="BL302" s="161"/>
      <c r="BM302" s="161"/>
      <c r="BN302" s="161"/>
    </row>
    <row r="303" spans="1:66" ht="15.75" customHeight="1">
      <c r="A303" s="161"/>
      <c r="B303" s="162"/>
      <c r="C303" s="161"/>
      <c r="D303" s="163" t="s">
        <v>167</v>
      </c>
      <c r="E303" s="164" t="s">
        <v>1</v>
      </c>
      <c r="F303" s="165" t="s">
        <v>481</v>
      </c>
      <c r="G303" s="165"/>
      <c r="H303" s="161"/>
      <c r="I303" s="166">
        <v>22.4</v>
      </c>
      <c r="J303" s="161"/>
      <c r="K303" s="161"/>
      <c r="L303" s="161"/>
      <c r="M303" s="161"/>
      <c r="N303" s="162"/>
      <c r="O303" s="167"/>
      <c r="P303" s="161"/>
      <c r="Q303" s="161"/>
      <c r="R303" s="161"/>
      <c r="S303" s="161"/>
      <c r="T303" s="161"/>
      <c r="U303" s="161"/>
      <c r="V303" s="161"/>
      <c r="W303" s="161"/>
      <c r="X303" s="161"/>
      <c r="Y303" s="168"/>
      <c r="Z303" s="161"/>
      <c r="AA303" s="161"/>
      <c r="AB303" s="161"/>
      <c r="AC303" s="161"/>
      <c r="AD303" s="161"/>
      <c r="AE303" s="161"/>
      <c r="AF303" s="161"/>
      <c r="AG303" s="161"/>
      <c r="AH303" s="161"/>
      <c r="AI303" s="161"/>
      <c r="AJ303" s="161"/>
      <c r="AK303" s="161"/>
      <c r="AL303" s="161"/>
      <c r="AM303" s="161"/>
      <c r="AN303" s="161"/>
      <c r="AO303" s="161"/>
      <c r="AP303" s="161"/>
      <c r="AQ303" s="161"/>
      <c r="AR303" s="161"/>
      <c r="AS303" s="161"/>
      <c r="AT303" s="161"/>
      <c r="AU303" s="164" t="s">
        <v>167</v>
      </c>
      <c r="AV303" s="164" t="s">
        <v>97</v>
      </c>
      <c r="AW303" s="161" t="s">
        <v>97</v>
      </c>
      <c r="AX303" s="161" t="s">
        <v>4</v>
      </c>
      <c r="AY303" s="161" t="s">
        <v>78</v>
      </c>
      <c r="AZ303" s="164" t="s">
        <v>159</v>
      </c>
      <c r="BA303" s="161"/>
      <c r="BB303" s="161"/>
      <c r="BC303" s="161"/>
      <c r="BD303" s="161"/>
      <c r="BE303" s="161"/>
      <c r="BF303" s="161"/>
      <c r="BG303" s="161"/>
      <c r="BH303" s="161"/>
      <c r="BI303" s="161"/>
      <c r="BJ303" s="161"/>
      <c r="BK303" s="161"/>
      <c r="BL303" s="161"/>
      <c r="BM303" s="161"/>
      <c r="BN303" s="161"/>
    </row>
    <row r="304" spans="1:66" ht="15.75" customHeight="1">
      <c r="A304" s="161"/>
      <c r="B304" s="162"/>
      <c r="C304" s="161"/>
      <c r="D304" s="163" t="s">
        <v>167</v>
      </c>
      <c r="E304" s="164" t="s">
        <v>1</v>
      </c>
      <c r="F304" s="165" t="s">
        <v>482</v>
      </c>
      <c r="G304" s="165"/>
      <c r="H304" s="161"/>
      <c r="I304" s="166">
        <v>38.667000000000002</v>
      </c>
      <c r="J304" s="161"/>
      <c r="K304" s="161"/>
      <c r="L304" s="161"/>
      <c r="M304" s="161"/>
      <c r="N304" s="162"/>
      <c r="O304" s="167"/>
      <c r="P304" s="161"/>
      <c r="Q304" s="161"/>
      <c r="R304" s="161"/>
      <c r="S304" s="161"/>
      <c r="T304" s="161"/>
      <c r="U304" s="161"/>
      <c r="V304" s="161"/>
      <c r="W304" s="161"/>
      <c r="X304" s="161"/>
      <c r="Y304" s="168"/>
      <c r="Z304" s="161"/>
      <c r="AA304" s="161"/>
      <c r="AB304" s="161"/>
      <c r="AC304" s="161"/>
      <c r="AD304" s="161"/>
      <c r="AE304" s="161"/>
      <c r="AF304" s="161"/>
      <c r="AG304" s="161"/>
      <c r="AH304" s="161"/>
      <c r="AI304" s="161"/>
      <c r="AJ304" s="161"/>
      <c r="AK304" s="161"/>
      <c r="AL304" s="161"/>
      <c r="AM304" s="161"/>
      <c r="AN304" s="161"/>
      <c r="AO304" s="161"/>
      <c r="AP304" s="161"/>
      <c r="AQ304" s="161"/>
      <c r="AR304" s="161"/>
      <c r="AS304" s="161"/>
      <c r="AT304" s="161"/>
      <c r="AU304" s="164" t="s">
        <v>167</v>
      </c>
      <c r="AV304" s="164" t="s">
        <v>97</v>
      </c>
      <c r="AW304" s="161" t="s">
        <v>97</v>
      </c>
      <c r="AX304" s="161" t="s">
        <v>4</v>
      </c>
      <c r="AY304" s="161" t="s">
        <v>78</v>
      </c>
      <c r="AZ304" s="164" t="s">
        <v>159</v>
      </c>
      <c r="BA304" s="161"/>
      <c r="BB304" s="161"/>
      <c r="BC304" s="161"/>
      <c r="BD304" s="161"/>
      <c r="BE304" s="161"/>
      <c r="BF304" s="161"/>
      <c r="BG304" s="161"/>
      <c r="BH304" s="161"/>
      <c r="BI304" s="161"/>
      <c r="BJ304" s="161"/>
      <c r="BK304" s="161"/>
      <c r="BL304" s="161"/>
      <c r="BM304" s="161"/>
      <c r="BN304" s="161"/>
    </row>
    <row r="305" spans="1:66" ht="15.75" customHeight="1">
      <c r="A305" s="161"/>
      <c r="B305" s="162"/>
      <c r="C305" s="161"/>
      <c r="D305" s="163" t="s">
        <v>167</v>
      </c>
      <c r="E305" s="164" t="s">
        <v>1</v>
      </c>
      <c r="F305" s="165" t="s">
        <v>483</v>
      </c>
      <c r="G305" s="165"/>
      <c r="H305" s="161"/>
      <c r="I305" s="166">
        <v>24</v>
      </c>
      <c r="J305" s="161"/>
      <c r="K305" s="161"/>
      <c r="L305" s="161"/>
      <c r="M305" s="161"/>
      <c r="N305" s="162"/>
      <c r="O305" s="167"/>
      <c r="P305" s="161"/>
      <c r="Q305" s="161"/>
      <c r="R305" s="161"/>
      <c r="S305" s="161"/>
      <c r="T305" s="161"/>
      <c r="U305" s="161"/>
      <c r="V305" s="161"/>
      <c r="W305" s="161"/>
      <c r="X305" s="161"/>
      <c r="Y305" s="168"/>
      <c r="Z305" s="161"/>
      <c r="AA305" s="161"/>
      <c r="AB305" s="161"/>
      <c r="AC305" s="161"/>
      <c r="AD305" s="161"/>
      <c r="AE305" s="161"/>
      <c r="AF305" s="161"/>
      <c r="AG305" s="161"/>
      <c r="AH305" s="161"/>
      <c r="AI305" s="161"/>
      <c r="AJ305" s="161"/>
      <c r="AK305" s="161"/>
      <c r="AL305" s="161"/>
      <c r="AM305" s="161"/>
      <c r="AN305" s="161"/>
      <c r="AO305" s="161"/>
      <c r="AP305" s="161"/>
      <c r="AQ305" s="161"/>
      <c r="AR305" s="161"/>
      <c r="AS305" s="161"/>
      <c r="AT305" s="161"/>
      <c r="AU305" s="164" t="s">
        <v>167</v>
      </c>
      <c r="AV305" s="164" t="s">
        <v>97</v>
      </c>
      <c r="AW305" s="161" t="s">
        <v>97</v>
      </c>
      <c r="AX305" s="161" t="s">
        <v>4</v>
      </c>
      <c r="AY305" s="161" t="s">
        <v>78</v>
      </c>
      <c r="AZ305" s="164" t="s">
        <v>159</v>
      </c>
      <c r="BA305" s="161"/>
      <c r="BB305" s="161"/>
      <c r="BC305" s="161"/>
      <c r="BD305" s="161"/>
      <c r="BE305" s="161"/>
      <c r="BF305" s="161"/>
      <c r="BG305" s="161"/>
      <c r="BH305" s="161"/>
      <c r="BI305" s="161"/>
      <c r="BJ305" s="161"/>
      <c r="BK305" s="161"/>
      <c r="BL305" s="161"/>
      <c r="BM305" s="161"/>
      <c r="BN305" s="161"/>
    </row>
    <row r="306" spans="1:66" ht="15.75" customHeight="1">
      <c r="A306" s="185"/>
      <c r="B306" s="186"/>
      <c r="C306" s="185"/>
      <c r="D306" s="163" t="s">
        <v>167</v>
      </c>
      <c r="E306" s="187" t="s">
        <v>1</v>
      </c>
      <c r="F306" s="188" t="s">
        <v>239</v>
      </c>
      <c r="G306" s="188"/>
      <c r="H306" s="185"/>
      <c r="I306" s="189">
        <v>260.60599999999999</v>
      </c>
      <c r="J306" s="185"/>
      <c r="K306" s="185"/>
      <c r="L306" s="185"/>
      <c r="M306" s="185"/>
      <c r="N306" s="186"/>
      <c r="O306" s="192"/>
      <c r="P306" s="193"/>
      <c r="Q306" s="193"/>
      <c r="R306" s="193"/>
      <c r="S306" s="193"/>
      <c r="T306" s="193"/>
      <c r="U306" s="193"/>
      <c r="V306" s="193"/>
      <c r="W306" s="193"/>
      <c r="X306" s="193"/>
      <c r="Y306" s="194"/>
      <c r="Z306" s="185"/>
      <c r="AA306" s="185"/>
      <c r="AB306" s="185"/>
      <c r="AC306" s="185"/>
      <c r="AD306" s="185"/>
      <c r="AE306" s="185"/>
      <c r="AF306" s="185"/>
      <c r="AG306" s="185"/>
      <c r="AH306" s="185"/>
      <c r="AI306" s="185"/>
      <c r="AJ306" s="185"/>
      <c r="AK306" s="185"/>
      <c r="AL306" s="185"/>
      <c r="AM306" s="185"/>
      <c r="AN306" s="185"/>
      <c r="AO306" s="185"/>
      <c r="AP306" s="185"/>
      <c r="AQ306" s="185"/>
      <c r="AR306" s="185"/>
      <c r="AS306" s="185"/>
      <c r="AT306" s="185"/>
      <c r="AU306" s="187" t="s">
        <v>167</v>
      </c>
      <c r="AV306" s="187" t="s">
        <v>97</v>
      </c>
      <c r="AW306" s="185" t="s">
        <v>174</v>
      </c>
      <c r="AX306" s="185" t="s">
        <v>4</v>
      </c>
      <c r="AY306" s="185" t="s">
        <v>86</v>
      </c>
      <c r="AZ306" s="187" t="s">
        <v>159</v>
      </c>
      <c r="BA306" s="185"/>
      <c r="BB306" s="185"/>
      <c r="BC306" s="185"/>
      <c r="BD306" s="185"/>
      <c r="BE306" s="185"/>
      <c r="BF306" s="185"/>
      <c r="BG306" s="185"/>
      <c r="BH306" s="185"/>
      <c r="BI306" s="185"/>
      <c r="BJ306" s="185"/>
      <c r="BK306" s="185"/>
      <c r="BL306" s="185"/>
      <c r="BM306" s="185"/>
      <c r="BN306" s="185"/>
    </row>
    <row r="307" spans="1:66" ht="6.75" customHeight="1">
      <c r="A307" s="18"/>
      <c r="B307" s="35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19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</sheetData>
  <autoFilter ref="C129:M306" xr:uid="{00000000-0009-0000-0000-000006000000}"/>
  <mergeCells count="9">
    <mergeCell ref="E87:I87"/>
    <mergeCell ref="E120:I120"/>
    <mergeCell ref="E122:I122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N136"/>
  <sheetViews>
    <sheetView showGridLines="0" workbookViewId="0">
      <selection activeCell="G122" sqref="G122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9" t="s">
        <v>6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110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114</v>
      </c>
      <c r="E4" s="2"/>
      <c r="F4" s="2"/>
      <c r="G4" s="2"/>
      <c r="H4" s="2"/>
      <c r="I4" s="2"/>
      <c r="J4" s="2"/>
      <c r="K4" s="2"/>
      <c r="L4" s="2"/>
      <c r="M4" s="2"/>
      <c r="N4" s="6"/>
      <c r="O4" s="91" t="s">
        <v>11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37" t="str">
        <f>'Rekapitulácia stavby'!K6</f>
        <v>Drevené objekty pre voľný chov dobytka</v>
      </c>
      <c r="F7" s="206"/>
      <c r="G7" s="206"/>
      <c r="H7" s="206"/>
      <c r="I7" s="206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115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856</v>
      </c>
      <c r="F9" s="206"/>
      <c r="G9" s="206"/>
      <c r="H9" s="206"/>
      <c r="I9" s="206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232" t="str">
        <f>'Rekapitulácia stavby'!E14</f>
        <v>Vyplň údaj</v>
      </c>
      <c r="F18" s="206"/>
      <c r="G18" s="206"/>
      <c r="H18" s="206"/>
      <c r="I18" s="206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92"/>
      <c r="B27" s="93"/>
      <c r="C27" s="92"/>
      <c r="D27" s="92"/>
      <c r="E27" s="233" t="s">
        <v>1</v>
      </c>
      <c r="F27" s="206"/>
      <c r="G27" s="206"/>
      <c r="H27" s="206"/>
      <c r="I27" s="206"/>
      <c r="J27" s="92"/>
      <c r="K27" s="92"/>
      <c r="L27" s="92"/>
      <c r="M27" s="92"/>
      <c r="N27" s="93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117</v>
      </c>
      <c r="F30" s="18"/>
      <c r="G30" s="18"/>
      <c r="H30" s="18"/>
      <c r="I30" s="18"/>
      <c r="J30" s="18"/>
      <c r="K30" s="18"/>
      <c r="L30" s="84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118</v>
      </c>
      <c r="F31" s="18"/>
      <c r="G31" s="18"/>
      <c r="H31" s="18"/>
      <c r="I31" s="18"/>
      <c r="J31" s="18"/>
      <c r="K31" s="18"/>
      <c r="L31" s="84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94" t="s">
        <v>36</v>
      </c>
      <c r="E32" s="18"/>
      <c r="F32" s="18"/>
      <c r="G32" s="18"/>
      <c r="H32" s="18"/>
      <c r="I32" s="18"/>
      <c r="J32" s="18"/>
      <c r="K32" s="18"/>
      <c r="L32" s="59">
        <f>ROUND(L121,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95" t="s">
        <v>40</v>
      </c>
      <c r="E35" s="25" t="s">
        <v>41</v>
      </c>
      <c r="F35" s="96">
        <f>ROUND((SUM(BF121:BF135)),  2)</f>
        <v>0</v>
      </c>
      <c r="G35" s="96"/>
      <c r="H35" s="97"/>
      <c r="I35" s="97"/>
      <c r="J35" s="98">
        <v>0.2</v>
      </c>
      <c r="K35" s="97"/>
      <c r="L35" s="96">
        <f>ROUND(((SUM(BF121:BF135))*J35),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96">
        <f>ROUND((SUM(BG121:BG135)),  2)</f>
        <v>0</v>
      </c>
      <c r="G36" s="96"/>
      <c r="H36" s="97"/>
      <c r="I36" s="97"/>
      <c r="J36" s="98">
        <v>0.2</v>
      </c>
      <c r="K36" s="97"/>
      <c r="L36" s="96">
        <f>ROUND(((SUM(BG121:BG135))*J36),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4">
        <f>ROUND((SUM(BH121:BH135)),  2)</f>
        <v>0</v>
      </c>
      <c r="G37" s="84"/>
      <c r="H37" s="18"/>
      <c r="I37" s="18"/>
      <c r="J37" s="99">
        <v>0.2</v>
      </c>
      <c r="K37" s="18"/>
      <c r="L37" s="84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4">
        <f>ROUND((SUM(BI121:BI135)),  2)</f>
        <v>0</v>
      </c>
      <c r="G38" s="84"/>
      <c r="H38" s="18"/>
      <c r="I38" s="18"/>
      <c r="J38" s="99">
        <v>0.2</v>
      </c>
      <c r="K38" s="18"/>
      <c r="L38" s="84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96">
        <f>ROUND((SUM(BJ121:BJ135)),  2)</f>
        <v>0</v>
      </c>
      <c r="G39" s="96"/>
      <c r="H39" s="97"/>
      <c r="I39" s="97"/>
      <c r="J39" s="98">
        <v>0</v>
      </c>
      <c r="K39" s="97"/>
      <c r="L39" s="96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100"/>
      <c r="D41" s="101" t="s">
        <v>46</v>
      </c>
      <c r="E41" s="49"/>
      <c r="F41" s="49"/>
      <c r="G41" s="49"/>
      <c r="H41" s="102" t="s">
        <v>47</v>
      </c>
      <c r="I41" s="103" t="s">
        <v>48</v>
      </c>
      <c r="J41" s="49"/>
      <c r="K41" s="49"/>
      <c r="L41" s="104">
        <f>SUM(L32:L39)</f>
        <v>0</v>
      </c>
      <c r="M41" s="105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106" t="s">
        <v>52</v>
      </c>
      <c r="G61" s="106"/>
      <c r="H61" s="34" t="s">
        <v>51</v>
      </c>
      <c r="I61" s="21"/>
      <c r="J61" s="21"/>
      <c r="K61" s="107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106" t="s">
        <v>52</v>
      </c>
      <c r="G76" s="106"/>
      <c r="H76" s="34" t="s">
        <v>51</v>
      </c>
      <c r="I76" s="21"/>
      <c r="J76" s="21"/>
      <c r="K76" s="107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119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37" t="str">
        <f>E7</f>
        <v>Drevené objekty pre voľný chov dobytka</v>
      </c>
      <c r="F85" s="206"/>
      <c r="G85" s="206"/>
      <c r="H85" s="206"/>
      <c r="I85" s="206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115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23-D1-01-06 - Oplôtky</v>
      </c>
      <c r="F87" s="206"/>
      <c r="G87" s="206"/>
      <c r="H87" s="206"/>
      <c r="I87" s="206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Boris Samuelčík, Národná 1011/9 B.Bystrica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8" t="str">
        <f>IF(E18="","",E18)</f>
        <v>Vyplň údaj</v>
      </c>
      <c r="G92" s="108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9" t="s">
        <v>120</v>
      </c>
      <c r="D94" s="100"/>
      <c r="E94" s="100"/>
      <c r="F94" s="100"/>
      <c r="G94" s="100"/>
      <c r="H94" s="100"/>
      <c r="I94" s="100"/>
      <c r="J94" s="110" t="s">
        <v>121</v>
      </c>
      <c r="K94" s="110" t="s">
        <v>122</v>
      </c>
      <c r="L94" s="110" t="s">
        <v>123</v>
      </c>
      <c r="M94" s="100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11" t="s">
        <v>124</v>
      </c>
      <c r="D96" s="18"/>
      <c r="E96" s="18"/>
      <c r="F96" s="18"/>
      <c r="G96" s="18"/>
      <c r="H96" s="18"/>
      <c r="I96" s="18"/>
      <c r="J96" s="59">
        <f t="shared" ref="J96:K96" si="1">R121</f>
        <v>0</v>
      </c>
      <c r="K96" s="59">
        <f t="shared" si="1"/>
        <v>0</v>
      </c>
      <c r="L96" s="59">
        <f t="shared" ref="L96:L98" si="2">L121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125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12"/>
      <c r="B97" s="113"/>
      <c r="C97" s="112"/>
      <c r="D97" s="114" t="s">
        <v>126</v>
      </c>
      <c r="E97" s="115"/>
      <c r="F97" s="115"/>
      <c r="G97" s="115"/>
      <c r="H97" s="115"/>
      <c r="I97" s="115"/>
      <c r="J97" s="116">
        <f t="shared" ref="J97:K97" si="3">R122</f>
        <v>0</v>
      </c>
      <c r="K97" s="116">
        <f t="shared" si="3"/>
        <v>0</v>
      </c>
      <c r="L97" s="116">
        <f t="shared" si="2"/>
        <v>0</v>
      </c>
      <c r="M97" s="112"/>
      <c r="N97" s="113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</row>
    <row r="98" spans="1:66" ht="19.5" customHeight="1">
      <c r="A98" s="81"/>
      <c r="B98" s="117"/>
      <c r="C98" s="81"/>
      <c r="D98" s="118" t="s">
        <v>857</v>
      </c>
      <c r="E98" s="119"/>
      <c r="F98" s="119"/>
      <c r="G98" s="119"/>
      <c r="H98" s="119"/>
      <c r="I98" s="119"/>
      <c r="J98" s="120">
        <f t="shared" ref="J98:K98" si="4">R123</f>
        <v>0</v>
      </c>
      <c r="K98" s="120">
        <f t="shared" si="4"/>
        <v>0</v>
      </c>
      <c r="L98" s="120">
        <f t="shared" si="2"/>
        <v>0</v>
      </c>
      <c r="M98" s="81"/>
      <c r="N98" s="117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</row>
    <row r="99" spans="1:66" ht="19.5" customHeight="1">
      <c r="A99" s="81"/>
      <c r="B99" s="117"/>
      <c r="C99" s="81"/>
      <c r="D99" s="118" t="s">
        <v>131</v>
      </c>
      <c r="E99" s="119"/>
      <c r="F99" s="119"/>
      <c r="G99" s="119"/>
      <c r="H99" s="119"/>
      <c r="I99" s="119"/>
      <c r="J99" s="120">
        <f t="shared" ref="J99:K99" si="5">R126</f>
        <v>0</v>
      </c>
      <c r="K99" s="120">
        <f t="shared" si="5"/>
        <v>0</v>
      </c>
      <c r="L99" s="120">
        <f>L126</f>
        <v>0</v>
      </c>
      <c r="M99" s="81"/>
      <c r="N99" s="117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</row>
    <row r="100" spans="1:66" ht="24.75" customHeight="1">
      <c r="A100" s="112"/>
      <c r="B100" s="113"/>
      <c r="C100" s="112"/>
      <c r="D100" s="114" t="s">
        <v>132</v>
      </c>
      <c r="E100" s="115"/>
      <c r="F100" s="115"/>
      <c r="G100" s="115"/>
      <c r="H100" s="115"/>
      <c r="I100" s="115"/>
      <c r="J100" s="116">
        <f t="shared" ref="J100:K100" si="6">R128</f>
        <v>0</v>
      </c>
      <c r="K100" s="116">
        <f t="shared" si="6"/>
        <v>0</v>
      </c>
      <c r="L100" s="116">
        <f t="shared" ref="L100:L101" si="7">L128</f>
        <v>0</v>
      </c>
      <c r="M100" s="112"/>
      <c r="N100" s="113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</row>
    <row r="101" spans="1:66" ht="19.5" customHeight="1">
      <c r="A101" s="81"/>
      <c r="B101" s="117"/>
      <c r="C101" s="81"/>
      <c r="D101" s="118" t="s">
        <v>139</v>
      </c>
      <c r="E101" s="119"/>
      <c r="F101" s="119"/>
      <c r="G101" s="119"/>
      <c r="H101" s="119"/>
      <c r="I101" s="119"/>
      <c r="J101" s="120">
        <f t="shared" ref="J101:K101" si="8">R129</f>
        <v>0</v>
      </c>
      <c r="K101" s="120">
        <f t="shared" si="8"/>
        <v>0</v>
      </c>
      <c r="L101" s="120">
        <f t="shared" si="7"/>
        <v>0</v>
      </c>
      <c r="M101" s="81"/>
      <c r="N101" s="117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</row>
    <row r="102" spans="1:66" ht="21.75" customHeight="1">
      <c r="A102" s="18"/>
      <c r="B102" s="19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9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</row>
    <row r="103" spans="1:66" ht="6.75" customHeight="1">
      <c r="A103" s="18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19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</row>
    <row r="104" spans="1:6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6.75" customHeight="1">
      <c r="A107" s="18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19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</row>
    <row r="108" spans="1:66" ht="24.75" customHeight="1">
      <c r="A108" s="18"/>
      <c r="B108" s="19"/>
      <c r="C108" s="7" t="s">
        <v>141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9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</row>
    <row r="109" spans="1:66" ht="6.75" customHeight="1">
      <c r="A109" s="18"/>
      <c r="B109" s="19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9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</row>
    <row r="110" spans="1:66" ht="12" customHeight="1">
      <c r="A110" s="18"/>
      <c r="B110" s="19"/>
      <c r="C110" s="13" t="s">
        <v>16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9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</row>
    <row r="111" spans="1:66" ht="16.5" customHeight="1">
      <c r="A111" s="18"/>
      <c r="B111" s="19"/>
      <c r="C111" s="18"/>
      <c r="D111" s="18"/>
      <c r="E111" s="237" t="str">
        <f>E7</f>
        <v>Drevené objekty pre voľný chov dobytka</v>
      </c>
      <c r="F111" s="206"/>
      <c r="G111" s="206"/>
      <c r="H111" s="206"/>
      <c r="I111" s="206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12" customHeight="1">
      <c r="A112" s="18"/>
      <c r="B112" s="19"/>
      <c r="C112" s="13" t="s">
        <v>115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16.5" customHeight="1">
      <c r="A113" s="18"/>
      <c r="B113" s="19"/>
      <c r="C113" s="18"/>
      <c r="D113" s="18"/>
      <c r="E113" s="209" t="str">
        <f>E9</f>
        <v>23-D1-01-06 - Oplôtky</v>
      </c>
      <c r="F113" s="206"/>
      <c r="G113" s="206"/>
      <c r="H113" s="206"/>
      <c r="I113" s="206"/>
      <c r="J113" s="18"/>
      <c r="K113" s="18"/>
      <c r="L113" s="18"/>
      <c r="M113" s="18"/>
      <c r="N113" s="19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</row>
    <row r="114" spans="1:66" ht="6.75" customHeight="1">
      <c r="A114" s="18"/>
      <c r="B114" s="19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9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</row>
    <row r="115" spans="1:66" ht="12" customHeight="1">
      <c r="A115" s="18"/>
      <c r="B115" s="19"/>
      <c r="C115" s="13" t="s">
        <v>20</v>
      </c>
      <c r="D115" s="18"/>
      <c r="E115" s="18"/>
      <c r="F115" s="11" t="str">
        <f>F12</f>
        <v xml:space="preserve"> </v>
      </c>
      <c r="G115" s="11"/>
      <c r="H115" s="18"/>
      <c r="I115" s="18"/>
      <c r="J115" s="13" t="s">
        <v>22</v>
      </c>
      <c r="K115" s="45" t="str">
        <f>IF(K12="","",K12)</f>
        <v>16. 12. 2024</v>
      </c>
      <c r="L115" s="18"/>
      <c r="M115" s="18"/>
      <c r="N115" s="19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</row>
    <row r="116" spans="1:66" ht="6.75" customHeight="1">
      <c r="A116" s="18"/>
      <c r="B116" s="19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15" customHeight="1">
      <c r="A117" s="18"/>
      <c r="B117" s="19"/>
      <c r="C117" s="13" t="s">
        <v>24</v>
      </c>
      <c r="D117" s="18"/>
      <c r="E117" s="18"/>
      <c r="F117" s="11" t="str">
        <f>E15</f>
        <v>Boris Samuelčík, Národná 1011/9 B.Bystrica</v>
      </c>
      <c r="G117" s="11"/>
      <c r="H117" s="18"/>
      <c r="I117" s="18"/>
      <c r="J117" s="13" t="s">
        <v>32</v>
      </c>
      <c r="K117" s="16" t="str">
        <f>E21</f>
        <v xml:space="preserve"> </v>
      </c>
      <c r="L117" s="18"/>
      <c r="M117" s="1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15" customHeight="1">
      <c r="A118" s="18"/>
      <c r="B118" s="19"/>
      <c r="C118" s="13" t="s">
        <v>30</v>
      </c>
      <c r="D118" s="18"/>
      <c r="E118" s="18"/>
      <c r="F118" s="108" t="str">
        <f>IF(E18="","",E18)</f>
        <v>Vyplň údaj</v>
      </c>
      <c r="G118" s="108"/>
      <c r="H118" s="18"/>
      <c r="I118" s="18"/>
      <c r="J118" s="13" t="s">
        <v>33</v>
      </c>
      <c r="K118" s="16" t="str">
        <f>E24</f>
        <v>Ing.Miroslav Plevka</v>
      </c>
      <c r="L118" s="18"/>
      <c r="M118" s="18"/>
      <c r="N118" s="19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</row>
    <row r="119" spans="1:66" ht="9.75" customHeight="1">
      <c r="A119" s="18"/>
      <c r="B119" s="19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9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</row>
    <row r="120" spans="1:66" ht="29.25" customHeight="1">
      <c r="A120" s="121"/>
      <c r="B120" s="122"/>
      <c r="C120" s="123" t="s">
        <v>142</v>
      </c>
      <c r="D120" s="124" t="s">
        <v>61</v>
      </c>
      <c r="E120" s="124" t="s">
        <v>57</v>
      </c>
      <c r="F120" s="202" t="s">
        <v>905</v>
      </c>
      <c r="G120" s="202" t="s">
        <v>906</v>
      </c>
      <c r="H120" s="124" t="s">
        <v>143</v>
      </c>
      <c r="I120" s="124" t="s">
        <v>144</v>
      </c>
      <c r="J120" s="124" t="s">
        <v>145</v>
      </c>
      <c r="K120" s="124" t="s">
        <v>146</v>
      </c>
      <c r="L120" s="125" t="s">
        <v>123</v>
      </c>
      <c r="M120" s="126" t="s">
        <v>147</v>
      </c>
      <c r="N120" s="122"/>
      <c r="O120" s="51" t="s">
        <v>1</v>
      </c>
      <c r="P120" s="52" t="s">
        <v>40</v>
      </c>
      <c r="Q120" s="52" t="s">
        <v>148</v>
      </c>
      <c r="R120" s="52" t="s">
        <v>149</v>
      </c>
      <c r="S120" s="52" t="s">
        <v>150</v>
      </c>
      <c r="T120" s="52" t="s">
        <v>151</v>
      </c>
      <c r="U120" s="52" t="s">
        <v>152</v>
      </c>
      <c r="V120" s="52" t="s">
        <v>153</v>
      </c>
      <c r="W120" s="52" t="s">
        <v>154</v>
      </c>
      <c r="X120" s="52" t="s">
        <v>155</v>
      </c>
      <c r="Y120" s="53" t="s">
        <v>156</v>
      </c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1"/>
      <c r="BE120" s="121"/>
      <c r="BF120" s="121"/>
      <c r="BG120" s="121"/>
      <c r="BH120" s="121"/>
      <c r="BI120" s="121"/>
      <c r="BJ120" s="121"/>
      <c r="BK120" s="121"/>
      <c r="BL120" s="121"/>
      <c r="BM120" s="121"/>
      <c r="BN120" s="121"/>
    </row>
    <row r="121" spans="1:66" ht="22.5" customHeight="1">
      <c r="A121" s="18"/>
      <c r="B121" s="19"/>
      <c r="C121" s="57" t="s">
        <v>124</v>
      </c>
      <c r="D121" s="18"/>
      <c r="E121" s="18"/>
      <c r="F121" s="18"/>
      <c r="G121" s="18"/>
      <c r="H121" s="18"/>
      <c r="I121" s="18"/>
      <c r="J121" s="18"/>
      <c r="K121" s="18"/>
      <c r="L121" s="127">
        <f t="shared" ref="L121:L123" si="9">BL121</f>
        <v>0</v>
      </c>
      <c r="M121" s="18"/>
      <c r="N121" s="19"/>
      <c r="O121" s="54"/>
      <c r="P121" s="46"/>
      <c r="Q121" s="46"/>
      <c r="R121" s="128">
        <f t="shared" ref="R121:S121" si="10">R122+R128</f>
        <v>0</v>
      </c>
      <c r="S121" s="128">
        <f t="shared" si="10"/>
        <v>0</v>
      </c>
      <c r="T121" s="46"/>
      <c r="U121" s="129">
        <f>U122+U128</f>
        <v>0</v>
      </c>
      <c r="V121" s="46"/>
      <c r="W121" s="129">
        <f>W122+W128</f>
        <v>16.506129999999999</v>
      </c>
      <c r="X121" s="46"/>
      <c r="Y121" s="130">
        <f>Y122+Y128</f>
        <v>0</v>
      </c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3" t="s">
        <v>77</v>
      </c>
      <c r="AV121" s="3" t="s">
        <v>125</v>
      </c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31">
        <f>BL122+BL128</f>
        <v>0</v>
      </c>
      <c r="BM121" s="18"/>
      <c r="BN121" s="18"/>
    </row>
    <row r="122" spans="1:66" ht="25.5" customHeight="1">
      <c r="A122" s="132"/>
      <c r="B122" s="133"/>
      <c r="C122" s="132"/>
      <c r="D122" s="134" t="s">
        <v>77</v>
      </c>
      <c r="E122" s="135" t="s">
        <v>157</v>
      </c>
      <c r="F122" s="135" t="s">
        <v>158</v>
      </c>
      <c r="G122" s="135"/>
      <c r="H122" s="132"/>
      <c r="I122" s="132"/>
      <c r="J122" s="132"/>
      <c r="K122" s="132"/>
      <c r="L122" s="136">
        <f t="shared" si="9"/>
        <v>0</v>
      </c>
      <c r="M122" s="132"/>
      <c r="N122" s="133"/>
      <c r="O122" s="137"/>
      <c r="P122" s="132"/>
      <c r="Q122" s="132"/>
      <c r="R122" s="138">
        <f t="shared" ref="R122:S122" si="11">R123+R126</f>
        <v>0</v>
      </c>
      <c r="S122" s="138">
        <f t="shared" si="11"/>
        <v>0</v>
      </c>
      <c r="T122" s="132"/>
      <c r="U122" s="139">
        <f>U123+U126</f>
        <v>0</v>
      </c>
      <c r="V122" s="132"/>
      <c r="W122" s="139">
        <f>W123+W126</f>
        <v>9.9060000000000006</v>
      </c>
      <c r="X122" s="132"/>
      <c r="Y122" s="140">
        <f>Y123+Y126</f>
        <v>0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4" t="s">
        <v>86</v>
      </c>
      <c r="AT122" s="132"/>
      <c r="AU122" s="141" t="s">
        <v>77</v>
      </c>
      <c r="AV122" s="141" t="s">
        <v>78</v>
      </c>
      <c r="AW122" s="132"/>
      <c r="AX122" s="132"/>
      <c r="AY122" s="132"/>
      <c r="AZ122" s="134" t="s">
        <v>159</v>
      </c>
      <c r="BA122" s="132"/>
      <c r="BB122" s="132"/>
      <c r="BC122" s="132"/>
      <c r="BD122" s="132"/>
      <c r="BE122" s="132"/>
      <c r="BF122" s="132"/>
      <c r="BG122" s="132"/>
      <c r="BH122" s="132"/>
      <c r="BI122" s="132"/>
      <c r="BJ122" s="132"/>
      <c r="BK122" s="132"/>
      <c r="BL122" s="142">
        <f>BL123+BL126</f>
        <v>0</v>
      </c>
      <c r="BM122" s="132"/>
      <c r="BN122" s="132"/>
    </row>
    <row r="123" spans="1:66" ht="22.5" customHeight="1">
      <c r="A123" s="132"/>
      <c r="B123" s="133"/>
      <c r="C123" s="132"/>
      <c r="D123" s="134" t="s">
        <v>77</v>
      </c>
      <c r="E123" s="143" t="s">
        <v>174</v>
      </c>
      <c r="F123" s="143" t="s">
        <v>858</v>
      </c>
      <c r="G123" s="143"/>
      <c r="H123" s="132"/>
      <c r="I123" s="132"/>
      <c r="J123" s="132"/>
      <c r="K123" s="132"/>
      <c r="L123" s="144">
        <f t="shared" si="9"/>
        <v>0</v>
      </c>
      <c r="M123" s="132"/>
      <c r="N123" s="133"/>
      <c r="O123" s="137"/>
      <c r="P123" s="132"/>
      <c r="Q123" s="132"/>
      <c r="R123" s="138">
        <f t="shared" ref="R123:S123" si="12">SUM(R124:R125)</f>
        <v>0</v>
      </c>
      <c r="S123" s="138">
        <f t="shared" si="12"/>
        <v>0</v>
      </c>
      <c r="T123" s="132"/>
      <c r="U123" s="139">
        <f>SUM(U124:U125)</f>
        <v>0</v>
      </c>
      <c r="V123" s="132"/>
      <c r="W123" s="139">
        <f>SUM(W124:W125)</f>
        <v>9.9060000000000006</v>
      </c>
      <c r="X123" s="132"/>
      <c r="Y123" s="140">
        <f>SUM(Y124:Y125)</f>
        <v>0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4" t="s">
        <v>86</v>
      </c>
      <c r="AT123" s="132"/>
      <c r="AU123" s="141" t="s">
        <v>77</v>
      </c>
      <c r="AV123" s="141" t="s">
        <v>86</v>
      </c>
      <c r="AW123" s="132"/>
      <c r="AX123" s="132"/>
      <c r="AY123" s="132"/>
      <c r="AZ123" s="134" t="s">
        <v>159</v>
      </c>
      <c r="BA123" s="132"/>
      <c r="BB123" s="132"/>
      <c r="BC123" s="132"/>
      <c r="BD123" s="132"/>
      <c r="BE123" s="132"/>
      <c r="BF123" s="132"/>
      <c r="BG123" s="132"/>
      <c r="BH123" s="132"/>
      <c r="BI123" s="132"/>
      <c r="BJ123" s="132"/>
      <c r="BK123" s="132"/>
      <c r="BL123" s="142">
        <f>SUM(BL124:BL125)</f>
        <v>0</v>
      </c>
      <c r="BM123" s="132"/>
      <c r="BN123" s="132"/>
    </row>
    <row r="124" spans="1:66" ht="24" customHeight="1">
      <c r="A124" s="18"/>
      <c r="B124" s="19"/>
      <c r="C124" s="145" t="s">
        <v>86</v>
      </c>
      <c r="D124" s="145" t="s">
        <v>161</v>
      </c>
      <c r="E124" s="146" t="s">
        <v>859</v>
      </c>
      <c r="F124" s="147" t="s">
        <v>860</v>
      </c>
      <c r="G124" s="147"/>
      <c r="H124" s="148" t="s">
        <v>178</v>
      </c>
      <c r="I124" s="149">
        <v>300</v>
      </c>
      <c r="J124" s="150"/>
      <c r="K124" s="150"/>
      <c r="L124" s="151">
        <f t="shared" ref="L124:L125" si="13">ROUND(Q124*I124,2)</f>
        <v>0</v>
      </c>
      <c r="M124" s="152"/>
      <c r="N124" s="19"/>
      <c r="O124" s="153" t="s">
        <v>1</v>
      </c>
      <c r="P124" s="154" t="s">
        <v>42</v>
      </c>
      <c r="Q124" s="155">
        <f t="shared" ref="Q124:Q125" si="14">J124+K124</f>
        <v>0</v>
      </c>
      <c r="R124" s="156">
        <f t="shared" ref="R124:R125" si="15">ROUND(J124*I124,2)</f>
        <v>0</v>
      </c>
      <c r="S124" s="156">
        <f t="shared" ref="S124:S125" si="16">ROUND(K124*I124,2)</f>
        <v>0</v>
      </c>
      <c r="T124" s="18"/>
      <c r="U124" s="157">
        <f t="shared" ref="U124:U125" si="17">T124*I124</f>
        <v>0</v>
      </c>
      <c r="V124" s="157">
        <v>2.0000000000000002E-5</v>
      </c>
      <c r="W124" s="157">
        <f t="shared" ref="W124:W125" si="18">V124*I124</f>
        <v>6.0000000000000001E-3</v>
      </c>
      <c r="X124" s="157">
        <v>0</v>
      </c>
      <c r="Y124" s="158">
        <f t="shared" ref="Y124:Y125" si="19">X124*I124</f>
        <v>0</v>
      </c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59" t="s">
        <v>165</v>
      </c>
      <c r="AT124" s="18"/>
      <c r="AU124" s="159" t="s">
        <v>161</v>
      </c>
      <c r="AV124" s="159" t="s">
        <v>97</v>
      </c>
      <c r="AW124" s="18"/>
      <c r="AX124" s="18"/>
      <c r="AY124" s="18"/>
      <c r="AZ124" s="3" t="s">
        <v>159</v>
      </c>
      <c r="BA124" s="18"/>
      <c r="BB124" s="18"/>
      <c r="BC124" s="18"/>
      <c r="BD124" s="18"/>
      <c r="BE124" s="18"/>
      <c r="BF124" s="160">
        <f t="shared" ref="BF124:BF125" si="20">IF(P124="základná",L124,0)</f>
        <v>0</v>
      </c>
      <c r="BG124" s="160">
        <f t="shared" ref="BG124:BG125" si="21">IF(P124="znížená",L124,0)</f>
        <v>0</v>
      </c>
      <c r="BH124" s="160">
        <f t="shared" ref="BH124:BH125" si="22">IF(P124="zákl. prenesená",L124,0)</f>
        <v>0</v>
      </c>
      <c r="BI124" s="160">
        <f t="shared" ref="BI124:BI125" si="23">IF(P124="zníž. prenesená",L124,0)</f>
        <v>0</v>
      </c>
      <c r="BJ124" s="160">
        <f t="shared" ref="BJ124:BJ125" si="24">IF(P124="nulová",L124,0)</f>
        <v>0</v>
      </c>
      <c r="BK124" s="3" t="s">
        <v>97</v>
      </c>
      <c r="BL124" s="160">
        <f t="shared" ref="BL124:BL125" si="25">ROUND(Q124*I124,2)</f>
        <v>0</v>
      </c>
      <c r="BM124" s="3" t="s">
        <v>165</v>
      </c>
      <c r="BN124" s="159" t="s">
        <v>861</v>
      </c>
    </row>
    <row r="125" spans="1:66" ht="24" customHeight="1">
      <c r="A125" s="18"/>
      <c r="B125" s="19"/>
      <c r="C125" s="169" t="s">
        <v>97</v>
      </c>
      <c r="D125" s="169" t="s">
        <v>175</v>
      </c>
      <c r="E125" s="170" t="s">
        <v>862</v>
      </c>
      <c r="F125" s="171" t="s">
        <v>863</v>
      </c>
      <c r="G125" s="171"/>
      <c r="H125" s="172" t="s">
        <v>178</v>
      </c>
      <c r="I125" s="173">
        <v>300</v>
      </c>
      <c r="J125" s="174"/>
      <c r="K125" s="175"/>
      <c r="L125" s="176">
        <f t="shared" si="13"/>
        <v>0</v>
      </c>
      <c r="M125" s="175"/>
      <c r="N125" s="177"/>
      <c r="O125" s="178" t="s">
        <v>1</v>
      </c>
      <c r="P125" s="154" t="s">
        <v>42</v>
      </c>
      <c r="Q125" s="155">
        <f t="shared" si="14"/>
        <v>0</v>
      </c>
      <c r="R125" s="156">
        <f t="shared" si="15"/>
        <v>0</v>
      </c>
      <c r="S125" s="156">
        <f t="shared" si="16"/>
        <v>0</v>
      </c>
      <c r="T125" s="18"/>
      <c r="U125" s="157">
        <f t="shared" si="17"/>
        <v>0</v>
      </c>
      <c r="V125" s="157">
        <v>3.3000000000000002E-2</v>
      </c>
      <c r="W125" s="157">
        <f t="shared" si="18"/>
        <v>9.9</v>
      </c>
      <c r="X125" s="157">
        <v>0</v>
      </c>
      <c r="Y125" s="158">
        <f t="shared" si="19"/>
        <v>0</v>
      </c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59" t="s">
        <v>179</v>
      </c>
      <c r="AT125" s="18"/>
      <c r="AU125" s="159" t="s">
        <v>175</v>
      </c>
      <c r="AV125" s="159" t="s">
        <v>97</v>
      </c>
      <c r="AW125" s="18"/>
      <c r="AX125" s="18"/>
      <c r="AY125" s="18"/>
      <c r="AZ125" s="3" t="s">
        <v>159</v>
      </c>
      <c r="BA125" s="18"/>
      <c r="BB125" s="18"/>
      <c r="BC125" s="18"/>
      <c r="BD125" s="18"/>
      <c r="BE125" s="18"/>
      <c r="BF125" s="160">
        <f t="shared" si="20"/>
        <v>0</v>
      </c>
      <c r="BG125" s="160">
        <f t="shared" si="21"/>
        <v>0</v>
      </c>
      <c r="BH125" s="160">
        <f t="shared" si="22"/>
        <v>0</v>
      </c>
      <c r="BI125" s="160">
        <f t="shared" si="23"/>
        <v>0</v>
      </c>
      <c r="BJ125" s="160">
        <f t="shared" si="24"/>
        <v>0</v>
      </c>
      <c r="BK125" s="3" t="s">
        <v>97</v>
      </c>
      <c r="BL125" s="160">
        <f t="shared" si="25"/>
        <v>0</v>
      </c>
      <c r="BM125" s="3" t="s">
        <v>165</v>
      </c>
      <c r="BN125" s="159" t="s">
        <v>864</v>
      </c>
    </row>
    <row r="126" spans="1:66" ht="22.5" customHeight="1">
      <c r="A126" s="132"/>
      <c r="B126" s="133"/>
      <c r="C126" s="132"/>
      <c r="D126" s="134" t="s">
        <v>77</v>
      </c>
      <c r="E126" s="143" t="s">
        <v>218</v>
      </c>
      <c r="F126" s="143" t="s">
        <v>219</v>
      </c>
      <c r="G126" s="143"/>
      <c r="H126" s="132"/>
      <c r="I126" s="132"/>
      <c r="J126" s="132"/>
      <c r="K126" s="132"/>
      <c r="L126" s="144">
        <f>BL126</f>
        <v>0</v>
      </c>
      <c r="M126" s="132"/>
      <c r="N126" s="133"/>
      <c r="O126" s="137"/>
      <c r="P126" s="132"/>
      <c r="Q126" s="132"/>
      <c r="R126" s="138">
        <f t="shared" ref="R126:S126" si="26">R127</f>
        <v>0</v>
      </c>
      <c r="S126" s="138">
        <f t="shared" si="26"/>
        <v>0</v>
      </c>
      <c r="T126" s="132"/>
      <c r="U126" s="139">
        <f>U127</f>
        <v>0</v>
      </c>
      <c r="V126" s="132"/>
      <c r="W126" s="139">
        <f>W127</f>
        <v>0</v>
      </c>
      <c r="X126" s="132"/>
      <c r="Y126" s="140">
        <f>Y127</f>
        <v>0</v>
      </c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4" t="s">
        <v>86</v>
      </c>
      <c r="AT126" s="132"/>
      <c r="AU126" s="141" t="s">
        <v>77</v>
      </c>
      <c r="AV126" s="141" t="s">
        <v>86</v>
      </c>
      <c r="AW126" s="132"/>
      <c r="AX126" s="132"/>
      <c r="AY126" s="132"/>
      <c r="AZ126" s="134" t="s">
        <v>159</v>
      </c>
      <c r="BA126" s="132"/>
      <c r="BB126" s="132"/>
      <c r="BC126" s="132"/>
      <c r="BD126" s="132"/>
      <c r="BE126" s="132"/>
      <c r="BF126" s="132"/>
      <c r="BG126" s="132"/>
      <c r="BH126" s="132"/>
      <c r="BI126" s="132"/>
      <c r="BJ126" s="132"/>
      <c r="BK126" s="132"/>
      <c r="BL126" s="142">
        <f>BL127</f>
        <v>0</v>
      </c>
      <c r="BM126" s="132"/>
      <c r="BN126" s="132"/>
    </row>
    <row r="127" spans="1:66" ht="24" customHeight="1">
      <c r="A127" s="18"/>
      <c r="B127" s="19"/>
      <c r="C127" s="145" t="s">
        <v>174</v>
      </c>
      <c r="D127" s="145" t="s">
        <v>161</v>
      </c>
      <c r="E127" s="146" t="s">
        <v>865</v>
      </c>
      <c r="F127" s="147" t="s">
        <v>866</v>
      </c>
      <c r="G127" s="147"/>
      <c r="H127" s="148" t="s">
        <v>223</v>
      </c>
      <c r="I127" s="149">
        <v>9.9060000000000006</v>
      </c>
      <c r="J127" s="150"/>
      <c r="K127" s="150"/>
      <c r="L127" s="151">
        <f>ROUND(Q127*I127,2)</f>
        <v>0</v>
      </c>
      <c r="M127" s="152"/>
      <c r="N127" s="19"/>
      <c r="O127" s="153" t="s">
        <v>1</v>
      </c>
      <c r="P127" s="154" t="s">
        <v>42</v>
      </c>
      <c r="Q127" s="155">
        <f>J127+K127</f>
        <v>0</v>
      </c>
      <c r="R127" s="156">
        <f>ROUND(J127*I127,2)</f>
        <v>0</v>
      </c>
      <c r="S127" s="156">
        <f>ROUND(K127*I127,2)</f>
        <v>0</v>
      </c>
      <c r="T127" s="18"/>
      <c r="U127" s="157">
        <f>T127*I127</f>
        <v>0</v>
      </c>
      <c r="V127" s="157">
        <v>0</v>
      </c>
      <c r="W127" s="157">
        <f>V127*I127</f>
        <v>0</v>
      </c>
      <c r="X127" s="157">
        <v>0</v>
      </c>
      <c r="Y127" s="158">
        <f>X127*I127</f>
        <v>0</v>
      </c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59" t="s">
        <v>165</v>
      </c>
      <c r="AT127" s="18"/>
      <c r="AU127" s="159" t="s">
        <v>161</v>
      </c>
      <c r="AV127" s="159" t="s">
        <v>97</v>
      </c>
      <c r="AW127" s="18"/>
      <c r="AX127" s="18"/>
      <c r="AY127" s="18"/>
      <c r="AZ127" s="3" t="s">
        <v>159</v>
      </c>
      <c r="BA127" s="18"/>
      <c r="BB127" s="18"/>
      <c r="BC127" s="18"/>
      <c r="BD127" s="18"/>
      <c r="BE127" s="18"/>
      <c r="BF127" s="160">
        <f>IF(P127="základná",L127,0)</f>
        <v>0</v>
      </c>
      <c r="BG127" s="160">
        <f>IF(P127="znížená",L127,0)</f>
        <v>0</v>
      </c>
      <c r="BH127" s="160">
        <f>IF(P127="zákl. prenesená",L127,0)</f>
        <v>0</v>
      </c>
      <c r="BI127" s="160">
        <f>IF(P127="zníž. prenesená",L127,0)</f>
        <v>0</v>
      </c>
      <c r="BJ127" s="160">
        <f>IF(P127="nulová",L127,0)</f>
        <v>0</v>
      </c>
      <c r="BK127" s="3" t="s">
        <v>97</v>
      </c>
      <c r="BL127" s="160">
        <f>ROUND(Q127*I127,2)</f>
        <v>0</v>
      </c>
      <c r="BM127" s="3" t="s">
        <v>165</v>
      </c>
      <c r="BN127" s="159" t="s">
        <v>867</v>
      </c>
    </row>
    <row r="128" spans="1:66" ht="25.5" customHeight="1">
      <c r="A128" s="132"/>
      <c r="B128" s="133"/>
      <c r="C128" s="132"/>
      <c r="D128" s="134" t="s">
        <v>77</v>
      </c>
      <c r="E128" s="135" t="s">
        <v>225</v>
      </c>
      <c r="F128" s="135" t="s">
        <v>226</v>
      </c>
      <c r="G128" s="135"/>
      <c r="H128" s="132"/>
      <c r="I128" s="132"/>
      <c r="J128" s="132"/>
      <c r="K128" s="132"/>
      <c r="L128" s="136">
        <f t="shared" ref="L128:L129" si="27">BL128</f>
        <v>0</v>
      </c>
      <c r="M128" s="132"/>
      <c r="N128" s="133"/>
      <c r="O128" s="137"/>
      <c r="P128" s="132"/>
      <c r="Q128" s="132"/>
      <c r="R128" s="138">
        <f t="shared" ref="R128:S128" si="28">R129</f>
        <v>0</v>
      </c>
      <c r="S128" s="138">
        <f t="shared" si="28"/>
        <v>0</v>
      </c>
      <c r="T128" s="132"/>
      <c r="U128" s="139">
        <f>U129</f>
        <v>0</v>
      </c>
      <c r="V128" s="132"/>
      <c r="W128" s="139">
        <f>W129</f>
        <v>6.6001300000000001</v>
      </c>
      <c r="X128" s="132"/>
      <c r="Y128" s="140">
        <f>Y129</f>
        <v>0</v>
      </c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4" t="s">
        <v>97</v>
      </c>
      <c r="AT128" s="132"/>
      <c r="AU128" s="141" t="s">
        <v>77</v>
      </c>
      <c r="AV128" s="141" t="s">
        <v>78</v>
      </c>
      <c r="AW128" s="132"/>
      <c r="AX128" s="132"/>
      <c r="AY128" s="132"/>
      <c r="AZ128" s="134" t="s">
        <v>159</v>
      </c>
      <c r="BA128" s="132"/>
      <c r="BB128" s="132"/>
      <c r="BC128" s="132"/>
      <c r="BD128" s="132"/>
      <c r="BE128" s="132"/>
      <c r="BF128" s="132"/>
      <c r="BG128" s="132"/>
      <c r="BH128" s="132"/>
      <c r="BI128" s="132"/>
      <c r="BJ128" s="132"/>
      <c r="BK128" s="132"/>
      <c r="BL128" s="142">
        <f>BL129</f>
        <v>0</v>
      </c>
      <c r="BM128" s="132"/>
      <c r="BN128" s="132"/>
    </row>
    <row r="129" spans="1:66" ht="22.5" customHeight="1">
      <c r="A129" s="132"/>
      <c r="B129" s="133"/>
      <c r="C129" s="132"/>
      <c r="D129" s="134" t="s">
        <v>77</v>
      </c>
      <c r="E129" s="143" t="s">
        <v>441</v>
      </c>
      <c r="F129" s="143" t="s">
        <v>442</v>
      </c>
      <c r="G129" s="143"/>
      <c r="H129" s="132"/>
      <c r="I129" s="132"/>
      <c r="J129" s="132"/>
      <c r="K129" s="132"/>
      <c r="L129" s="144">
        <f t="shared" si="27"/>
        <v>0</v>
      </c>
      <c r="M129" s="132"/>
      <c r="N129" s="133"/>
      <c r="O129" s="137"/>
      <c r="P129" s="132"/>
      <c r="Q129" s="132"/>
      <c r="R129" s="138">
        <f t="shared" ref="R129:S129" si="29">SUM(R130:R135)</f>
        <v>0</v>
      </c>
      <c r="S129" s="138">
        <f t="shared" si="29"/>
        <v>0</v>
      </c>
      <c r="T129" s="132"/>
      <c r="U129" s="139">
        <f>SUM(U130:U135)</f>
        <v>0</v>
      </c>
      <c r="V129" s="132"/>
      <c r="W129" s="139">
        <f>SUM(W130:W135)</f>
        <v>6.6001300000000001</v>
      </c>
      <c r="X129" s="132"/>
      <c r="Y129" s="140">
        <f>SUM(Y130:Y135)</f>
        <v>0</v>
      </c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4" t="s">
        <v>97</v>
      </c>
      <c r="AT129" s="132"/>
      <c r="AU129" s="141" t="s">
        <v>77</v>
      </c>
      <c r="AV129" s="141" t="s">
        <v>86</v>
      </c>
      <c r="AW129" s="132"/>
      <c r="AX129" s="132"/>
      <c r="AY129" s="132"/>
      <c r="AZ129" s="134" t="s">
        <v>159</v>
      </c>
      <c r="BA129" s="132"/>
      <c r="BB129" s="132"/>
      <c r="BC129" s="132"/>
      <c r="BD129" s="132"/>
      <c r="BE129" s="132"/>
      <c r="BF129" s="132"/>
      <c r="BG129" s="132"/>
      <c r="BH129" s="132"/>
      <c r="BI129" s="132"/>
      <c r="BJ129" s="132"/>
      <c r="BK129" s="132"/>
      <c r="BL129" s="142">
        <f>SUM(BL130:BL135)</f>
        <v>0</v>
      </c>
      <c r="BM129" s="132"/>
      <c r="BN129" s="132"/>
    </row>
    <row r="130" spans="1:66" ht="21.75" customHeight="1">
      <c r="A130" s="18"/>
      <c r="B130" s="19"/>
      <c r="C130" s="145" t="s">
        <v>165</v>
      </c>
      <c r="D130" s="145" t="s">
        <v>161</v>
      </c>
      <c r="E130" s="146" t="s">
        <v>868</v>
      </c>
      <c r="F130" s="147" t="s">
        <v>869</v>
      </c>
      <c r="G130" s="147"/>
      <c r="H130" s="148" t="s">
        <v>263</v>
      </c>
      <c r="I130" s="149">
        <v>2000</v>
      </c>
      <c r="J130" s="150"/>
      <c r="K130" s="150"/>
      <c r="L130" s="151">
        <f t="shared" ref="L130:L135" si="30">ROUND(Q130*I130,2)</f>
        <v>0</v>
      </c>
      <c r="M130" s="152"/>
      <c r="N130" s="19"/>
      <c r="O130" s="153" t="s">
        <v>1</v>
      </c>
      <c r="P130" s="154" t="s">
        <v>42</v>
      </c>
      <c r="Q130" s="155">
        <f t="shared" ref="Q130:Q135" si="31">J130+K130</f>
        <v>0</v>
      </c>
      <c r="R130" s="156">
        <f t="shared" ref="R130:R135" si="32">ROUND(J130*I130,2)</f>
        <v>0</v>
      </c>
      <c r="S130" s="156">
        <f t="shared" ref="S130:S135" si="33">ROUND(K130*I130,2)</f>
        <v>0</v>
      </c>
      <c r="T130" s="18"/>
      <c r="U130" s="157">
        <f t="shared" ref="U130:U135" si="34">T130*I130</f>
        <v>0</v>
      </c>
      <c r="V130" s="157">
        <v>0</v>
      </c>
      <c r="W130" s="157">
        <f t="shared" ref="W130:W135" si="35">V130*I130</f>
        <v>0</v>
      </c>
      <c r="X130" s="157">
        <v>0</v>
      </c>
      <c r="Y130" s="158">
        <f t="shared" ref="Y130:Y135" si="36">X130*I130</f>
        <v>0</v>
      </c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59" t="s">
        <v>232</v>
      </c>
      <c r="AT130" s="18"/>
      <c r="AU130" s="159" t="s">
        <v>161</v>
      </c>
      <c r="AV130" s="159" t="s">
        <v>97</v>
      </c>
      <c r="AW130" s="18"/>
      <c r="AX130" s="18"/>
      <c r="AY130" s="18"/>
      <c r="AZ130" s="3" t="s">
        <v>159</v>
      </c>
      <c r="BA130" s="18"/>
      <c r="BB130" s="18"/>
      <c r="BC130" s="18"/>
      <c r="BD130" s="18"/>
      <c r="BE130" s="18"/>
      <c r="BF130" s="160">
        <f t="shared" ref="BF130:BF135" si="37">IF(P130="základná",L130,0)</f>
        <v>0</v>
      </c>
      <c r="BG130" s="160">
        <f t="shared" ref="BG130:BG135" si="38">IF(P130="znížená",L130,0)</f>
        <v>0</v>
      </c>
      <c r="BH130" s="160">
        <f t="shared" ref="BH130:BH135" si="39">IF(P130="zákl. prenesená",L130,0)</f>
        <v>0</v>
      </c>
      <c r="BI130" s="160">
        <f t="shared" ref="BI130:BI135" si="40">IF(P130="zníž. prenesená",L130,0)</f>
        <v>0</v>
      </c>
      <c r="BJ130" s="160">
        <f t="shared" ref="BJ130:BJ135" si="41">IF(P130="nulová",L130,0)</f>
        <v>0</v>
      </c>
      <c r="BK130" s="3" t="s">
        <v>97</v>
      </c>
      <c r="BL130" s="160">
        <f t="shared" ref="BL130:BL135" si="42">ROUND(Q130*I130,2)</f>
        <v>0</v>
      </c>
      <c r="BM130" s="3" t="s">
        <v>232</v>
      </c>
      <c r="BN130" s="159" t="s">
        <v>870</v>
      </c>
    </row>
    <row r="131" spans="1:66" ht="16.5" customHeight="1">
      <c r="A131" s="18"/>
      <c r="B131" s="19"/>
      <c r="C131" s="169" t="s">
        <v>182</v>
      </c>
      <c r="D131" s="169" t="s">
        <v>175</v>
      </c>
      <c r="E131" s="170" t="s">
        <v>871</v>
      </c>
      <c r="F131" s="171" t="s">
        <v>872</v>
      </c>
      <c r="G131" s="171"/>
      <c r="H131" s="172" t="s">
        <v>263</v>
      </c>
      <c r="I131" s="173">
        <v>2000</v>
      </c>
      <c r="J131" s="174"/>
      <c r="K131" s="175"/>
      <c r="L131" s="176">
        <f t="shared" si="30"/>
        <v>0</v>
      </c>
      <c r="M131" s="175"/>
      <c r="N131" s="177"/>
      <c r="O131" s="178" t="s">
        <v>1</v>
      </c>
      <c r="P131" s="154" t="s">
        <v>42</v>
      </c>
      <c r="Q131" s="155">
        <f t="shared" si="31"/>
        <v>0</v>
      </c>
      <c r="R131" s="156">
        <f t="shared" si="32"/>
        <v>0</v>
      </c>
      <c r="S131" s="156">
        <f t="shared" si="33"/>
        <v>0</v>
      </c>
      <c r="T131" s="18"/>
      <c r="U131" s="157">
        <f t="shared" si="34"/>
        <v>0</v>
      </c>
      <c r="V131" s="157">
        <v>0</v>
      </c>
      <c r="W131" s="157">
        <f t="shared" si="35"/>
        <v>0</v>
      </c>
      <c r="X131" s="157">
        <v>0</v>
      </c>
      <c r="Y131" s="158">
        <f t="shared" si="36"/>
        <v>0</v>
      </c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59" t="s">
        <v>243</v>
      </c>
      <c r="AT131" s="18"/>
      <c r="AU131" s="159" t="s">
        <v>175</v>
      </c>
      <c r="AV131" s="159" t="s">
        <v>97</v>
      </c>
      <c r="AW131" s="18"/>
      <c r="AX131" s="18"/>
      <c r="AY131" s="18"/>
      <c r="AZ131" s="3" t="s">
        <v>159</v>
      </c>
      <c r="BA131" s="18"/>
      <c r="BB131" s="18"/>
      <c r="BC131" s="18"/>
      <c r="BD131" s="18"/>
      <c r="BE131" s="18"/>
      <c r="BF131" s="160">
        <f t="shared" si="37"/>
        <v>0</v>
      </c>
      <c r="BG131" s="160">
        <f t="shared" si="38"/>
        <v>0</v>
      </c>
      <c r="BH131" s="160">
        <f t="shared" si="39"/>
        <v>0</v>
      </c>
      <c r="BI131" s="160">
        <f t="shared" si="40"/>
        <v>0</v>
      </c>
      <c r="BJ131" s="160">
        <f t="shared" si="41"/>
        <v>0</v>
      </c>
      <c r="BK131" s="3" t="s">
        <v>97</v>
      </c>
      <c r="BL131" s="160">
        <f t="shared" si="42"/>
        <v>0</v>
      </c>
      <c r="BM131" s="3" t="s">
        <v>232</v>
      </c>
      <c r="BN131" s="159" t="s">
        <v>873</v>
      </c>
    </row>
    <row r="132" spans="1:66" ht="16.5" customHeight="1">
      <c r="A132" s="18"/>
      <c r="B132" s="19"/>
      <c r="C132" s="145" t="s">
        <v>192</v>
      </c>
      <c r="D132" s="145" t="s">
        <v>161</v>
      </c>
      <c r="E132" s="146" t="s">
        <v>874</v>
      </c>
      <c r="F132" s="147" t="s">
        <v>875</v>
      </c>
      <c r="G132" s="147"/>
      <c r="H132" s="148" t="s">
        <v>263</v>
      </c>
      <c r="I132" s="149">
        <v>2000</v>
      </c>
      <c r="J132" s="150"/>
      <c r="K132" s="150"/>
      <c r="L132" s="151">
        <f t="shared" si="30"/>
        <v>0</v>
      </c>
      <c r="M132" s="152"/>
      <c r="N132" s="19"/>
      <c r="O132" s="153" t="s">
        <v>1</v>
      </c>
      <c r="P132" s="154" t="s">
        <v>42</v>
      </c>
      <c r="Q132" s="155">
        <f t="shared" si="31"/>
        <v>0</v>
      </c>
      <c r="R132" s="156">
        <f t="shared" si="32"/>
        <v>0</v>
      </c>
      <c r="S132" s="156">
        <f t="shared" si="33"/>
        <v>0</v>
      </c>
      <c r="T132" s="18"/>
      <c r="U132" s="157">
        <f t="shared" si="34"/>
        <v>0</v>
      </c>
      <c r="V132" s="157">
        <v>0</v>
      </c>
      <c r="W132" s="157">
        <f t="shared" si="35"/>
        <v>0</v>
      </c>
      <c r="X132" s="157">
        <v>0</v>
      </c>
      <c r="Y132" s="158">
        <f t="shared" si="36"/>
        <v>0</v>
      </c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59" t="s">
        <v>232</v>
      </c>
      <c r="AT132" s="18"/>
      <c r="AU132" s="159" t="s">
        <v>161</v>
      </c>
      <c r="AV132" s="159" t="s">
        <v>97</v>
      </c>
      <c r="AW132" s="18"/>
      <c r="AX132" s="18"/>
      <c r="AY132" s="18"/>
      <c r="AZ132" s="3" t="s">
        <v>159</v>
      </c>
      <c r="BA132" s="18"/>
      <c r="BB132" s="18"/>
      <c r="BC132" s="18"/>
      <c r="BD132" s="18"/>
      <c r="BE132" s="18"/>
      <c r="BF132" s="160">
        <f t="shared" si="37"/>
        <v>0</v>
      </c>
      <c r="BG132" s="160">
        <f t="shared" si="38"/>
        <v>0</v>
      </c>
      <c r="BH132" s="160">
        <f t="shared" si="39"/>
        <v>0</v>
      </c>
      <c r="BI132" s="160">
        <f t="shared" si="40"/>
        <v>0</v>
      </c>
      <c r="BJ132" s="160">
        <f t="shared" si="41"/>
        <v>0</v>
      </c>
      <c r="BK132" s="3" t="s">
        <v>97</v>
      </c>
      <c r="BL132" s="160">
        <f t="shared" si="42"/>
        <v>0</v>
      </c>
      <c r="BM132" s="3" t="s">
        <v>232</v>
      </c>
      <c r="BN132" s="159" t="s">
        <v>876</v>
      </c>
    </row>
    <row r="133" spans="1:66" ht="16.5" customHeight="1">
      <c r="A133" s="18"/>
      <c r="B133" s="19"/>
      <c r="C133" s="169" t="s">
        <v>196</v>
      </c>
      <c r="D133" s="169" t="s">
        <v>175</v>
      </c>
      <c r="E133" s="170" t="s">
        <v>877</v>
      </c>
      <c r="F133" s="171" t="s">
        <v>878</v>
      </c>
      <c r="G133" s="171"/>
      <c r="H133" s="172" t="s">
        <v>178</v>
      </c>
      <c r="I133" s="173">
        <v>2000</v>
      </c>
      <c r="J133" s="174"/>
      <c r="K133" s="175"/>
      <c r="L133" s="176">
        <f t="shared" si="30"/>
        <v>0</v>
      </c>
      <c r="M133" s="175"/>
      <c r="N133" s="177"/>
      <c r="O133" s="178" t="s">
        <v>1</v>
      </c>
      <c r="P133" s="154" t="s">
        <v>42</v>
      </c>
      <c r="Q133" s="155">
        <f t="shared" si="31"/>
        <v>0</v>
      </c>
      <c r="R133" s="156">
        <f t="shared" si="32"/>
        <v>0</v>
      </c>
      <c r="S133" s="156">
        <f t="shared" si="33"/>
        <v>0</v>
      </c>
      <c r="T133" s="18"/>
      <c r="U133" s="157">
        <f t="shared" si="34"/>
        <v>0</v>
      </c>
      <c r="V133" s="157">
        <v>3.3E-3</v>
      </c>
      <c r="W133" s="157">
        <f t="shared" si="35"/>
        <v>6.6</v>
      </c>
      <c r="X133" s="157">
        <v>0</v>
      </c>
      <c r="Y133" s="158">
        <f t="shared" si="36"/>
        <v>0</v>
      </c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59" t="s">
        <v>243</v>
      </c>
      <c r="AT133" s="18"/>
      <c r="AU133" s="159" t="s">
        <v>175</v>
      </c>
      <c r="AV133" s="159" t="s">
        <v>97</v>
      </c>
      <c r="AW133" s="18"/>
      <c r="AX133" s="18"/>
      <c r="AY133" s="18"/>
      <c r="AZ133" s="3" t="s">
        <v>159</v>
      </c>
      <c r="BA133" s="18"/>
      <c r="BB133" s="18"/>
      <c r="BC133" s="18"/>
      <c r="BD133" s="18"/>
      <c r="BE133" s="18"/>
      <c r="BF133" s="160">
        <f t="shared" si="37"/>
        <v>0</v>
      </c>
      <c r="BG133" s="160">
        <f t="shared" si="38"/>
        <v>0</v>
      </c>
      <c r="BH133" s="160">
        <f t="shared" si="39"/>
        <v>0</v>
      </c>
      <c r="BI133" s="160">
        <f t="shared" si="40"/>
        <v>0</v>
      </c>
      <c r="BJ133" s="160">
        <f t="shared" si="41"/>
        <v>0</v>
      </c>
      <c r="BK133" s="3" t="s">
        <v>97</v>
      </c>
      <c r="BL133" s="160">
        <f t="shared" si="42"/>
        <v>0</v>
      </c>
      <c r="BM133" s="3" t="s">
        <v>232</v>
      </c>
      <c r="BN133" s="159" t="s">
        <v>879</v>
      </c>
    </row>
    <row r="134" spans="1:66" ht="16.5" customHeight="1">
      <c r="A134" s="18"/>
      <c r="B134" s="19"/>
      <c r="C134" s="169" t="s">
        <v>179</v>
      </c>
      <c r="D134" s="169" t="s">
        <v>175</v>
      </c>
      <c r="E134" s="170" t="s">
        <v>880</v>
      </c>
      <c r="F134" s="171" t="s">
        <v>881</v>
      </c>
      <c r="G134" s="171"/>
      <c r="H134" s="172" t="s">
        <v>882</v>
      </c>
      <c r="I134" s="173">
        <v>1</v>
      </c>
      <c r="J134" s="174"/>
      <c r="K134" s="175"/>
      <c r="L134" s="176">
        <f t="shared" si="30"/>
        <v>0</v>
      </c>
      <c r="M134" s="175"/>
      <c r="N134" s="177"/>
      <c r="O134" s="178" t="s">
        <v>1</v>
      </c>
      <c r="P134" s="154" t="s">
        <v>42</v>
      </c>
      <c r="Q134" s="155">
        <f t="shared" si="31"/>
        <v>0</v>
      </c>
      <c r="R134" s="156">
        <f t="shared" si="32"/>
        <v>0</v>
      </c>
      <c r="S134" s="156">
        <f t="shared" si="33"/>
        <v>0</v>
      </c>
      <c r="T134" s="18"/>
      <c r="U134" s="157">
        <f t="shared" si="34"/>
        <v>0</v>
      </c>
      <c r="V134" s="157">
        <v>1.2999999999999999E-4</v>
      </c>
      <c r="W134" s="157">
        <f t="shared" si="35"/>
        <v>1.2999999999999999E-4</v>
      </c>
      <c r="X134" s="157">
        <v>0</v>
      </c>
      <c r="Y134" s="158">
        <f t="shared" si="36"/>
        <v>0</v>
      </c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59" t="s">
        <v>243</v>
      </c>
      <c r="AT134" s="18"/>
      <c r="AU134" s="159" t="s">
        <v>175</v>
      </c>
      <c r="AV134" s="159" t="s">
        <v>97</v>
      </c>
      <c r="AW134" s="18"/>
      <c r="AX134" s="18"/>
      <c r="AY134" s="18"/>
      <c r="AZ134" s="3" t="s">
        <v>159</v>
      </c>
      <c r="BA134" s="18"/>
      <c r="BB134" s="18"/>
      <c r="BC134" s="18"/>
      <c r="BD134" s="18"/>
      <c r="BE134" s="18"/>
      <c r="BF134" s="160">
        <f t="shared" si="37"/>
        <v>0</v>
      </c>
      <c r="BG134" s="160">
        <f t="shared" si="38"/>
        <v>0</v>
      </c>
      <c r="BH134" s="160">
        <f t="shared" si="39"/>
        <v>0</v>
      </c>
      <c r="BI134" s="160">
        <f t="shared" si="40"/>
        <v>0</v>
      </c>
      <c r="BJ134" s="160">
        <f t="shared" si="41"/>
        <v>0</v>
      </c>
      <c r="BK134" s="3" t="s">
        <v>97</v>
      </c>
      <c r="BL134" s="160">
        <f t="shared" si="42"/>
        <v>0</v>
      </c>
      <c r="BM134" s="3" t="s">
        <v>232</v>
      </c>
      <c r="BN134" s="159" t="s">
        <v>883</v>
      </c>
    </row>
    <row r="135" spans="1:66" ht="24" customHeight="1">
      <c r="A135" s="18"/>
      <c r="B135" s="19"/>
      <c r="C135" s="145" t="s">
        <v>201</v>
      </c>
      <c r="D135" s="145" t="s">
        <v>161</v>
      </c>
      <c r="E135" s="146" t="s">
        <v>458</v>
      </c>
      <c r="F135" s="147" t="s">
        <v>459</v>
      </c>
      <c r="G135" s="147"/>
      <c r="H135" s="148" t="s">
        <v>252</v>
      </c>
      <c r="I135" s="150"/>
      <c r="J135" s="150"/>
      <c r="K135" s="150"/>
      <c r="L135" s="151">
        <f t="shared" si="30"/>
        <v>0</v>
      </c>
      <c r="M135" s="152"/>
      <c r="N135" s="19"/>
      <c r="O135" s="195" t="s">
        <v>1</v>
      </c>
      <c r="P135" s="196" t="s">
        <v>42</v>
      </c>
      <c r="Q135" s="197">
        <f t="shared" si="31"/>
        <v>0</v>
      </c>
      <c r="R135" s="198">
        <f t="shared" si="32"/>
        <v>0</v>
      </c>
      <c r="S135" s="198">
        <f t="shared" si="33"/>
        <v>0</v>
      </c>
      <c r="T135" s="199"/>
      <c r="U135" s="200">
        <f t="shared" si="34"/>
        <v>0</v>
      </c>
      <c r="V135" s="200">
        <v>0</v>
      </c>
      <c r="W135" s="200">
        <f t="shared" si="35"/>
        <v>0</v>
      </c>
      <c r="X135" s="200">
        <v>0</v>
      </c>
      <c r="Y135" s="201">
        <f t="shared" si="36"/>
        <v>0</v>
      </c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59" t="s">
        <v>232</v>
      </c>
      <c r="AT135" s="18"/>
      <c r="AU135" s="159" t="s">
        <v>161</v>
      </c>
      <c r="AV135" s="159" t="s">
        <v>97</v>
      </c>
      <c r="AW135" s="18"/>
      <c r="AX135" s="18"/>
      <c r="AY135" s="18"/>
      <c r="AZ135" s="3" t="s">
        <v>159</v>
      </c>
      <c r="BA135" s="18"/>
      <c r="BB135" s="18"/>
      <c r="BC135" s="18"/>
      <c r="BD135" s="18"/>
      <c r="BE135" s="18"/>
      <c r="BF135" s="160">
        <f t="shared" si="37"/>
        <v>0</v>
      </c>
      <c r="BG135" s="160">
        <f t="shared" si="38"/>
        <v>0</v>
      </c>
      <c r="BH135" s="160">
        <f t="shared" si="39"/>
        <v>0</v>
      </c>
      <c r="BI135" s="160">
        <f t="shared" si="40"/>
        <v>0</v>
      </c>
      <c r="BJ135" s="160">
        <f t="shared" si="41"/>
        <v>0</v>
      </c>
      <c r="BK135" s="3" t="s">
        <v>97</v>
      </c>
      <c r="BL135" s="160">
        <f t="shared" si="42"/>
        <v>0</v>
      </c>
      <c r="BM135" s="3" t="s">
        <v>232</v>
      </c>
      <c r="BN135" s="159" t="s">
        <v>884</v>
      </c>
    </row>
    <row r="136" spans="1:66" ht="6.75" customHeight="1">
      <c r="A136" s="18"/>
      <c r="B136" s="35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19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</row>
  </sheetData>
  <autoFilter ref="C120:M135" xr:uid="{00000000-0009-0000-0000-000007000000}"/>
  <mergeCells count="9">
    <mergeCell ref="E87:I87"/>
    <mergeCell ref="E111:I111"/>
    <mergeCell ref="E113:I113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N133"/>
  <sheetViews>
    <sheetView showGridLines="0" workbookViewId="0">
      <selection activeCell="G130" sqref="G130"/>
    </sheetView>
  </sheetViews>
  <sheetFormatPr defaultColWidth="14.5" defaultRowHeight="15" customHeight="1"/>
  <cols>
    <col min="1" max="1" width="8.296875" customWidth="1"/>
    <col min="2" max="2" width="1.19921875" customWidth="1"/>
    <col min="3" max="3" width="4.19921875" customWidth="1"/>
    <col min="4" max="4" width="4.296875" customWidth="1"/>
    <col min="5" max="5" width="17.19921875" customWidth="1"/>
    <col min="6" max="7" width="50.796875" customWidth="1"/>
    <col min="8" max="8" width="7.5" customWidth="1"/>
    <col min="9" max="9" width="14" customWidth="1"/>
    <col min="10" max="10" width="15.796875" customWidth="1"/>
    <col min="11" max="12" width="22.296875" customWidth="1"/>
    <col min="13" max="13" width="15.5" hidden="1" customWidth="1"/>
    <col min="14" max="14" width="9.296875" customWidth="1"/>
    <col min="15" max="15" width="10.796875" hidden="1" customWidth="1"/>
    <col min="16" max="16" width="9.296875" hidden="1" customWidth="1"/>
    <col min="17" max="25" width="14.19921875" hidden="1" customWidth="1"/>
    <col min="26" max="26" width="12.296875" hidden="1" customWidth="1"/>
    <col min="27" max="27" width="16.296875" customWidth="1"/>
    <col min="28" max="28" width="12.296875" customWidth="1"/>
    <col min="29" max="29" width="15" customWidth="1"/>
    <col min="30" max="30" width="11" customWidth="1"/>
    <col min="31" max="31" width="15" customWidth="1"/>
    <col min="32" max="32" width="16.296875" customWidth="1"/>
    <col min="45" max="66" width="9.296875" hidden="1" customWidth="1"/>
  </cols>
  <sheetData>
    <row r="1" spans="1:66" ht="10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9" t="s">
        <v>6</v>
      </c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3" t="s">
        <v>113</v>
      </c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3" t="s">
        <v>78</v>
      </c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24.75" customHeight="1">
      <c r="A4" s="2"/>
      <c r="B4" s="6"/>
      <c r="C4" s="2"/>
      <c r="D4" s="7" t="s">
        <v>114</v>
      </c>
      <c r="E4" s="2"/>
      <c r="F4" s="2"/>
      <c r="G4" s="2"/>
      <c r="H4" s="2"/>
      <c r="I4" s="2"/>
      <c r="J4" s="2"/>
      <c r="K4" s="2"/>
      <c r="L4" s="2"/>
      <c r="M4" s="2"/>
      <c r="N4" s="6"/>
      <c r="O4" s="91" t="s">
        <v>11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3" t="s">
        <v>3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2" customHeight="1">
      <c r="A6" s="2"/>
      <c r="B6" s="6"/>
      <c r="C6" s="2"/>
      <c r="D6" s="13" t="s">
        <v>16</v>
      </c>
      <c r="E6" s="2"/>
      <c r="F6" s="2"/>
      <c r="G6" s="2"/>
      <c r="H6" s="2"/>
      <c r="I6" s="2"/>
      <c r="J6" s="2"/>
      <c r="K6" s="2"/>
      <c r="L6" s="2"/>
      <c r="M6" s="2"/>
      <c r="N6" s="6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6.5" customHeight="1">
      <c r="A7" s="2"/>
      <c r="B7" s="6"/>
      <c r="C7" s="2"/>
      <c r="D7" s="2"/>
      <c r="E7" s="237" t="str">
        <f>'Rekapitulácia stavby'!K6</f>
        <v>Drevené objekty pre voľný chov dobytka</v>
      </c>
      <c r="F7" s="206"/>
      <c r="G7" s="206"/>
      <c r="H7" s="206"/>
      <c r="I7" s="206"/>
      <c r="J7" s="2"/>
      <c r="K7" s="2"/>
      <c r="L7" s="2"/>
      <c r="M7" s="2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12" customHeight="1">
      <c r="A8" s="18"/>
      <c r="B8" s="19"/>
      <c r="C8" s="18"/>
      <c r="D8" s="13" t="s">
        <v>115</v>
      </c>
      <c r="E8" s="18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</row>
    <row r="9" spans="1:66" ht="16.5" customHeight="1">
      <c r="A9" s="18"/>
      <c r="B9" s="19"/>
      <c r="C9" s="18"/>
      <c r="D9" s="18"/>
      <c r="E9" s="209" t="s">
        <v>885</v>
      </c>
      <c r="F9" s="206"/>
      <c r="G9" s="206"/>
      <c r="H9" s="206"/>
      <c r="I9" s="206"/>
      <c r="J9" s="18"/>
      <c r="K9" s="18"/>
      <c r="L9" s="18"/>
      <c r="M9" s="18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</row>
    <row r="10" spans="1:66" ht="10.75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66" ht="12" customHeight="1">
      <c r="A11" s="18"/>
      <c r="B11" s="19"/>
      <c r="C11" s="18"/>
      <c r="D11" s="13" t="s">
        <v>18</v>
      </c>
      <c r="E11" s="18"/>
      <c r="F11" s="11" t="s">
        <v>1</v>
      </c>
      <c r="G11" s="11"/>
      <c r="H11" s="18"/>
      <c r="I11" s="18"/>
      <c r="J11" s="13" t="s">
        <v>19</v>
      </c>
      <c r="K11" s="11" t="s">
        <v>1</v>
      </c>
      <c r="L11" s="18"/>
      <c r="M11" s="18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</row>
    <row r="12" spans="1:66" ht="12" customHeight="1">
      <c r="A12" s="18"/>
      <c r="B12" s="19"/>
      <c r="C12" s="18"/>
      <c r="D12" s="13" t="s">
        <v>20</v>
      </c>
      <c r="E12" s="18"/>
      <c r="F12" s="11" t="s">
        <v>21</v>
      </c>
      <c r="G12" s="11"/>
      <c r="H12" s="18"/>
      <c r="I12" s="18"/>
      <c r="J12" s="13" t="s">
        <v>22</v>
      </c>
      <c r="K12" s="45" t="str">
        <f>'Rekapitulácia stavby'!AN8</f>
        <v>16. 12. 2024</v>
      </c>
      <c r="L12" s="18"/>
      <c r="M12" s="18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</row>
    <row r="13" spans="1:66" ht="10.5" customHeight="1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</row>
    <row r="14" spans="1:66" ht="12" customHeight="1">
      <c r="A14" s="18"/>
      <c r="B14" s="19"/>
      <c r="C14" s="18"/>
      <c r="D14" s="13" t="s">
        <v>24</v>
      </c>
      <c r="E14" s="18"/>
      <c r="F14" s="18"/>
      <c r="G14" s="18"/>
      <c r="H14" s="18"/>
      <c r="I14" s="18"/>
      <c r="J14" s="13" t="s">
        <v>25</v>
      </c>
      <c r="K14" s="11" t="s">
        <v>26</v>
      </c>
      <c r="L14" s="18"/>
      <c r="M14" s="18"/>
      <c r="N14" s="1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</row>
    <row r="15" spans="1:66" ht="18" customHeight="1">
      <c r="A15" s="18"/>
      <c r="B15" s="19"/>
      <c r="C15" s="18"/>
      <c r="D15" s="18"/>
      <c r="E15" s="11" t="s">
        <v>27</v>
      </c>
      <c r="F15" s="18"/>
      <c r="G15" s="18"/>
      <c r="H15" s="18"/>
      <c r="I15" s="18"/>
      <c r="J15" s="13" t="s">
        <v>28</v>
      </c>
      <c r="K15" s="11" t="s">
        <v>29</v>
      </c>
      <c r="L15" s="18"/>
      <c r="M15" s="18"/>
      <c r="N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</row>
    <row r="16" spans="1:66" ht="6.7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</row>
    <row r="17" spans="1:66" ht="12" customHeight="1">
      <c r="A17" s="18"/>
      <c r="B17" s="19"/>
      <c r="C17" s="18"/>
      <c r="D17" s="13" t="s">
        <v>30</v>
      </c>
      <c r="E17" s="18"/>
      <c r="F17" s="18"/>
      <c r="G17" s="18"/>
      <c r="H17" s="18"/>
      <c r="I17" s="18"/>
      <c r="J17" s="13" t="s">
        <v>25</v>
      </c>
      <c r="K17" s="15" t="str">
        <f>'Rekapitulácia stavby'!AN13</f>
        <v>Vyplň údaj</v>
      </c>
      <c r="L17" s="18"/>
      <c r="M17" s="18"/>
      <c r="N17" s="19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</row>
    <row r="18" spans="1:66" ht="18" customHeight="1">
      <c r="A18" s="18"/>
      <c r="B18" s="19"/>
      <c r="C18" s="18"/>
      <c r="D18" s="18"/>
      <c r="E18" s="232" t="str">
        <f>'Rekapitulácia stavby'!E14</f>
        <v>Vyplň údaj</v>
      </c>
      <c r="F18" s="206"/>
      <c r="G18" s="206"/>
      <c r="H18" s="206"/>
      <c r="I18" s="206"/>
      <c r="J18" s="13" t="s">
        <v>28</v>
      </c>
      <c r="K18" s="15" t="str">
        <f>'Rekapitulácia stavby'!AN14</f>
        <v>Vyplň údaj</v>
      </c>
      <c r="L18" s="18"/>
      <c r="M18" s="18"/>
      <c r="N18" s="19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</row>
    <row r="19" spans="1:66" ht="6.7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</row>
    <row r="20" spans="1:66" ht="12" customHeight="1">
      <c r="A20" s="18"/>
      <c r="B20" s="19"/>
      <c r="C20" s="18"/>
      <c r="D20" s="13" t="s">
        <v>32</v>
      </c>
      <c r="E20" s="18"/>
      <c r="F20" s="18"/>
      <c r="G20" s="18"/>
      <c r="H20" s="18"/>
      <c r="I20" s="18"/>
      <c r="J20" s="13" t="s">
        <v>25</v>
      </c>
      <c r="K20" s="11" t="str">
        <f>IF('Rekapitulácia stavby'!AN16="","",'Rekapitulácia stavby'!AN16)</f>
        <v/>
      </c>
      <c r="L20" s="18"/>
      <c r="M20" s="18"/>
      <c r="N20" s="19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</row>
    <row r="21" spans="1:66" ht="18" customHeight="1">
      <c r="A21" s="18"/>
      <c r="B21" s="19"/>
      <c r="C21" s="18"/>
      <c r="D21" s="18"/>
      <c r="E21" s="11" t="str">
        <f>IF('Rekapitulácia stavby'!E17="","",'Rekapitulácia stavby'!E17)</f>
        <v xml:space="preserve"> </v>
      </c>
      <c r="F21" s="18"/>
      <c r="G21" s="18"/>
      <c r="H21" s="18"/>
      <c r="I21" s="18"/>
      <c r="J21" s="13" t="s">
        <v>28</v>
      </c>
      <c r="K21" s="11" t="str">
        <f>IF('Rekapitulácia stavby'!AN17="","",'Rekapitulácia stavby'!AN17)</f>
        <v/>
      </c>
      <c r="L21" s="18"/>
      <c r="M21" s="18"/>
      <c r="N21" s="19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</row>
    <row r="22" spans="1:66" ht="6.75" customHeight="1">
      <c r="A22" s="18"/>
      <c r="B22" s="1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</row>
    <row r="23" spans="1:66" ht="12" customHeight="1">
      <c r="A23" s="18"/>
      <c r="B23" s="19"/>
      <c r="C23" s="18"/>
      <c r="D23" s="13" t="s">
        <v>33</v>
      </c>
      <c r="E23" s="18"/>
      <c r="F23" s="18"/>
      <c r="G23" s="18"/>
      <c r="H23" s="18"/>
      <c r="I23" s="18"/>
      <c r="J23" s="13" t="s">
        <v>25</v>
      </c>
      <c r="K23" s="11" t="s">
        <v>1</v>
      </c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</row>
    <row r="24" spans="1:66" ht="18" customHeight="1">
      <c r="A24" s="18"/>
      <c r="B24" s="19"/>
      <c r="C24" s="18"/>
      <c r="D24" s="18"/>
      <c r="E24" s="11" t="s">
        <v>34</v>
      </c>
      <c r="F24" s="18"/>
      <c r="G24" s="18"/>
      <c r="H24" s="18"/>
      <c r="I24" s="18"/>
      <c r="J24" s="13" t="s">
        <v>28</v>
      </c>
      <c r="K24" s="11" t="s">
        <v>1</v>
      </c>
      <c r="L24" s="18"/>
      <c r="M24" s="18"/>
      <c r="N24" s="19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</row>
    <row r="25" spans="1:66" ht="6.7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</row>
    <row r="26" spans="1:66" ht="12" customHeight="1">
      <c r="A26" s="18"/>
      <c r="B26" s="19"/>
      <c r="C26" s="18"/>
      <c r="D26" s="13" t="s">
        <v>35</v>
      </c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</row>
    <row r="27" spans="1:66" ht="16.5" customHeight="1">
      <c r="A27" s="92"/>
      <c r="B27" s="93"/>
      <c r="C27" s="92"/>
      <c r="D27" s="92"/>
      <c r="E27" s="233" t="s">
        <v>1</v>
      </c>
      <c r="F27" s="206"/>
      <c r="G27" s="206"/>
      <c r="H27" s="206"/>
      <c r="I27" s="206"/>
      <c r="J27" s="92"/>
      <c r="K27" s="92"/>
      <c r="L27" s="92"/>
      <c r="M27" s="92"/>
      <c r="N27" s="93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</row>
    <row r="28" spans="1:66" ht="6.75" customHeight="1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</row>
    <row r="29" spans="1:66" ht="6.75" customHeight="1">
      <c r="A29" s="18"/>
      <c r="B29" s="19"/>
      <c r="C29" s="18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</row>
    <row r="30" spans="1:66" ht="15.75" customHeight="1">
      <c r="A30" s="18"/>
      <c r="B30" s="19"/>
      <c r="C30" s="18"/>
      <c r="D30" s="18"/>
      <c r="E30" s="13" t="s">
        <v>117</v>
      </c>
      <c r="F30" s="18"/>
      <c r="G30" s="18"/>
      <c r="H30" s="18"/>
      <c r="I30" s="18"/>
      <c r="J30" s="18"/>
      <c r="K30" s="18"/>
      <c r="L30" s="84">
        <f>J96</f>
        <v>0</v>
      </c>
      <c r="M30" s="18"/>
      <c r="N30" s="1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</row>
    <row r="31" spans="1:66" ht="15.75" customHeight="1">
      <c r="A31" s="18"/>
      <c r="B31" s="19"/>
      <c r="C31" s="18"/>
      <c r="D31" s="18"/>
      <c r="E31" s="13" t="s">
        <v>118</v>
      </c>
      <c r="F31" s="18"/>
      <c r="G31" s="18"/>
      <c r="H31" s="18"/>
      <c r="I31" s="18"/>
      <c r="J31" s="18"/>
      <c r="K31" s="18"/>
      <c r="L31" s="84">
        <f>K96</f>
        <v>0</v>
      </c>
      <c r="M31" s="18"/>
      <c r="N31" s="1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</row>
    <row r="32" spans="1:66" ht="24.75" customHeight="1">
      <c r="A32" s="18"/>
      <c r="B32" s="19"/>
      <c r="C32" s="18"/>
      <c r="D32" s="94" t="s">
        <v>36</v>
      </c>
      <c r="E32" s="18"/>
      <c r="F32" s="18"/>
      <c r="G32" s="18"/>
      <c r="H32" s="18"/>
      <c r="I32" s="18"/>
      <c r="J32" s="18"/>
      <c r="K32" s="18"/>
      <c r="L32" s="59">
        <f>ROUND(L119, 2)</f>
        <v>0</v>
      </c>
      <c r="M32" s="18"/>
      <c r="N32" s="1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</row>
    <row r="33" spans="1:66" ht="6.75" customHeight="1">
      <c r="A33" s="18"/>
      <c r="B33" s="19"/>
      <c r="C33" s="18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</row>
    <row r="34" spans="1:66" ht="14.25" customHeight="1">
      <c r="A34" s="18"/>
      <c r="B34" s="19"/>
      <c r="C34" s="18"/>
      <c r="D34" s="18"/>
      <c r="E34" s="18"/>
      <c r="F34" s="22" t="s">
        <v>38</v>
      </c>
      <c r="G34" s="22"/>
      <c r="H34" s="18"/>
      <c r="I34" s="18"/>
      <c r="J34" s="22" t="s">
        <v>37</v>
      </c>
      <c r="K34" s="18"/>
      <c r="L34" s="22" t="s">
        <v>39</v>
      </c>
      <c r="M34" s="18"/>
      <c r="N34" s="1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</row>
    <row r="35" spans="1:66" ht="14.25" customHeight="1">
      <c r="A35" s="18"/>
      <c r="B35" s="19"/>
      <c r="C35" s="18"/>
      <c r="D35" s="95" t="s">
        <v>40</v>
      </c>
      <c r="E35" s="25" t="s">
        <v>41</v>
      </c>
      <c r="F35" s="96">
        <f>ROUND((SUM(BF119:BF132)),  2)</f>
        <v>0</v>
      </c>
      <c r="G35" s="96"/>
      <c r="H35" s="97"/>
      <c r="I35" s="97"/>
      <c r="J35" s="98">
        <v>0.2</v>
      </c>
      <c r="K35" s="97"/>
      <c r="L35" s="96">
        <f>ROUND(((SUM(BF119:BF132))*J35),  2)</f>
        <v>0</v>
      </c>
      <c r="M35" s="18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</row>
    <row r="36" spans="1:66" ht="14.25" customHeight="1">
      <c r="A36" s="18"/>
      <c r="B36" s="19"/>
      <c r="C36" s="18"/>
      <c r="D36" s="18"/>
      <c r="E36" s="25" t="s">
        <v>42</v>
      </c>
      <c r="F36" s="96">
        <f>ROUND((SUM(BG119:BG132)),  2)</f>
        <v>0</v>
      </c>
      <c r="G36" s="96"/>
      <c r="H36" s="97"/>
      <c r="I36" s="97"/>
      <c r="J36" s="98">
        <v>0.2</v>
      </c>
      <c r="K36" s="97"/>
      <c r="L36" s="96">
        <f>ROUND(((SUM(BG119:BG132))*J36),  2)</f>
        <v>0</v>
      </c>
      <c r="M36" s="18"/>
      <c r="N36" s="19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</row>
    <row r="37" spans="1:66" ht="14.25" hidden="1" customHeight="1">
      <c r="A37" s="18"/>
      <c r="B37" s="19"/>
      <c r="C37" s="18"/>
      <c r="D37" s="18"/>
      <c r="E37" s="13" t="s">
        <v>43</v>
      </c>
      <c r="F37" s="84">
        <f>ROUND((SUM(BH119:BH132)),  2)</f>
        <v>0</v>
      </c>
      <c r="G37" s="84"/>
      <c r="H37" s="18"/>
      <c r="I37" s="18"/>
      <c r="J37" s="99">
        <v>0.2</v>
      </c>
      <c r="K37" s="18"/>
      <c r="L37" s="84">
        <f t="shared" ref="L37:L39" si="0">0</f>
        <v>0</v>
      </c>
      <c r="M37" s="18"/>
      <c r="N37" s="19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</row>
    <row r="38" spans="1:66" ht="14.25" hidden="1" customHeight="1">
      <c r="A38" s="18"/>
      <c r="B38" s="19"/>
      <c r="C38" s="18"/>
      <c r="D38" s="18"/>
      <c r="E38" s="13" t="s">
        <v>44</v>
      </c>
      <c r="F38" s="84">
        <f>ROUND((SUM(BI119:BI132)),  2)</f>
        <v>0</v>
      </c>
      <c r="G38" s="84"/>
      <c r="H38" s="18"/>
      <c r="I38" s="18"/>
      <c r="J38" s="99">
        <v>0.2</v>
      </c>
      <c r="K38" s="18"/>
      <c r="L38" s="84">
        <f t="shared" si="0"/>
        <v>0</v>
      </c>
      <c r="M38" s="18"/>
      <c r="N38" s="1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</row>
    <row r="39" spans="1:66" ht="14.25" hidden="1" customHeight="1">
      <c r="A39" s="18"/>
      <c r="B39" s="19"/>
      <c r="C39" s="18"/>
      <c r="D39" s="18"/>
      <c r="E39" s="25" t="s">
        <v>45</v>
      </c>
      <c r="F39" s="96">
        <f>ROUND((SUM(BJ119:BJ132)),  2)</f>
        <v>0</v>
      </c>
      <c r="G39" s="96"/>
      <c r="H39" s="97"/>
      <c r="I39" s="97"/>
      <c r="J39" s="98">
        <v>0</v>
      </c>
      <c r="K39" s="97"/>
      <c r="L39" s="96">
        <f t="shared" si="0"/>
        <v>0</v>
      </c>
      <c r="M39" s="18"/>
      <c r="N39" s="1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</row>
    <row r="40" spans="1:66" ht="6.75" customHeight="1">
      <c r="A40" s="18"/>
      <c r="B40" s="1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</row>
    <row r="41" spans="1:66" ht="24.75" customHeight="1">
      <c r="A41" s="18"/>
      <c r="B41" s="19"/>
      <c r="C41" s="100"/>
      <c r="D41" s="101" t="s">
        <v>46</v>
      </c>
      <c r="E41" s="49"/>
      <c r="F41" s="49"/>
      <c r="G41" s="49"/>
      <c r="H41" s="102" t="s">
        <v>47</v>
      </c>
      <c r="I41" s="103" t="s">
        <v>48</v>
      </c>
      <c r="J41" s="49"/>
      <c r="K41" s="49"/>
      <c r="L41" s="104">
        <f>SUM(L32:L39)</f>
        <v>0</v>
      </c>
      <c r="M41" s="105"/>
      <c r="N41" s="19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</row>
    <row r="42" spans="1:66" ht="14.25" customHeight="1">
      <c r="A42" s="18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9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</row>
    <row r="43" spans="1:66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19"/>
      <c r="C50" s="18"/>
      <c r="D50" s="32" t="s">
        <v>49</v>
      </c>
      <c r="E50" s="33"/>
      <c r="F50" s="33"/>
      <c r="G50" s="33"/>
      <c r="H50" s="32" t="s">
        <v>50</v>
      </c>
      <c r="I50" s="33"/>
      <c r="J50" s="33"/>
      <c r="K50" s="33"/>
      <c r="L50" s="33"/>
      <c r="M50" s="33"/>
      <c r="N50" s="19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</row>
    <row r="51" spans="1:66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6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6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.75" customHeight="1">
      <c r="A61" s="18"/>
      <c r="B61" s="19"/>
      <c r="C61" s="18"/>
      <c r="D61" s="34" t="s">
        <v>51</v>
      </c>
      <c r="E61" s="21"/>
      <c r="F61" s="106" t="s">
        <v>52</v>
      </c>
      <c r="G61" s="106"/>
      <c r="H61" s="34" t="s">
        <v>51</v>
      </c>
      <c r="I61" s="21"/>
      <c r="J61" s="21"/>
      <c r="K61" s="107" t="s">
        <v>52</v>
      </c>
      <c r="L61" s="21"/>
      <c r="M61" s="21"/>
      <c r="N61" s="19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</row>
    <row r="62" spans="1:66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6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6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6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5.75" customHeight="1">
      <c r="A65" s="18"/>
      <c r="B65" s="19"/>
      <c r="C65" s="18"/>
      <c r="D65" s="32" t="s">
        <v>53</v>
      </c>
      <c r="E65" s="33"/>
      <c r="F65" s="33"/>
      <c r="G65" s="33"/>
      <c r="H65" s="32" t="s">
        <v>54</v>
      </c>
      <c r="I65" s="33"/>
      <c r="J65" s="33"/>
      <c r="K65" s="33"/>
      <c r="L65" s="33"/>
      <c r="M65" s="33"/>
      <c r="N65" s="19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</row>
    <row r="66" spans="1:66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6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6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6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6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6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6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6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6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5.75" customHeight="1">
      <c r="A76" s="18"/>
      <c r="B76" s="19"/>
      <c r="C76" s="18"/>
      <c r="D76" s="34" t="s">
        <v>51</v>
      </c>
      <c r="E76" s="21"/>
      <c r="F76" s="106" t="s">
        <v>52</v>
      </c>
      <c r="G76" s="106"/>
      <c r="H76" s="34" t="s">
        <v>51</v>
      </c>
      <c r="I76" s="21"/>
      <c r="J76" s="21"/>
      <c r="K76" s="107" t="s">
        <v>52</v>
      </c>
      <c r="L76" s="21"/>
      <c r="M76" s="21"/>
      <c r="N76" s="19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</row>
    <row r="77" spans="1:66" ht="14.25" customHeight="1">
      <c r="A77" s="18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19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</row>
    <row r="78" spans="1:6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6.75" customHeight="1">
      <c r="A81" s="18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19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</row>
    <row r="82" spans="1:66" ht="24.75" customHeight="1">
      <c r="A82" s="18"/>
      <c r="B82" s="19"/>
      <c r="C82" s="7" t="s">
        <v>119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9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</row>
    <row r="83" spans="1:66" ht="6.75" customHeight="1">
      <c r="A83" s="18"/>
      <c r="B83" s="1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9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</row>
    <row r="84" spans="1:66" ht="12" customHeight="1">
      <c r="A84" s="18"/>
      <c r="B84" s="19"/>
      <c r="C84" s="13" t="s">
        <v>16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9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</row>
    <row r="85" spans="1:66" ht="16.5" customHeight="1">
      <c r="A85" s="18"/>
      <c r="B85" s="19"/>
      <c r="C85" s="18"/>
      <c r="D85" s="18"/>
      <c r="E85" s="237" t="str">
        <f>E7</f>
        <v>Drevené objekty pre voľný chov dobytka</v>
      </c>
      <c r="F85" s="206"/>
      <c r="G85" s="206"/>
      <c r="H85" s="206"/>
      <c r="I85" s="206"/>
      <c r="J85" s="18"/>
      <c r="K85" s="18"/>
      <c r="L85" s="18"/>
      <c r="M85" s="18"/>
      <c r="N85" s="19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</row>
    <row r="86" spans="1:66" ht="12" customHeight="1">
      <c r="A86" s="18"/>
      <c r="B86" s="19"/>
      <c r="C86" s="13" t="s">
        <v>115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9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</row>
    <row r="87" spans="1:66" ht="16.5" customHeight="1">
      <c r="A87" s="18"/>
      <c r="B87" s="19"/>
      <c r="C87" s="18"/>
      <c r="D87" s="18"/>
      <c r="E87" s="209" t="str">
        <f>E9</f>
        <v>23-D1-01-07 - Terénn úpravy, spevnené plochy</v>
      </c>
      <c r="F87" s="206"/>
      <c r="G87" s="206"/>
      <c r="H87" s="206"/>
      <c r="I87" s="206"/>
      <c r="J87" s="18"/>
      <c r="K87" s="18"/>
      <c r="L87" s="18"/>
      <c r="M87" s="18"/>
      <c r="N87" s="19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</row>
    <row r="88" spans="1:66" ht="6.75" customHeight="1">
      <c r="A88" s="18"/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</row>
    <row r="89" spans="1:66" ht="12" customHeight="1">
      <c r="A89" s="18"/>
      <c r="B89" s="19"/>
      <c r="C89" s="13" t="s">
        <v>20</v>
      </c>
      <c r="D89" s="18"/>
      <c r="E89" s="18"/>
      <c r="F89" s="11" t="str">
        <f>F12</f>
        <v xml:space="preserve"> </v>
      </c>
      <c r="G89" s="11"/>
      <c r="H89" s="18"/>
      <c r="I89" s="18"/>
      <c r="J89" s="13" t="s">
        <v>22</v>
      </c>
      <c r="K89" s="45" t="str">
        <f>IF(K12="","",K12)</f>
        <v>16. 12. 2024</v>
      </c>
      <c r="L89" s="18"/>
      <c r="M89" s="18"/>
      <c r="N89" s="19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</row>
    <row r="90" spans="1:66" ht="6.75" customHeight="1">
      <c r="A90" s="18"/>
      <c r="B90" s="19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9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</row>
    <row r="91" spans="1:66" ht="15" customHeight="1">
      <c r="A91" s="18"/>
      <c r="B91" s="19"/>
      <c r="C91" s="13" t="s">
        <v>24</v>
      </c>
      <c r="D91" s="18"/>
      <c r="E91" s="18"/>
      <c r="F91" s="11" t="str">
        <f>E15</f>
        <v>Boris Samuelčík, Národná 1011/9 B.Bystrica</v>
      </c>
      <c r="G91" s="11"/>
      <c r="H91" s="18"/>
      <c r="I91" s="18"/>
      <c r="J91" s="13" t="s">
        <v>32</v>
      </c>
      <c r="K91" s="16" t="str">
        <f>E21</f>
        <v xml:space="preserve"> </v>
      </c>
      <c r="L91" s="18"/>
      <c r="M91" s="18"/>
      <c r="N91" s="19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</row>
    <row r="92" spans="1:66" ht="15" customHeight="1">
      <c r="A92" s="18"/>
      <c r="B92" s="19"/>
      <c r="C92" s="13" t="s">
        <v>30</v>
      </c>
      <c r="D92" s="18"/>
      <c r="E92" s="18"/>
      <c r="F92" s="108" t="str">
        <f>IF(E18="","",E18)</f>
        <v>Vyplň údaj</v>
      </c>
      <c r="G92" s="108"/>
      <c r="H92" s="18"/>
      <c r="I92" s="18"/>
      <c r="J92" s="13" t="s">
        <v>33</v>
      </c>
      <c r="K92" s="16" t="str">
        <f>E24</f>
        <v>Ing.Miroslav Plevka</v>
      </c>
      <c r="L92" s="18"/>
      <c r="M92" s="18"/>
      <c r="N92" s="19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</row>
    <row r="93" spans="1:66" ht="9.75" customHeight="1">
      <c r="A93" s="18"/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9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</row>
    <row r="94" spans="1:66" ht="29.25" customHeight="1">
      <c r="A94" s="18"/>
      <c r="B94" s="19"/>
      <c r="C94" s="109" t="s">
        <v>120</v>
      </c>
      <c r="D94" s="100"/>
      <c r="E94" s="100"/>
      <c r="F94" s="100"/>
      <c r="G94" s="100"/>
      <c r="H94" s="100"/>
      <c r="I94" s="100"/>
      <c r="J94" s="110" t="s">
        <v>121</v>
      </c>
      <c r="K94" s="110" t="s">
        <v>122</v>
      </c>
      <c r="L94" s="110" t="s">
        <v>123</v>
      </c>
      <c r="M94" s="100"/>
      <c r="N94" s="19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</row>
    <row r="95" spans="1:66" ht="9.75" customHeight="1">
      <c r="A95" s="18"/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</row>
    <row r="96" spans="1:66" ht="22.5" customHeight="1">
      <c r="A96" s="18"/>
      <c r="B96" s="19"/>
      <c r="C96" s="111" t="s">
        <v>124</v>
      </c>
      <c r="D96" s="18"/>
      <c r="E96" s="18"/>
      <c r="F96" s="18"/>
      <c r="G96" s="18"/>
      <c r="H96" s="18"/>
      <c r="I96" s="18"/>
      <c r="J96" s="59">
        <f t="shared" ref="J96:K96" si="1">R119</f>
        <v>0</v>
      </c>
      <c r="K96" s="59">
        <f t="shared" si="1"/>
        <v>0</v>
      </c>
      <c r="L96" s="59">
        <f t="shared" ref="L96:L98" si="2">L119</f>
        <v>0</v>
      </c>
      <c r="M96" s="18"/>
      <c r="N96" s="19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3" t="s">
        <v>125</v>
      </c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</row>
    <row r="97" spans="1:66" ht="24.75" customHeight="1">
      <c r="A97" s="112"/>
      <c r="B97" s="113"/>
      <c r="C97" s="112"/>
      <c r="D97" s="114" t="s">
        <v>126</v>
      </c>
      <c r="E97" s="115"/>
      <c r="F97" s="115"/>
      <c r="G97" s="115"/>
      <c r="H97" s="115"/>
      <c r="I97" s="115"/>
      <c r="J97" s="116">
        <f t="shared" ref="J97:K97" si="3">R120</f>
        <v>0</v>
      </c>
      <c r="K97" s="116">
        <f t="shared" si="3"/>
        <v>0</v>
      </c>
      <c r="L97" s="116">
        <f t="shared" si="2"/>
        <v>0</v>
      </c>
      <c r="M97" s="112"/>
      <c r="N97" s="113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</row>
    <row r="98" spans="1:66" ht="19.5" customHeight="1">
      <c r="A98" s="81"/>
      <c r="B98" s="117"/>
      <c r="C98" s="81"/>
      <c r="D98" s="118" t="s">
        <v>129</v>
      </c>
      <c r="E98" s="119"/>
      <c r="F98" s="119"/>
      <c r="G98" s="119"/>
      <c r="H98" s="119"/>
      <c r="I98" s="119"/>
      <c r="J98" s="120">
        <f t="shared" ref="J98:K98" si="4">R121</f>
        <v>0</v>
      </c>
      <c r="K98" s="120">
        <f t="shared" si="4"/>
        <v>0</v>
      </c>
      <c r="L98" s="120">
        <f t="shared" si="2"/>
        <v>0</v>
      </c>
      <c r="M98" s="81"/>
      <c r="N98" s="117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</row>
    <row r="99" spans="1:66" ht="19.5" customHeight="1">
      <c r="A99" s="81"/>
      <c r="B99" s="117"/>
      <c r="C99" s="81"/>
      <c r="D99" s="118" t="s">
        <v>131</v>
      </c>
      <c r="E99" s="119"/>
      <c r="F99" s="119"/>
      <c r="G99" s="119"/>
      <c r="H99" s="119"/>
      <c r="I99" s="119"/>
      <c r="J99" s="120">
        <f t="shared" ref="J99:K99" si="5">R131</f>
        <v>0</v>
      </c>
      <c r="K99" s="120">
        <f t="shared" si="5"/>
        <v>0</v>
      </c>
      <c r="L99" s="120">
        <f>L131</f>
        <v>0</v>
      </c>
      <c r="M99" s="81"/>
      <c r="N99" s="117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</row>
    <row r="100" spans="1:66" ht="21.75" customHeight="1">
      <c r="A100" s="18"/>
      <c r="B100" s="19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9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</row>
    <row r="101" spans="1:66" ht="6.75" customHeight="1">
      <c r="A101" s="18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19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</row>
    <row r="102" spans="1:6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6.75" customHeight="1">
      <c r="A105" s="18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19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</row>
    <row r="106" spans="1:66" ht="24.75" customHeight="1">
      <c r="A106" s="18"/>
      <c r="B106" s="19"/>
      <c r="C106" s="7" t="s">
        <v>141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9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</row>
    <row r="107" spans="1:66" ht="6.75" customHeight="1">
      <c r="A107" s="18"/>
      <c r="B107" s="19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9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</row>
    <row r="108" spans="1:66" ht="12" customHeight="1">
      <c r="A108" s="18"/>
      <c r="B108" s="19"/>
      <c r="C108" s="13" t="s">
        <v>16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9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</row>
    <row r="109" spans="1:66" ht="16.5" customHeight="1">
      <c r="A109" s="18"/>
      <c r="B109" s="19"/>
      <c r="C109" s="18"/>
      <c r="D109" s="18"/>
      <c r="E109" s="237" t="str">
        <f>E7</f>
        <v>Drevené objekty pre voľný chov dobytka</v>
      </c>
      <c r="F109" s="206"/>
      <c r="G109" s="206"/>
      <c r="H109" s="206"/>
      <c r="I109" s="206"/>
      <c r="J109" s="18"/>
      <c r="K109" s="18"/>
      <c r="L109" s="18"/>
      <c r="M109" s="18"/>
      <c r="N109" s="19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</row>
    <row r="110" spans="1:66" ht="12" customHeight="1">
      <c r="A110" s="18"/>
      <c r="B110" s="19"/>
      <c r="C110" s="13" t="s">
        <v>115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9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</row>
    <row r="111" spans="1:66" ht="16.5" customHeight="1">
      <c r="A111" s="18"/>
      <c r="B111" s="19"/>
      <c r="C111" s="18"/>
      <c r="D111" s="18"/>
      <c r="E111" s="209" t="str">
        <f>E9</f>
        <v>23-D1-01-07 - Terénn úpravy, spevnené plochy</v>
      </c>
      <c r="F111" s="206"/>
      <c r="G111" s="206"/>
      <c r="H111" s="206"/>
      <c r="I111" s="206"/>
      <c r="J111" s="18"/>
      <c r="K111" s="18"/>
      <c r="L111" s="18"/>
      <c r="M111" s="18"/>
      <c r="N111" s="19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</row>
    <row r="112" spans="1:66" ht="6.75" customHeight="1">
      <c r="A112" s="18"/>
      <c r="B112" s="19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9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</row>
    <row r="113" spans="1:66" ht="12" customHeight="1">
      <c r="A113" s="18"/>
      <c r="B113" s="19"/>
      <c r="C113" s="13" t="s">
        <v>20</v>
      </c>
      <c r="D113" s="18"/>
      <c r="E113" s="18"/>
      <c r="F113" s="11" t="str">
        <f>F12</f>
        <v xml:space="preserve"> </v>
      </c>
      <c r="G113" s="11"/>
      <c r="H113" s="18"/>
      <c r="I113" s="18"/>
      <c r="J113" s="13" t="s">
        <v>22</v>
      </c>
      <c r="K113" s="45" t="str">
        <f>IF(K12="","",K12)</f>
        <v>16. 12. 2024</v>
      </c>
      <c r="L113" s="18"/>
      <c r="M113" s="18"/>
      <c r="N113" s="19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</row>
    <row r="114" spans="1:66" ht="6.75" customHeight="1">
      <c r="A114" s="18"/>
      <c r="B114" s="19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9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</row>
    <row r="115" spans="1:66" ht="15" customHeight="1">
      <c r="A115" s="18"/>
      <c r="B115" s="19"/>
      <c r="C115" s="13" t="s">
        <v>24</v>
      </c>
      <c r="D115" s="18"/>
      <c r="E115" s="18"/>
      <c r="F115" s="11" t="str">
        <f>E15</f>
        <v>Boris Samuelčík, Národná 1011/9 B.Bystrica</v>
      </c>
      <c r="G115" s="11"/>
      <c r="H115" s="18"/>
      <c r="I115" s="18"/>
      <c r="J115" s="13" t="s">
        <v>32</v>
      </c>
      <c r="K115" s="16" t="str">
        <f>E21</f>
        <v xml:space="preserve"> </v>
      </c>
      <c r="L115" s="18"/>
      <c r="M115" s="18"/>
      <c r="N115" s="19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</row>
    <row r="116" spans="1:66" ht="15" customHeight="1">
      <c r="A116" s="18"/>
      <c r="B116" s="19"/>
      <c r="C116" s="13" t="s">
        <v>30</v>
      </c>
      <c r="D116" s="18"/>
      <c r="E116" s="18"/>
      <c r="F116" s="108" t="str">
        <f>IF(E18="","",E18)</f>
        <v>Vyplň údaj</v>
      </c>
      <c r="G116" s="108"/>
      <c r="H116" s="18"/>
      <c r="I116" s="18"/>
      <c r="J116" s="13" t="s">
        <v>33</v>
      </c>
      <c r="K116" s="16" t="str">
        <f>E24</f>
        <v>Ing.Miroslav Plevka</v>
      </c>
      <c r="L116" s="18"/>
      <c r="M116" s="18"/>
      <c r="N116" s="19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</row>
    <row r="117" spans="1:66" ht="9.75" customHeight="1">
      <c r="A117" s="18"/>
      <c r="B117" s="19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9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</row>
    <row r="118" spans="1:66" ht="29.25" customHeight="1">
      <c r="A118" s="121"/>
      <c r="B118" s="122"/>
      <c r="C118" s="123" t="s">
        <v>142</v>
      </c>
      <c r="D118" s="124" t="s">
        <v>61</v>
      </c>
      <c r="E118" s="124" t="s">
        <v>57</v>
      </c>
      <c r="F118" s="202" t="s">
        <v>905</v>
      </c>
      <c r="G118" s="202" t="s">
        <v>906</v>
      </c>
      <c r="H118" s="124" t="s">
        <v>143</v>
      </c>
      <c r="I118" s="124" t="s">
        <v>144</v>
      </c>
      <c r="J118" s="124" t="s">
        <v>145</v>
      </c>
      <c r="K118" s="124" t="s">
        <v>146</v>
      </c>
      <c r="L118" s="125" t="s">
        <v>123</v>
      </c>
      <c r="M118" s="126" t="s">
        <v>147</v>
      </c>
      <c r="N118" s="122"/>
      <c r="O118" s="51" t="s">
        <v>1</v>
      </c>
      <c r="P118" s="52" t="s">
        <v>40</v>
      </c>
      <c r="Q118" s="52" t="s">
        <v>148</v>
      </c>
      <c r="R118" s="52" t="s">
        <v>149</v>
      </c>
      <c r="S118" s="52" t="s">
        <v>150</v>
      </c>
      <c r="T118" s="52" t="s">
        <v>151</v>
      </c>
      <c r="U118" s="52" t="s">
        <v>152</v>
      </c>
      <c r="V118" s="52" t="s">
        <v>153</v>
      </c>
      <c r="W118" s="52" t="s">
        <v>154</v>
      </c>
      <c r="X118" s="52" t="s">
        <v>155</v>
      </c>
      <c r="Y118" s="53" t="s">
        <v>156</v>
      </c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1"/>
      <c r="BF118" s="121"/>
      <c r="BG118" s="121"/>
      <c r="BH118" s="121"/>
      <c r="BI118" s="121"/>
      <c r="BJ118" s="121"/>
      <c r="BK118" s="121"/>
      <c r="BL118" s="121"/>
      <c r="BM118" s="121"/>
      <c r="BN118" s="121"/>
    </row>
    <row r="119" spans="1:66" ht="22.5" customHeight="1">
      <c r="A119" s="18"/>
      <c r="B119" s="19"/>
      <c r="C119" s="57" t="s">
        <v>124</v>
      </c>
      <c r="D119" s="18"/>
      <c r="E119" s="18"/>
      <c r="F119" s="18"/>
      <c r="G119" s="18"/>
      <c r="H119" s="18"/>
      <c r="I119" s="18"/>
      <c r="J119" s="18"/>
      <c r="K119" s="18"/>
      <c r="L119" s="127">
        <f t="shared" ref="L119:L121" si="6">BL119</f>
        <v>0</v>
      </c>
      <c r="M119" s="18"/>
      <c r="N119" s="19"/>
      <c r="O119" s="54"/>
      <c r="P119" s="46"/>
      <c r="Q119" s="46"/>
      <c r="R119" s="128">
        <f t="shared" ref="R119:S119" si="7">R120</f>
        <v>0</v>
      </c>
      <c r="S119" s="128">
        <f t="shared" si="7"/>
        <v>0</v>
      </c>
      <c r="T119" s="46"/>
      <c r="U119" s="129">
        <f>U120</f>
        <v>0</v>
      </c>
      <c r="V119" s="46"/>
      <c r="W119" s="129">
        <f>W120</f>
        <v>259.20999999999998</v>
      </c>
      <c r="X119" s="46"/>
      <c r="Y119" s="130">
        <f>Y120</f>
        <v>0</v>
      </c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3" t="s">
        <v>77</v>
      </c>
      <c r="AV119" s="3" t="s">
        <v>125</v>
      </c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31">
        <f>BL120</f>
        <v>0</v>
      </c>
      <c r="BM119" s="18"/>
      <c r="BN119" s="18"/>
    </row>
    <row r="120" spans="1:66" ht="25.5" customHeight="1">
      <c r="A120" s="132"/>
      <c r="B120" s="133"/>
      <c r="C120" s="132"/>
      <c r="D120" s="134" t="s">
        <v>77</v>
      </c>
      <c r="E120" s="135" t="s">
        <v>157</v>
      </c>
      <c r="F120" s="135" t="s">
        <v>158</v>
      </c>
      <c r="G120" s="135"/>
      <c r="H120" s="132"/>
      <c r="I120" s="132"/>
      <c r="J120" s="132"/>
      <c r="K120" s="132"/>
      <c r="L120" s="136">
        <f t="shared" si="6"/>
        <v>0</v>
      </c>
      <c r="M120" s="132"/>
      <c r="N120" s="133"/>
      <c r="O120" s="137"/>
      <c r="P120" s="132"/>
      <c r="Q120" s="132"/>
      <c r="R120" s="138">
        <f t="shared" ref="R120:S120" si="8">R121+R131</f>
        <v>0</v>
      </c>
      <c r="S120" s="138">
        <f t="shared" si="8"/>
        <v>0</v>
      </c>
      <c r="T120" s="132"/>
      <c r="U120" s="139">
        <f>U121+U131</f>
        <v>0</v>
      </c>
      <c r="V120" s="132"/>
      <c r="W120" s="139">
        <f>W121+W131</f>
        <v>259.20999999999998</v>
      </c>
      <c r="X120" s="132"/>
      <c r="Y120" s="140">
        <f>Y121+Y131</f>
        <v>0</v>
      </c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4" t="s">
        <v>86</v>
      </c>
      <c r="AT120" s="132"/>
      <c r="AU120" s="141" t="s">
        <v>77</v>
      </c>
      <c r="AV120" s="141" t="s">
        <v>78</v>
      </c>
      <c r="AW120" s="132"/>
      <c r="AX120" s="132"/>
      <c r="AY120" s="132"/>
      <c r="AZ120" s="134" t="s">
        <v>159</v>
      </c>
      <c r="BA120" s="132"/>
      <c r="BB120" s="132"/>
      <c r="BC120" s="132"/>
      <c r="BD120" s="132"/>
      <c r="BE120" s="132"/>
      <c r="BF120" s="132"/>
      <c r="BG120" s="132"/>
      <c r="BH120" s="132"/>
      <c r="BI120" s="132"/>
      <c r="BJ120" s="132"/>
      <c r="BK120" s="132"/>
      <c r="BL120" s="142">
        <f>BL121+BL131</f>
        <v>0</v>
      </c>
      <c r="BM120" s="132"/>
      <c r="BN120" s="132"/>
    </row>
    <row r="121" spans="1:66" ht="22.5" customHeight="1">
      <c r="A121" s="132"/>
      <c r="B121" s="133"/>
      <c r="C121" s="132"/>
      <c r="D121" s="134" t="s">
        <v>77</v>
      </c>
      <c r="E121" s="143" t="s">
        <v>182</v>
      </c>
      <c r="F121" s="143" t="s">
        <v>183</v>
      </c>
      <c r="G121" s="143"/>
      <c r="H121" s="132"/>
      <c r="I121" s="132"/>
      <c r="J121" s="132"/>
      <c r="K121" s="132"/>
      <c r="L121" s="144">
        <f t="shared" si="6"/>
        <v>0</v>
      </c>
      <c r="M121" s="132"/>
      <c r="N121" s="133"/>
      <c r="O121" s="137"/>
      <c r="P121" s="132"/>
      <c r="Q121" s="132"/>
      <c r="R121" s="138">
        <f t="shared" ref="R121:S121" si="9">SUM(R122:R130)</f>
        <v>0</v>
      </c>
      <c r="S121" s="138">
        <f t="shared" si="9"/>
        <v>0</v>
      </c>
      <c r="T121" s="132"/>
      <c r="U121" s="139">
        <f>SUM(U122:U130)</f>
        <v>0</v>
      </c>
      <c r="V121" s="132"/>
      <c r="W121" s="139">
        <f>SUM(W122:W130)</f>
        <v>259.20999999999998</v>
      </c>
      <c r="X121" s="132"/>
      <c r="Y121" s="140">
        <f>SUM(Y122:Y130)</f>
        <v>0</v>
      </c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4" t="s">
        <v>86</v>
      </c>
      <c r="AT121" s="132"/>
      <c r="AU121" s="141" t="s">
        <v>77</v>
      </c>
      <c r="AV121" s="141" t="s">
        <v>86</v>
      </c>
      <c r="AW121" s="132"/>
      <c r="AX121" s="132"/>
      <c r="AY121" s="132"/>
      <c r="AZ121" s="134" t="s">
        <v>159</v>
      </c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K121" s="132"/>
      <c r="BL121" s="142">
        <f>SUM(BL122:BL130)</f>
        <v>0</v>
      </c>
      <c r="BM121" s="132"/>
      <c r="BN121" s="132"/>
    </row>
    <row r="122" spans="1:66" ht="24" customHeight="1">
      <c r="A122" s="18"/>
      <c r="B122" s="19"/>
      <c r="C122" s="145" t="s">
        <v>86</v>
      </c>
      <c r="D122" s="145" t="s">
        <v>161</v>
      </c>
      <c r="E122" s="146" t="s">
        <v>886</v>
      </c>
      <c r="F122" s="147" t="s">
        <v>887</v>
      </c>
      <c r="G122" s="147"/>
      <c r="H122" s="148" t="s">
        <v>186</v>
      </c>
      <c r="I122" s="149">
        <v>65.8</v>
      </c>
      <c r="J122" s="150"/>
      <c r="K122" s="150"/>
      <c r="L122" s="151">
        <f>ROUND(Q122*I122,2)</f>
        <v>0</v>
      </c>
      <c r="M122" s="152"/>
      <c r="N122" s="19"/>
      <c r="O122" s="153" t="s">
        <v>1</v>
      </c>
      <c r="P122" s="154" t="s">
        <v>42</v>
      </c>
      <c r="Q122" s="155">
        <f>J122+K122</f>
        <v>0</v>
      </c>
      <c r="R122" s="156">
        <f>ROUND(J122*I122,2)</f>
        <v>0</v>
      </c>
      <c r="S122" s="156">
        <f>ROUND(K122*I122,2)</f>
        <v>0</v>
      </c>
      <c r="T122" s="18"/>
      <c r="U122" s="157">
        <f>T122*I122</f>
        <v>0</v>
      </c>
      <c r="V122" s="157">
        <v>0</v>
      </c>
      <c r="W122" s="157">
        <f>V122*I122</f>
        <v>0</v>
      </c>
      <c r="X122" s="157">
        <v>0</v>
      </c>
      <c r="Y122" s="158">
        <f>X122*I122</f>
        <v>0</v>
      </c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59" t="s">
        <v>165</v>
      </c>
      <c r="AT122" s="18"/>
      <c r="AU122" s="159" t="s">
        <v>161</v>
      </c>
      <c r="AV122" s="159" t="s">
        <v>97</v>
      </c>
      <c r="AW122" s="18"/>
      <c r="AX122" s="18"/>
      <c r="AY122" s="18"/>
      <c r="AZ122" s="3" t="s">
        <v>159</v>
      </c>
      <c r="BA122" s="18"/>
      <c r="BB122" s="18"/>
      <c r="BC122" s="18"/>
      <c r="BD122" s="18"/>
      <c r="BE122" s="18"/>
      <c r="BF122" s="160">
        <f>IF(P122="základná",L122,0)</f>
        <v>0</v>
      </c>
      <c r="BG122" s="160">
        <f>IF(P122="znížená",L122,0)</f>
        <v>0</v>
      </c>
      <c r="BH122" s="160">
        <f>IF(P122="zákl. prenesená",L122,0)</f>
        <v>0</v>
      </c>
      <c r="BI122" s="160">
        <f>IF(P122="zníž. prenesená",L122,0)</f>
        <v>0</v>
      </c>
      <c r="BJ122" s="160">
        <f>IF(P122="nulová",L122,0)</f>
        <v>0</v>
      </c>
      <c r="BK122" s="3" t="s">
        <v>97</v>
      </c>
      <c r="BL122" s="160">
        <f>ROUND(Q122*I122,2)</f>
        <v>0</v>
      </c>
      <c r="BM122" s="3" t="s">
        <v>165</v>
      </c>
      <c r="BN122" s="159" t="s">
        <v>888</v>
      </c>
    </row>
    <row r="123" spans="1:66" ht="15.75" customHeight="1">
      <c r="A123" s="161"/>
      <c r="B123" s="162"/>
      <c r="C123" s="161"/>
      <c r="D123" s="163" t="s">
        <v>167</v>
      </c>
      <c r="E123" s="164" t="s">
        <v>1</v>
      </c>
      <c r="F123" s="165" t="s">
        <v>889</v>
      </c>
      <c r="G123" s="165"/>
      <c r="H123" s="161"/>
      <c r="I123" s="166">
        <v>65.8</v>
      </c>
      <c r="J123" s="161"/>
      <c r="K123" s="161"/>
      <c r="L123" s="161"/>
      <c r="M123" s="161"/>
      <c r="N123" s="162"/>
      <c r="O123" s="167"/>
      <c r="P123" s="161"/>
      <c r="Q123" s="161"/>
      <c r="R123" s="161"/>
      <c r="S123" s="161"/>
      <c r="T123" s="161"/>
      <c r="U123" s="161"/>
      <c r="V123" s="161"/>
      <c r="W123" s="161"/>
      <c r="X123" s="161"/>
      <c r="Y123" s="168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  <c r="AL123" s="161"/>
      <c r="AM123" s="161"/>
      <c r="AN123" s="161"/>
      <c r="AO123" s="161"/>
      <c r="AP123" s="161"/>
      <c r="AQ123" s="161"/>
      <c r="AR123" s="161"/>
      <c r="AS123" s="161"/>
      <c r="AT123" s="161"/>
      <c r="AU123" s="164" t="s">
        <v>167</v>
      </c>
      <c r="AV123" s="164" t="s">
        <v>97</v>
      </c>
      <c r="AW123" s="161" t="s">
        <v>97</v>
      </c>
      <c r="AX123" s="161" t="s">
        <v>4</v>
      </c>
      <c r="AY123" s="161" t="s">
        <v>86</v>
      </c>
      <c r="AZ123" s="164" t="s">
        <v>159</v>
      </c>
      <c r="BA123" s="161"/>
      <c r="BB123" s="161"/>
      <c r="BC123" s="161"/>
      <c r="BD123" s="161"/>
      <c r="BE123" s="161"/>
      <c r="BF123" s="161"/>
      <c r="BG123" s="161"/>
      <c r="BH123" s="161"/>
      <c r="BI123" s="161"/>
      <c r="BJ123" s="161"/>
      <c r="BK123" s="161"/>
      <c r="BL123" s="161"/>
      <c r="BM123" s="161"/>
      <c r="BN123" s="161"/>
    </row>
    <row r="124" spans="1:66" ht="16.5" customHeight="1">
      <c r="A124" s="18"/>
      <c r="B124" s="19"/>
      <c r="C124" s="169" t="s">
        <v>97</v>
      </c>
      <c r="D124" s="169" t="s">
        <v>175</v>
      </c>
      <c r="E124" s="170" t="s">
        <v>890</v>
      </c>
      <c r="F124" s="171" t="s">
        <v>891</v>
      </c>
      <c r="G124" s="171"/>
      <c r="H124" s="172" t="s">
        <v>223</v>
      </c>
      <c r="I124" s="173">
        <v>125.02</v>
      </c>
      <c r="J124" s="174"/>
      <c r="K124" s="175"/>
      <c r="L124" s="176">
        <f>ROUND(Q124*I124,2)</f>
        <v>0</v>
      </c>
      <c r="M124" s="175"/>
      <c r="N124" s="177"/>
      <c r="O124" s="178" t="s">
        <v>1</v>
      </c>
      <c r="P124" s="154" t="s">
        <v>42</v>
      </c>
      <c r="Q124" s="155">
        <f>J124+K124</f>
        <v>0</v>
      </c>
      <c r="R124" s="156">
        <f>ROUND(J124*I124,2)</f>
        <v>0</v>
      </c>
      <c r="S124" s="156">
        <f>ROUND(K124*I124,2)</f>
        <v>0</v>
      </c>
      <c r="T124" s="18"/>
      <c r="U124" s="157">
        <f>T124*I124</f>
        <v>0</v>
      </c>
      <c r="V124" s="157">
        <v>1</v>
      </c>
      <c r="W124" s="157">
        <f>V124*I124</f>
        <v>125.02</v>
      </c>
      <c r="X124" s="157">
        <v>0</v>
      </c>
      <c r="Y124" s="158">
        <f>X124*I124</f>
        <v>0</v>
      </c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59" t="s">
        <v>179</v>
      </c>
      <c r="AT124" s="18"/>
      <c r="AU124" s="159" t="s">
        <v>175</v>
      </c>
      <c r="AV124" s="159" t="s">
        <v>97</v>
      </c>
      <c r="AW124" s="18"/>
      <c r="AX124" s="18"/>
      <c r="AY124" s="18"/>
      <c r="AZ124" s="3" t="s">
        <v>159</v>
      </c>
      <c r="BA124" s="18"/>
      <c r="BB124" s="18"/>
      <c r="BC124" s="18"/>
      <c r="BD124" s="18"/>
      <c r="BE124" s="18"/>
      <c r="BF124" s="160">
        <f>IF(P124="základná",L124,0)</f>
        <v>0</v>
      </c>
      <c r="BG124" s="160">
        <f>IF(P124="znížená",L124,0)</f>
        <v>0</v>
      </c>
      <c r="BH124" s="160">
        <f>IF(P124="zákl. prenesená",L124,0)</f>
        <v>0</v>
      </c>
      <c r="BI124" s="160">
        <f>IF(P124="zníž. prenesená",L124,0)</f>
        <v>0</v>
      </c>
      <c r="BJ124" s="160">
        <f>IF(P124="nulová",L124,0)</f>
        <v>0</v>
      </c>
      <c r="BK124" s="3" t="s">
        <v>97</v>
      </c>
      <c r="BL124" s="160">
        <f>ROUND(Q124*I124,2)</f>
        <v>0</v>
      </c>
      <c r="BM124" s="3" t="s">
        <v>165</v>
      </c>
      <c r="BN124" s="159" t="s">
        <v>892</v>
      </c>
    </row>
    <row r="125" spans="1:66" ht="15.75" customHeight="1">
      <c r="A125" s="161"/>
      <c r="B125" s="162"/>
      <c r="C125" s="161"/>
      <c r="D125" s="163" t="s">
        <v>167</v>
      </c>
      <c r="E125" s="164" t="s">
        <v>1</v>
      </c>
      <c r="F125" s="165" t="s">
        <v>889</v>
      </c>
      <c r="G125" s="165"/>
      <c r="H125" s="161"/>
      <c r="I125" s="166">
        <v>65.8</v>
      </c>
      <c r="J125" s="161"/>
      <c r="K125" s="161"/>
      <c r="L125" s="161"/>
      <c r="M125" s="161"/>
      <c r="N125" s="162"/>
      <c r="O125" s="167"/>
      <c r="P125" s="161"/>
      <c r="Q125" s="161"/>
      <c r="R125" s="161"/>
      <c r="S125" s="161"/>
      <c r="T125" s="161"/>
      <c r="U125" s="161"/>
      <c r="V125" s="161"/>
      <c r="W125" s="161"/>
      <c r="X125" s="161"/>
      <c r="Y125" s="168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  <c r="AL125" s="161"/>
      <c r="AM125" s="161"/>
      <c r="AN125" s="161"/>
      <c r="AO125" s="161"/>
      <c r="AP125" s="161"/>
      <c r="AQ125" s="161"/>
      <c r="AR125" s="161"/>
      <c r="AS125" s="161"/>
      <c r="AT125" s="161"/>
      <c r="AU125" s="164" t="s">
        <v>167</v>
      </c>
      <c r="AV125" s="164" t="s">
        <v>97</v>
      </c>
      <c r="AW125" s="161" t="s">
        <v>97</v>
      </c>
      <c r="AX125" s="161" t="s">
        <v>4</v>
      </c>
      <c r="AY125" s="161" t="s">
        <v>86</v>
      </c>
      <c r="AZ125" s="164" t="s">
        <v>159</v>
      </c>
      <c r="BA125" s="161"/>
      <c r="BB125" s="161"/>
      <c r="BC125" s="161"/>
      <c r="BD125" s="161"/>
      <c r="BE125" s="161"/>
      <c r="BF125" s="161"/>
      <c r="BG125" s="161"/>
      <c r="BH125" s="161"/>
      <c r="BI125" s="161"/>
      <c r="BJ125" s="161"/>
      <c r="BK125" s="161"/>
      <c r="BL125" s="161"/>
      <c r="BM125" s="161"/>
      <c r="BN125" s="161"/>
    </row>
    <row r="126" spans="1:66" ht="15.75" customHeight="1">
      <c r="A126" s="161"/>
      <c r="B126" s="162"/>
      <c r="C126" s="161"/>
      <c r="D126" s="163" t="s">
        <v>167</v>
      </c>
      <c r="E126" s="161"/>
      <c r="F126" s="165" t="s">
        <v>893</v>
      </c>
      <c r="G126" s="165"/>
      <c r="H126" s="161"/>
      <c r="I126" s="166">
        <v>125.02</v>
      </c>
      <c r="J126" s="161"/>
      <c r="K126" s="161"/>
      <c r="L126" s="161"/>
      <c r="M126" s="161"/>
      <c r="N126" s="162"/>
      <c r="O126" s="167"/>
      <c r="P126" s="161"/>
      <c r="Q126" s="161"/>
      <c r="R126" s="161"/>
      <c r="S126" s="161"/>
      <c r="T126" s="161"/>
      <c r="U126" s="161"/>
      <c r="V126" s="161"/>
      <c r="W126" s="161"/>
      <c r="X126" s="161"/>
      <c r="Y126" s="168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161"/>
      <c r="AR126" s="161"/>
      <c r="AS126" s="161"/>
      <c r="AT126" s="161"/>
      <c r="AU126" s="164" t="s">
        <v>167</v>
      </c>
      <c r="AV126" s="164" t="s">
        <v>97</v>
      </c>
      <c r="AW126" s="161" t="s">
        <v>97</v>
      </c>
      <c r="AX126" s="161" t="s">
        <v>3</v>
      </c>
      <c r="AY126" s="161" t="s">
        <v>86</v>
      </c>
      <c r="AZ126" s="164" t="s">
        <v>159</v>
      </c>
      <c r="BA126" s="161"/>
      <c r="BB126" s="161"/>
      <c r="BC126" s="161"/>
      <c r="BD126" s="161"/>
      <c r="BE126" s="161"/>
      <c r="BF126" s="161"/>
      <c r="BG126" s="161"/>
      <c r="BH126" s="161"/>
      <c r="BI126" s="161"/>
      <c r="BJ126" s="161"/>
      <c r="BK126" s="161"/>
      <c r="BL126" s="161"/>
      <c r="BM126" s="161"/>
      <c r="BN126" s="161"/>
    </row>
    <row r="127" spans="1:66" ht="24" customHeight="1">
      <c r="A127" s="18"/>
      <c r="B127" s="19"/>
      <c r="C127" s="145" t="s">
        <v>174</v>
      </c>
      <c r="D127" s="145" t="s">
        <v>161</v>
      </c>
      <c r="E127" s="146" t="s">
        <v>894</v>
      </c>
      <c r="F127" s="147" t="s">
        <v>895</v>
      </c>
      <c r="G127" s="147"/>
      <c r="H127" s="148" t="s">
        <v>186</v>
      </c>
      <c r="I127" s="149">
        <v>71</v>
      </c>
      <c r="J127" s="150"/>
      <c r="K127" s="150"/>
      <c r="L127" s="151">
        <f>ROUND(Q127*I127,2)</f>
        <v>0</v>
      </c>
      <c r="M127" s="152"/>
      <c r="N127" s="19"/>
      <c r="O127" s="153" t="s">
        <v>1</v>
      </c>
      <c r="P127" s="154" t="s">
        <v>42</v>
      </c>
      <c r="Q127" s="155">
        <f>J127+K127</f>
        <v>0</v>
      </c>
      <c r="R127" s="156">
        <f>ROUND(J127*I127,2)</f>
        <v>0</v>
      </c>
      <c r="S127" s="156">
        <f>ROUND(K127*I127,2)</f>
        <v>0</v>
      </c>
      <c r="T127" s="18"/>
      <c r="U127" s="157">
        <f>T127*I127</f>
        <v>0</v>
      </c>
      <c r="V127" s="157">
        <v>0</v>
      </c>
      <c r="W127" s="157">
        <f>V127*I127</f>
        <v>0</v>
      </c>
      <c r="X127" s="157">
        <v>0</v>
      </c>
      <c r="Y127" s="158">
        <f>X127*I127</f>
        <v>0</v>
      </c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59" t="s">
        <v>165</v>
      </c>
      <c r="AT127" s="18"/>
      <c r="AU127" s="159" t="s">
        <v>161</v>
      </c>
      <c r="AV127" s="159" t="s">
        <v>97</v>
      </c>
      <c r="AW127" s="18"/>
      <c r="AX127" s="18"/>
      <c r="AY127" s="18"/>
      <c r="AZ127" s="3" t="s">
        <v>159</v>
      </c>
      <c r="BA127" s="18"/>
      <c r="BB127" s="18"/>
      <c r="BC127" s="18"/>
      <c r="BD127" s="18"/>
      <c r="BE127" s="18"/>
      <c r="BF127" s="160">
        <f>IF(P127="základná",L127,0)</f>
        <v>0</v>
      </c>
      <c r="BG127" s="160">
        <f>IF(P127="znížená",L127,0)</f>
        <v>0</v>
      </c>
      <c r="BH127" s="160">
        <f>IF(P127="zákl. prenesená",L127,0)</f>
        <v>0</v>
      </c>
      <c r="BI127" s="160">
        <f>IF(P127="zníž. prenesená",L127,0)</f>
        <v>0</v>
      </c>
      <c r="BJ127" s="160">
        <f>IF(P127="nulová",L127,0)</f>
        <v>0</v>
      </c>
      <c r="BK127" s="3" t="s">
        <v>97</v>
      </c>
      <c r="BL127" s="160">
        <f>ROUND(Q127*I127,2)</f>
        <v>0</v>
      </c>
      <c r="BM127" s="3" t="s">
        <v>165</v>
      </c>
      <c r="BN127" s="159" t="s">
        <v>896</v>
      </c>
    </row>
    <row r="128" spans="1:66" ht="15.75" customHeight="1">
      <c r="A128" s="161"/>
      <c r="B128" s="162"/>
      <c r="C128" s="161"/>
      <c r="D128" s="163" t="s">
        <v>167</v>
      </c>
      <c r="E128" s="164" t="s">
        <v>1</v>
      </c>
      <c r="F128" s="165" t="s">
        <v>897</v>
      </c>
      <c r="G128" s="165"/>
      <c r="H128" s="161"/>
      <c r="I128" s="166">
        <v>71</v>
      </c>
      <c r="J128" s="161"/>
      <c r="K128" s="161"/>
      <c r="L128" s="161"/>
      <c r="M128" s="161"/>
      <c r="N128" s="162"/>
      <c r="O128" s="167"/>
      <c r="P128" s="161"/>
      <c r="Q128" s="161"/>
      <c r="R128" s="161"/>
      <c r="S128" s="161"/>
      <c r="T128" s="161"/>
      <c r="U128" s="161"/>
      <c r="V128" s="161"/>
      <c r="W128" s="161"/>
      <c r="X128" s="161"/>
      <c r="Y128" s="168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1"/>
      <c r="AL128" s="161"/>
      <c r="AM128" s="161"/>
      <c r="AN128" s="161"/>
      <c r="AO128" s="161"/>
      <c r="AP128" s="161"/>
      <c r="AQ128" s="161"/>
      <c r="AR128" s="161"/>
      <c r="AS128" s="161"/>
      <c r="AT128" s="161"/>
      <c r="AU128" s="164" t="s">
        <v>167</v>
      </c>
      <c r="AV128" s="164" t="s">
        <v>97</v>
      </c>
      <c r="AW128" s="161" t="s">
        <v>97</v>
      </c>
      <c r="AX128" s="161" t="s">
        <v>4</v>
      </c>
      <c r="AY128" s="161" t="s">
        <v>86</v>
      </c>
      <c r="AZ128" s="164" t="s">
        <v>159</v>
      </c>
      <c r="BA128" s="161"/>
      <c r="BB128" s="161"/>
      <c r="BC128" s="161"/>
      <c r="BD128" s="161"/>
      <c r="BE128" s="161"/>
      <c r="BF128" s="161"/>
      <c r="BG128" s="161"/>
      <c r="BH128" s="161"/>
      <c r="BI128" s="161"/>
      <c r="BJ128" s="161"/>
      <c r="BK128" s="161"/>
      <c r="BL128" s="161"/>
      <c r="BM128" s="161"/>
      <c r="BN128" s="161"/>
    </row>
    <row r="129" spans="1:66" ht="16.5" customHeight="1">
      <c r="A129" s="18"/>
      <c r="B129" s="19"/>
      <c r="C129" s="169" t="s">
        <v>165</v>
      </c>
      <c r="D129" s="169" t="s">
        <v>175</v>
      </c>
      <c r="E129" s="170" t="s">
        <v>898</v>
      </c>
      <c r="F129" s="171" t="s">
        <v>899</v>
      </c>
      <c r="G129" s="171"/>
      <c r="H129" s="172" t="s">
        <v>223</v>
      </c>
      <c r="I129" s="173">
        <v>134.19</v>
      </c>
      <c r="J129" s="174"/>
      <c r="K129" s="175"/>
      <c r="L129" s="176">
        <f>ROUND(Q129*I129,2)</f>
        <v>0</v>
      </c>
      <c r="M129" s="175"/>
      <c r="N129" s="177"/>
      <c r="O129" s="178" t="s">
        <v>1</v>
      </c>
      <c r="P129" s="154" t="s">
        <v>42</v>
      </c>
      <c r="Q129" s="155">
        <f>J129+K129</f>
        <v>0</v>
      </c>
      <c r="R129" s="156">
        <f>ROUND(J129*I129,2)</f>
        <v>0</v>
      </c>
      <c r="S129" s="156">
        <f>ROUND(K129*I129,2)</f>
        <v>0</v>
      </c>
      <c r="T129" s="18"/>
      <c r="U129" s="157">
        <f>T129*I129</f>
        <v>0</v>
      </c>
      <c r="V129" s="157">
        <v>1</v>
      </c>
      <c r="W129" s="157">
        <f>V129*I129</f>
        <v>134.19</v>
      </c>
      <c r="X129" s="157">
        <v>0</v>
      </c>
      <c r="Y129" s="158">
        <f>X129*I129</f>
        <v>0</v>
      </c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59" t="s">
        <v>179</v>
      </c>
      <c r="AT129" s="18"/>
      <c r="AU129" s="159" t="s">
        <v>175</v>
      </c>
      <c r="AV129" s="159" t="s">
        <v>97</v>
      </c>
      <c r="AW129" s="18"/>
      <c r="AX129" s="18"/>
      <c r="AY129" s="18"/>
      <c r="AZ129" s="3" t="s">
        <v>159</v>
      </c>
      <c r="BA129" s="18"/>
      <c r="BB129" s="18"/>
      <c r="BC129" s="18"/>
      <c r="BD129" s="18"/>
      <c r="BE129" s="18"/>
      <c r="BF129" s="160">
        <f>IF(P129="základná",L129,0)</f>
        <v>0</v>
      </c>
      <c r="BG129" s="160">
        <f>IF(P129="znížená",L129,0)</f>
        <v>0</v>
      </c>
      <c r="BH129" s="160">
        <f>IF(P129="zákl. prenesená",L129,0)</f>
        <v>0</v>
      </c>
      <c r="BI129" s="160">
        <f>IF(P129="zníž. prenesená",L129,0)</f>
        <v>0</v>
      </c>
      <c r="BJ129" s="160">
        <f>IF(P129="nulová",L129,0)</f>
        <v>0</v>
      </c>
      <c r="BK129" s="3" t="s">
        <v>97</v>
      </c>
      <c r="BL129" s="160">
        <f>ROUND(Q129*I129,2)</f>
        <v>0</v>
      </c>
      <c r="BM129" s="3" t="s">
        <v>165</v>
      </c>
      <c r="BN129" s="159" t="s">
        <v>900</v>
      </c>
    </row>
    <row r="130" spans="1:66" ht="15.75" customHeight="1">
      <c r="A130" s="161"/>
      <c r="B130" s="162"/>
      <c r="C130" s="161"/>
      <c r="D130" s="163" t="s">
        <v>167</v>
      </c>
      <c r="E130" s="164" t="s">
        <v>1</v>
      </c>
      <c r="F130" s="165" t="s">
        <v>901</v>
      </c>
      <c r="G130" s="165"/>
      <c r="H130" s="161"/>
      <c r="I130" s="166">
        <v>134.19</v>
      </c>
      <c r="J130" s="161"/>
      <c r="K130" s="161"/>
      <c r="L130" s="161"/>
      <c r="M130" s="161"/>
      <c r="N130" s="162"/>
      <c r="O130" s="167"/>
      <c r="P130" s="161"/>
      <c r="Q130" s="161"/>
      <c r="R130" s="161"/>
      <c r="S130" s="161"/>
      <c r="T130" s="161"/>
      <c r="U130" s="161"/>
      <c r="V130" s="161"/>
      <c r="W130" s="161"/>
      <c r="X130" s="161"/>
      <c r="Y130" s="168"/>
      <c r="Z130" s="161"/>
      <c r="AA130" s="161"/>
      <c r="AB130" s="161"/>
      <c r="AC130" s="161"/>
      <c r="AD130" s="161"/>
      <c r="AE130" s="161"/>
      <c r="AF130" s="161"/>
      <c r="AG130" s="161"/>
      <c r="AH130" s="161"/>
      <c r="AI130" s="161"/>
      <c r="AJ130" s="161"/>
      <c r="AK130" s="161"/>
      <c r="AL130" s="161"/>
      <c r="AM130" s="161"/>
      <c r="AN130" s="161"/>
      <c r="AO130" s="161"/>
      <c r="AP130" s="161"/>
      <c r="AQ130" s="161"/>
      <c r="AR130" s="161"/>
      <c r="AS130" s="161"/>
      <c r="AT130" s="161"/>
      <c r="AU130" s="164" t="s">
        <v>167</v>
      </c>
      <c r="AV130" s="164" t="s">
        <v>97</v>
      </c>
      <c r="AW130" s="161" t="s">
        <v>97</v>
      </c>
      <c r="AX130" s="161" t="s">
        <v>4</v>
      </c>
      <c r="AY130" s="161" t="s">
        <v>86</v>
      </c>
      <c r="AZ130" s="164" t="s">
        <v>159</v>
      </c>
      <c r="BA130" s="161"/>
      <c r="BB130" s="161"/>
      <c r="BC130" s="161"/>
      <c r="BD130" s="161"/>
      <c r="BE130" s="161"/>
      <c r="BF130" s="161"/>
      <c r="BG130" s="161"/>
      <c r="BH130" s="161"/>
      <c r="BI130" s="161"/>
      <c r="BJ130" s="161"/>
      <c r="BK130" s="161"/>
      <c r="BL130" s="161"/>
      <c r="BM130" s="161"/>
      <c r="BN130" s="161"/>
    </row>
    <row r="131" spans="1:66" ht="22.5" customHeight="1">
      <c r="A131" s="132"/>
      <c r="B131" s="133"/>
      <c r="C131" s="132"/>
      <c r="D131" s="134" t="s">
        <v>77</v>
      </c>
      <c r="E131" s="143" t="s">
        <v>218</v>
      </c>
      <c r="F131" s="143" t="s">
        <v>219</v>
      </c>
      <c r="G131" s="143"/>
      <c r="H131" s="132"/>
      <c r="I131" s="132"/>
      <c r="J131" s="132"/>
      <c r="K131" s="132"/>
      <c r="L131" s="144">
        <f>BL131</f>
        <v>0</v>
      </c>
      <c r="M131" s="132"/>
      <c r="N131" s="133"/>
      <c r="O131" s="137"/>
      <c r="P131" s="132"/>
      <c r="Q131" s="132"/>
      <c r="R131" s="138">
        <f t="shared" ref="R131:S131" si="10">R132</f>
        <v>0</v>
      </c>
      <c r="S131" s="138">
        <f t="shared" si="10"/>
        <v>0</v>
      </c>
      <c r="T131" s="132"/>
      <c r="U131" s="139">
        <f>U132</f>
        <v>0</v>
      </c>
      <c r="V131" s="132"/>
      <c r="W131" s="139">
        <f>W132</f>
        <v>0</v>
      </c>
      <c r="X131" s="132"/>
      <c r="Y131" s="140">
        <f>Y132</f>
        <v>0</v>
      </c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4" t="s">
        <v>86</v>
      </c>
      <c r="AT131" s="132"/>
      <c r="AU131" s="141" t="s">
        <v>77</v>
      </c>
      <c r="AV131" s="141" t="s">
        <v>86</v>
      </c>
      <c r="AW131" s="132"/>
      <c r="AX131" s="132"/>
      <c r="AY131" s="132"/>
      <c r="AZ131" s="134" t="s">
        <v>159</v>
      </c>
      <c r="BA131" s="132"/>
      <c r="BB131" s="132"/>
      <c r="BC131" s="132"/>
      <c r="BD131" s="132"/>
      <c r="BE131" s="132"/>
      <c r="BF131" s="132"/>
      <c r="BG131" s="132"/>
      <c r="BH131" s="132"/>
      <c r="BI131" s="132"/>
      <c r="BJ131" s="132"/>
      <c r="BK131" s="132"/>
      <c r="BL131" s="142">
        <f>BL132</f>
        <v>0</v>
      </c>
      <c r="BM131" s="132"/>
      <c r="BN131" s="132"/>
    </row>
    <row r="132" spans="1:66" ht="33" customHeight="1">
      <c r="A132" s="18"/>
      <c r="B132" s="19"/>
      <c r="C132" s="145" t="s">
        <v>182</v>
      </c>
      <c r="D132" s="145" t="s">
        <v>161</v>
      </c>
      <c r="E132" s="146" t="s">
        <v>902</v>
      </c>
      <c r="F132" s="147" t="s">
        <v>903</v>
      </c>
      <c r="G132" s="147"/>
      <c r="H132" s="148" t="s">
        <v>223</v>
      </c>
      <c r="I132" s="149">
        <v>259.20999999999998</v>
      </c>
      <c r="J132" s="150"/>
      <c r="K132" s="150"/>
      <c r="L132" s="151">
        <f>ROUND(Q132*I132,2)</f>
        <v>0</v>
      </c>
      <c r="M132" s="152"/>
      <c r="N132" s="19"/>
      <c r="O132" s="195" t="s">
        <v>1</v>
      </c>
      <c r="P132" s="196" t="s">
        <v>42</v>
      </c>
      <c r="Q132" s="197">
        <f>J132+K132</f>
        <v>0</v>
      </c>
      <c r="R132" s="198">
        <f>ROUND(J132*I132,2)</f>
        <v>0</v>
      </c>
      <c r="S132" s="198">
        <f>ROUND(K132*I132,2)</f>
        <v>0</v>
      </c>
      <c r="T132" s="199"/>
      <c r="U132" s="200">
        <f>T132*I132</f>
        <v>0</v>
      </c>
      <c r="V132" s="200">
        <v>0</v>
      </c>
      <c r="W132" s="200">
        <f>V132*I132</f>
        <v>0</v>
      </c>
      <c r="X132" s="200">
        <v>0</v>
      </c>
      <c r="Y132" s="201">
        <f>X132*I132</f>
        <v>0</v>
      </c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59" t="s">
        <v>165</v>
      </c>
      <c r="AT132" s="18"/>
      <c r="AU132" s="159" t="s">
        <v>161</v>
      </c>
      <c r="AV132" s="159" t="s">
        <v>97</v>
      </c>
      <c r="AW132" s="18"/>
      <c r="AX132" s="18"/>
      <c r="AY132" s="18"/>
      <c r="AZ132" s="3" t="s">
        <v>159</v>
      </c>
      <c r="BA132" s="18"/>
      <c r="BB132" s="18"/>
      <c r="BC132" s="18"/>
      <c r="BD132" s="18"/>
      <c r="BE132" s="18"/>
      <c r="BF132" s="160">
        <f>IF(P132="základná",L132,0)</f>
        <v>0</v>
      </c>
      <c r="BG132" s="160">
        <f>IF(P132="znížená",L132,0)</f>
        <v>0</v>
      </c>
      <c r="BH132" s="160">
        <f>IF(P132="zákl. prenesená",L132,0)</f>
        <v>0</v>
      </c>
      <c r="BI132" s="160">
        <f>IF(P132="zníž. prenesená",L132,0)</f>
        <v>0</v>
      </c>
      <c r="BJ132" s="160">
        <f>IF(P132="nulová",L132,0)</f>
        <v>0</v>
      </c>
      <c r="BK132" s="3" t="s">
        <v>97</v>
      </c>
      <c r="BL132" s="160">
        <f>ROUND(Q132*I132,2)</f>
        <v>0</v>
      </c>
      <c r="BM132" s="3" t="s">
        <v>165</v>
      </c>
      <c r="BN132" s="159" t="s">
        <v>904</v>
      </c>
    </row>
    <row r="133" spans="1:66" ht="6.75" customHeight="1">
      <c r="A133" s="18"/>
      <c r="B133" s="35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19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</row>
  </sheetData>
  <autoFilter ref="C118:M132" xr:uid="{00000000-0009-0000-0000-000008000000}"/>
  <mergeCells count="9">
    <mergeCell ref="E87:I87"/>
    <mergeCell ref="E109:I109"/>
    <mergeCell ref="E111:I111"/>
    <mergeCell ref="E7:I7"/>
    <mergeCell ref="N2:AA2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Rekapitulácia stavby</vt:lpstr>
      <vt:lpstr>23-D1-01-01 - Sklad poľno...</vt:lpstr>
      <vt:lpstr>23-D1-01-02 - Sklad jadro...</vt:lpstr>
      <vt:lpstr>23-D1-01-03-01 - Senník č.1</vt:lpstr>
      <vt:lpstr>23-D1-01-03-02 - Senník č.2</vt:lpstr>
      <vt:lpstr>23-D1-01-04 - Miestnosť n...</vt:lpstr>
      <vt:lpstr>23-D1-01-05 - Miestnosť p...</vt:lpstr>
      <vt:lpstr>23-D1-01-06 - Oplôtky</vt:lpstr>
      <vt:lpstr>23-D1-01-07 - Terénn úpra...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DESKTOP-E1S64TB\Lenovo</dc:creator>
  <cp:lastModifiedBy>Roman Mikušinec</cp:lastModifiedBy>
  <dcterms:created xsi:type="dcterms:W3CDTF">2025-01-20T17:24:29Z</dcterms:created>
  <dcterms:modified xsi:type="dcterms:W3CDTF">2025-02-17T08:52:55Z</dcterms:modified>
</cp:coreProperties>
</file>