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adoslav Melicherčík\Výzva a podklady\"/>
    </mc:Choice>
  </mc:AlternateContent>
  <xr:revisionPtr revIDLastSave="0" documentId="13_ncr:1_{BF11266A-3A1F-4252-AEDE-34783C8470E7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23-D1-02-01 - Terénne úpravy" sheetId="2" r:id="rId2"/>
    <sheet name="23-D1-02-02 - Včelnica" sheetId="3" r:id="rId3"/>
    <sheet name="23-D1-02-03 - Technická m..." sheetId="4" r:id="rId4"/>
    <sheet name="23-D1-02-04 - Sklad na vč..." sheetId="5" r:id="rId5"/>
    <sheet name="23-D1-02-05 - Sklad na pe..." sheetId="6" r:id="rId6"/>
    <sheet name="23-D1-02-06 - Sklad na me..." sheetId="7" r:id="rId7"/>
    <sheet name="23-D1-02-07 - Sklad na med" sheetId="8" r:id="rId8"/>
  </sheets>
  <definedNames>
    <definedName name="_xlnm._FilterDatabase" localSheetId="1" hidden="1">'23-D1-02-01 - Terénne úpravy'!$C$117:$M$130</definedName>
    <definedName name="_xlnm._FilterDatabase" localSheetId="2" hidden="1">'23-D1-02-02 - Včelnica'!$C$129:$M$306</definedName>
    <definedName name="_xlnm._FilterDatabase" localSheetId="3" hidden="1">'23-D1-02-03 - Technická m...'!$C$129:$M$306</definedName>
    <definedName name="_xlnm._FilterDatabase" localSheetId="4" hidden="1">'23-D1-02-04 - Sklad na vč...'!$C$129:$M$306</definedName>
    <definedName name="_xlnm._FilterDatabase" localSheetId="5" hidden="1">'23-D1-02-05 - Sklad na pe...'!$C$129:$M$306</definedName>
    <definedName name="_xlnm._FilterDatabase" localSheetId="6" hidden="1">'23-D1-02-06 - Sklad na me...'!$C$129:$M$306</definedName>
    <definedName name="_xlnm._FilterDatabase" localSheetId="7" hidden="1">'23-D1-02-07 - Sklad na med'!$C$129:$M$306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96" i="8" l="1"/>
  <c r="BI296" i="8"/>
  <c r="BH296" i="8"/>
  <c r="BF296" i="8"/>
  <c r="Y296" i="8"/>
  <c r="W296" i="8"/>
  <c r="U296" i="8"/>
  <c r="S296" i="8"/>
  <c r="R296" i="8"/>
  <c r="Q296" i="8"/>
  <c r="BL296" i="8" s="1"/>
  <c r="BJ289" i="8"/>
  <c r="BI289" i="8"/>
  <c r="BH289" i="8"/>
  <c r="BF289" i="8"/>
  <c r="Y289" i="8"/>
  <c r="W289" i="8"/>
  <c r="U289" i="8"/>
  <c r="S289" i="8"/>
  <c r="R289" i="8"/>
  <c r="Q289" i="8"/>
  <c r="BJ287" i="8"/>
  <c r="BI287" i="8"/>
  <c r="BH287" i="8"/>
  <c r="BF287" i="8"/>
  <c r="Y287" i="8"/>
  <c r="W287" i="8"/>
  <c r="U287" i="8"/>
  <c r="U286" i="8" s="1"/>
  <c r="S287" i="8"/>
  <c r="R287" i="8"/>
  <c r="Q287" i="8"/>
  <c r="BL287" i="8" s="1"/>
  <c r="L287" i="8"/>
  <c r="BG287" i="8" s="1"/>
  <c r="BJ285" i="8"/>
  <c r="BI285" i="8"/>
  <c r="BH285" i="8"/>
  <c r="BF285" i="8"/>
  <c r="Y285" i="8"/>
  <c r="W285" i="8"/>
  <c r="U285" i="8"/>
  <c r="S285" i="8"/>
  <c r="R285" i="8"/>
  <c r="Q285" i="8"/>
  <c r="BJ284" i="8"/>
  <c r="BI284" i="8"/>
  <c r="BH284" i="8"/>
  <c r="BF284" i="8"/>
  <c r="Y284" i="8"/>
  <c r="W284" i="8"/>
  <c r="U284" i="8"/>
  <c r="S284" i="8"/>
  <c r="R284" i="8"/>
  <c r="Q284" i="8"/>
  <c r="BJ282" i="8"/>
  <c r="BI282" i="8"/>
  <c r="BH282" i="8"/>
  <c r="BF282" i="8"/>
  <c r="Y282" i="8"/>
  <c r="W282" i="8"/>
  <c r="U282" i="8"/>
  <c r="S282" i="8"/>
  <c r="R282" i="8"/>
  <c r="Q282" i="8"/>
  <c r="L282" i="8" s="1"/>
  <c r="BG282" i="8" s="1"/>
  <c r="BJ280" i="8"/>
  <c r="BI280" i="8"/>
  <c r="BH280" i="8"/>
  <c r="BF280" i="8"/>
  <c r="Y280" i="8"/>
  <c r="W280" i="8"/>
  <c r="U280" i="8"/>
  <c r="S280" i="8"/>
  <c r="R280" i="8"/>
  <c r="Q280" i="8"/>
  <c r="BJ278" i="8"/>
  <c r="BI278" i="8"/>
  <c r="BH278" i="8"/>
  <c r="BF278" i="8"/>
  <c r="Y278" i="8"/>
  <c r="W278" i="8"/>
  <c r="U278" i="8"/>
  <c r="S278" i="8"/>
  <c r="R278" i="8"/>
  <c r="Q278" i="8"/>
  <c r="BJ277" i="8"/>
  <c r="BI277" i="8"/>
  <c r="BH277" i="8"/>
  <c r="BF277" i="8"/>
  <c r="Y277" i="8"/>
  <c r="W277" i="8"/>
  <c r="U277" i="8"/>
  <c r="S277" i="8"/>
  <c r="R277" i="8"/>
  <c r="Q277" i="8"/>
  <c r="BL277" i="8" s="1"/>
  <c r="L277" i="8"/>
  <c r="BG277" i="8" s="1"/>
  <c r="BJ276" i="8"/>
  <c r="BI276" i="8"/>
  <c r="BH276" i="8"/>
  <c r="BF276" i="8"/>
  <c r="Y276" i="8"/>
  <c r="W276" i="8"/>
  <c r="U276" i="8"/>
  <c r="S276" i="8"/>
  <c r="R276" i="8"/>
  <c r="Q276" i="8"/>
  <c r="BJ275" i="8"/>
  <c r="BI275" i="8"/>
  <c r="BH275" i="8"/>
  <c r="BF275" i="8"/>
  <c r="Y275" i="8"/>
  <c r="W275" i="8"/>
  <c r="U275" i="8"/>
  <c r="S275" i="8"/>
  <c r="R275" i="8"/>
  <c r="Q275" i="8"/>
  <c r="BL275" i="8" s="1"/>
  <c r="L275" i="8"/>
  <c r="BG275" i="8" s="1"/>
  <c r="BJ274" i="8"/>
  <c r="BI274" i="8"/>
  <c r="BH274" i="8"/>
  <c r="BF274" i="8"/>
  <c r="Y274" i="8"/>
  <c r="W274" i="8"/>
  <c r="U274" i="8"/>
  <c r="S274" i="8"/>
  <c r="R274" i="8"/>
  <c r="Q274" i="8"/>
  <c r="BL273" i="8"/>
  <c r="BJ273" i="8"/>
  <c r="BI273" i="8"/>
  <c r="BH273" i="8"/>
  <c r="BF273" i="8"/>
  <c r="Y273" i="8"/>
  <c r="W273" i="8"/>
  <c r="U273" i="8"/>
  <c r="S273" i="8"/>
  <c r="R273" i="8"/>
  <c r="Q273" i="8"/>
  <c r="L273" i="8" s="1"/>
  <c r="BG273" i="8" s="1"/>
  <c r="BJ269" i="8"/>
  <c r="BI269" i="8"/>
  <c r="BH269" i="8"/>
  <c r="BF269" i="8"/>
  <c r="Y269" i="8"/>
  <c r="W269" i="8"/>
  <c r="U269" i="8"/>
  <c r="S269" i="8"/>
  <c r="R269" i="8"/>
  <c r="Q269" i="8"/>
  <c r="BJ266" i="8"/>
  <c r="BI266" i="8"/>
  <c r="BH266" i="8"/>
  <c r="BF266" i="8"/>
  <c r="Y266" i="8"/>
  <c r="W266" i="8"/>
  <c r="U266" i="8"/>
  <c r="S266" i="8"/>
  <c r="R266" i="8"/>
  <c r="Q266" i="8"/>
  <c r="BL266" i="8" s="1"/>
  <c r="BJ264" i="8"/>
  <c r="BI264" i="8"/>
  <c r="BH264" i="8"/>
  <c r="BF264" i="8"/>
  <c r="Y264" i="8"/>
  <c r="W264" i="8"/>
  <c r="U264" i="8"/>
  <c r="S264" i="8"/>
  <c r="R264" i="8"/>
  <c r="Q264" i="8"/>
  <c r="BJ263" i="8"/>
  <c r="BI263" i="8"/>
  <c r="BH263" i="8"/>
  <c r="BF263" i="8"/>
  <c r="Y263" i="8"/>
  <c r="W263" i="8"/>
  <c r="U263" i="8"/>
  <c r="S263" i="8"/>
  <c r="R263" i="8"/>
  <c r="Q263" i="8"/>
  <c r="BL263" i="8" s="1"/>
  <c r="BJ256" i="8"/>
  <c r="BI256" i="8"/>
  <c r="BH256" i="8"/>
  <c r="BF256" i="8"/>
  <c r="Y256" i="8"/>
  <c r="W256" i="8"/>
  <c r="U256" i="8"/>
  <c r="S256" i="8"/>
  <c r="R256" i="8"/>
  <c r="Q256" i="8"/>
  <c r="BJ254" i="8"/>
  <c r="BI254" i="8"/>
  <c r="BH254" i="8"/>
  <c r="BF254" i="8"/>
  <c r="Y254" i="8"/>
  <c r="W254" i="8"/>
  <c r="U254" i="8"/>
  <c r="S254" i="8"/>
  <c r="R254" i="8"/>
  <c r="Q254" i="8"/>
  <c r="BJ252" i="8"/>
  <c r="BI252" i="8"/>
  <c r="BH252" i="8"/>
  <c r="BF252" i="8"/>
  <c r="Y252" i="8"/>
  <c r="W252" i="8"/>
  <c r="U252" i="8"/>
  <c r="U251" i="8" s="1"/>
  <c r="S252" i="8"/>
  <c r="R252" i="8"/>
  <c r="R251" i="8" s="1"/>
  <c r="J107" i="8" s="1"/>
  <c r="Q252" i="8"/>
  <c r="BJ250" i="8"/>
  <c r="BI250" i="8"/>
  <c r="BH250" i="8"/>
  <c r="BF250" i="8"/>
  <c r="Y250" i="8"/>
  <c r="W250" i="8"/>
  <c r="U250" i="8"/>
  <c r="S250" i="8"/>
  <c r="R250" i="8"/>
  <c r="Q250" i="8"/>
  <c r="BL250" i="8" s="1"/>
  <c r="L250" i="8"/>
  <c r="BG250" i="8" s="1"/>
  <c r="BJ249" i="8"/>
  <c r="BI249" i="8"/>
  <c r="BH249" i="8"/>
  <c r="BF249" i="8"/>
  <c r="Y249" i="8"/>
  <c r="W249" i="8"/>
  <c r="U249" i="8"/>
  <c r="S249" i="8"/>
  <c r="R249" i="8"/>
  <c r="Q249" i="8"/>
  <c r="BJ248" i="8"/>
  <c r="BI248" i="8"/>
  <c r="BH248" i="8"/>
  <c r="BF248" i="8"/>
  <c r="Y248" i="8"/>
  <c r="W248" i="8"/>
  <c r="U248" i="8"/>
  <c r="S248" i="8"/>
  <c r="R248" i="8"/>
  <c r="Q248" i="8"/>
  <c r="BL248" i="8" s="1"/>
  <c r="BJ246" i="8"/>
  <c r="BI246" i="8"/>
  <c r="BH246" i="8"/>
  <c r="BF246" i="8"/>
  <c r="Y246" i="8"/>
  <c r="W246" i="8"/>
  <c r="U246" i="8"/>
  <c r="S246" i="8"/>
  <c r="R246" i="8"/>
  <c r="Q246" i="8"/>
  <c r="BJ245" i="8"/>
  <c r="BI245" i="8"/>
  <c r="BH245" i="8"/>
  <c r="BF245" i="8"/>
  <c r="Y245" i="8"/>
  <c r="W245" i="8"/>
  <c r="U245" i="8"/>
  <c r="S245" i="8"/>
  <c r="R245" i="8"/>
  <c r="Q245" i="8"/>
  <c r="BL245" i="8" s="1"/>
  <c r="L245" i="8"/>
  <c r="BG245" i="8" s="1"/>
  <c r="BJ243" i="8"/>
  <c r="BI243" i="8"/>
  <c r="BH243" i="8"/>
  <c r="BF243" i="8"/>
  <c r="Y243" i="8"/>
  <c r="W243" i="8"/>
  <c r="U243" i="8"/>
  <c r="S243" i="8"/>
  <c r="R243" i="8"/>
  <c r="Q243" i="8"/>
  <c r="BJ241" i="8"/>
  <c r="BI241" i="8"/>
  <c r="BH241" i="8"/>
  <c r="BF241" i="8"/>
  <c r="Y241" i="8"/>
  <c r="W241" i="8"/>
  <c r="U241" i="8"/>
  <c r="S241" i="8"/>
  <c r="R241" i="8"/>
  <c r="Q241" i="8"/>
  <c r="BL241" i="8" s="1"/>
  <c r="BJ239" i="8"/>
  <c r="BI239" i="8"/>
  <c r="BH239" i="8"/>
  <c r="BF239" i="8"/>
  <c r="Y239" i="8"/>
  <c r="W239" i="8"/>
  <c r="U239" i="8"/>
  <c r="S239" i="8"/>
  <c r="R239" i="8"/>
  <c r="Q239" i="8"/>
  <c r="BJ238" i="8"/>
  <c r="BI238" i="8"/>
  <c r="BH238" i="8"/>
  <c r="BF238" i="8"/>
  <c r="Y238" i="8"/>
  <c r="W238" i="8"/>
  <c r="U238" i="8"/>
  <c r="S238" i="8"/>
  <c r="R238" i="8"/>
  <c r="Q238" i="8"/>
  <c r="BL238" i="8" s="1"/>
  <c r="BJ236" i="8"/>
  <c r="BI236" i="8"/>
  <c r="BH236" i="8"/>
  <c r="BF236" i="8"/>
  <c r="Y236" i="8"/>
  <c r="W236" i="8"/>
  <c r="U236" i="8"/>
  <c r="S236" i="8"/>
  <c r="R236" i="8"/>
  <c r="Q236" i="8"/>
  <c r="BJ234" i="8"/>
  <c r="BI234" i="8"/>
  <c r="BH234" i="8"/>
  <c r="BF234" i="8"/>
  <c r="Y234" i="8"/>
  <c r="Y233" i="8" s="1"/>
  <c r="W234" i="8"/>
  <c r="U234" i="8"/>
  <c r="S234" i="8"/>
  <c r="R234" i="8"/>
  <c r="Q234" i="8"/>
  <c r="BL234" i="8" s="1"/>
  <c r="L234" i="8"/>
  <c r="BG234" i="8" s="1"/>
  <c r="BL232" i="8"/>
  <c r="BJ232" i="8"/>
  <c r="BI232" i="8"/>
  <c r="BH232" i="8"/>
  <c r="BF232" i="8"/>
  <c r="Y232" i="8"/>
  <c r="W232" i="8"/>
  <c r="U232" i="8"/>
  <c r="S232" i="8"/>
  <c r="R232" i="8"/>
  <c r="Q232" i="8"/>
  <c r="L232" i="8"/>
  <c r="BG232" i="8" s="1"/>
  <c r="BJ227" i="8"/>
  <c r="BI227" i="8"/>
  <c r="BH227" i="8"/>
  <c r="BF227" i="8"/>
  <c r="Y227" i="8"/>
  <c r="W227" i="8"/>
  <c r="U227" i="8"/>
  <c r="S227" i="8"/>
  <c r="R227" i="8"/>
  <c r="Q227" i="8"/>
  <c r="BJ225" i="8"/>
  <c r="BI225" i="8"/>
  <c r="BH225" i="8"/>
  <c r="BF225" i="8"/>
  <c r="Y225" i="8"/>
  <c r="W225" i="8"/>
  <c r="U225" i="8"/>
  <c r="S225" i="8"/>
  <c r="R225" i="8"/>
  <c r="Q225" i="8"/>
  <c r="BL223" i="8"/>
  <c r="BJ223" i="8"/>
  <c r="BI223" i="8"/>
  <c r="BH223" i="8"/>
  <c r="BF223" i="8"/>
  <c r="Y223" i="8"/>
  <c r="W223" i="8"/>
  <c r="U223" i="8"/>
  <c r="S223" i="8"/>
  <c r="R223" i="8"/>
  <c r="Q223" i="8"/>
  <c r="L223" i="8" s="1"/>
  <c r="BG223" i="8" s="1"/>
  <c r="BJ218" i="8"/>
  <c r="BI218" i="8"/>
  <c r="BH218" i="8"/>
  <c r="BF218" i="8"/>
  <c r="Y218" i="8"/>
  <c r="W218" i="8"/>
  <c r="U218" i="8"/>
  <c r="S218" i="8"/>
  <c r="R218" i="8"/>
  <c r="Q218" i="8"/>
  <c r="BJ216" i="8"/>
  <c r="BI216" i="8"/>
  <c r="BH216" i="8"/>
  <c r="BF216" i="8"/>
  <c r="Y216" i="8"/>
  <c r="W216" i="8"/>
  <c r="U216" i="8"/>
  <c r="S216" i="8"/>
  <c r="R216" i="8"/>
  <c r="Q216" i="8"/>
  <c r="L216" i="8" s="1"/>
  <c r="BG216" i="8" s="1"/>
  <c r="BJ213" i="8"/>
  <c r="BI213" i="8"/>
  <c r="BH213" i="8"/>
  <c r="BF213" i="8"/>
  <c r="Y213" i="8"/>
  <c r="W213" i="8"/>
  <c r="U213" i="8"/>
  <c r="S213" i="8"/>
  <c r="R213" i="8"/>
  <c r="Q213" i="8"/>
  <c r="BL210" i="8"/>
  <c r="BJ210" i="8"/>
  <c r="BI210" i="8"/>
  <c r="BH210" i="8"/>
  <c r="BF210" i="8"/>
  <c r="Y210" i="8"/>
  <c r="W210" i="8"/>
  <c r="U210" i="8"/>
  <c r="S210" i="8"/>
  <c r="R210" i="8"/>
  <c r="Q210" i="8"/>
  <c r="L210" i="8" s="1"/>
  <c r="BG210" i="8" s="1"/>
  <c r="BJ208" i="8"/>
  <c r="BI208" i="8"/>
  <c r="BH208" i="8"/>
  <c r="BF208" i="8"/>
  <c r="Y208" i="8"/>
  <c r="W208" i="8"/>
  <c r="U208" i="8"/>
  <c r="S208" i="8"/>
  <c r="R208" i="8"/>
  <c r="Q208" i="8"/>
  <c r="BJ204" i="8"/>
  <c r="BI204" i="8"/>
  <c r="BH204" i="8"/>
  <c r="BF204" i="8"/>
  <c r="Y204" i="8"/>
  <c r="W204" i="8"/>
  <c r="U204" i="8"/>
  <c r="S204" i="8"/>
  <c r="R204" i="8"/>
  <c r="Q204" i="8"/>
  <c r="BJ202" i="8"/>
  <c r="BI202" i="8"/>
  <c r="BH202" i="8"/>
  <c r="BF202" i="8"/>
  <c r="Y202" i="8"/>
  <c r="W202" i="8"/>
  <c r="U202" i="8"/>
  <c r="S202" i="8"/>
  <c r="R202" i="8"/>
  <c r="Q202" i="8"/>
  <c r="BJ200" i="8"/>
  <c r="BI200" i="8"/>
  <c r="BH200" i="8"/>
  <c r="BF200" i="8"/>
  <c r="Y200" i="8"/>
  <c r="W200" i="8"/>
  <c r="U200" i="8"/>
  <c r="S200" i="8"/>
  <c r="R200" i="8"/>
  <c r="Q200" i="8"/>
  <c r="L200" i="8" s="1"/>
  <c r="BG200" i="8" s="1"/>
  <c r="BJ195" i="8"/>
  <c r="BI195" i="8"/>
  <c r="BH195" i="8"/>
  <c r="BF195" i="8"/>
  <c r="Y195" i="8"/>
  <c r="W195" i="8"/>
  <c r="U195" i="8"/>
  <c r="S195" i="8"/>
  <c r="R195" i="8"/>
  <c r="Q195" i="8"/>
  <c r="BJ191" i="8"/>
  <c r="BI191" i="8"/>
  <c r="BH191" i="8"/>
  <c r="BF191" i="8"/>
  <c r="Y191" i="8"/>
  <c r="W191" i="8"/>
  <c r="U191" i="8"/>
  <c r="S191" i="8"/>
  <c r="R191" i="8"/>
  <c r="Q191" i="8"/>
  <c r="L191" i="8" s="1"/>
  <c r="BG191" i="8" s="1"/>
  <c r="BJ189" i="8"/>
  <c r="BI189" i="8"/>
  <c r="BH189" i="8"/>
  <c r="BF189" i="8"/>
  <c r="Y189" i="8"/>
  <c r="W189" i="8"/>
  <c r="U189" i="8"/>
  <c r="S189" i="8"/>
  <c r="R189" i="8"/>
  <c r="Q189" i="8"/>
  <c r="BL189" i="8" s="1"/>
  <c r="BJ187" i="8"/>
  <c r="BI187" i="8"/>
  <c r="BH187" i="8"/>
  <c r="BF187" i="8"/>
  <c r="Y187" i="8"/>
  <c r="W187" i="8"/>
  <c r="U187" i="8"/>
  <c r="S187" i="8"/>
  <c r="R187" i="8"/>
  <c r="Q187" i="8"/>
  <c r="BL187" i="8" s="1"/>
  <c r="L187" i="8"/>
  <c r="BG187" i="8" s="1"/>
  <c r="BJ185" i="8"/>
  <c r="BI185" i="8"/>
  <c r="BH185" i="8"/>
  <c r="BF185" i="8"/>
  <c r="Y185" i="8"/>
  <c r="W185" i="8"/>
  <c r="U185" i="8"/>
  <c r="S185" i="8"/>
  <c r="R185" i="8"/>
  <c r="Q185" i="8"/>
  <c r="BL185" i="8" s="1"/>
  <c r="BJ182" i="8"/>
  <c r="BI182" i="8"/>
  <c r="BH182" i="8"/>
  <c r="BF182" i="8"/>
  <c r="Y182" i="8"/>
  <c r="W182" i="8"/>
  <c r="U182" i="8"/>
  <c r="S182" i="8"/>
  <c r="R182" i="8"/>
  <c r="Q182" i="8"/>
  <c r="BJ180" i="8"/>
  <c r="BI180" i="8"/>
  <c r="BH180" i="8"/>
  <c r="BF180" i="8"/>
  <c r="Y180" i="8"/>
  <c r="W180" i="8"/>
  <c r="U180" i="8"/>
  <c r="S180" i="8"/>
  <c r="R180" i="8"/>
  <c r="Q180" i="8"/>
  <c r="BL180" i="8" s="1"/>
  <c r="BJ178" i="8"/>
  <c r="BI178" i="8"/>
  <c r="BH178" i="8"/>
  <c r="BF178" i="8"/>
  <c r="Y178" i="8"/>
  <c r="W178" i="8"/>
  <c r="U178" i="8"/>
  <c r="S178" i="8"/>
  <c r="R178" i="8"/>
  <c r="Q178" i="8"/>
  <c r="BL178" i="8" s="1"/>
  <c r="L178" i="8"/>
  <c r="BG178" i="8" s="1"/>
  <c r="BL176" i="8"/>
  <c r="BJ176" i="8"/>
  <c r="BI176" i="8"/>
  <c r="BH176" i="8"/>
  <c r="BF176" i="8"/>
  <c r="Y176" i="8"/>
  <c r="W176" i="8"/>
  <c r="U176" i="8"/>
  <c r="S176" i="8"/>
  <c r="R176" i="8"/>
  <c r="Q176" i="8"/>
  <c r="L176" i="8" s="1"/>
  <c r="BG176" i="8" s="1"/>
  <c r="BJ174" i="8"/>
  <c r="BI174" i="8"/>
  <c r="BH174" i="8"/>
  <c r="BF174" i="8"/>
  <c r="Y174" i="8"/>
  <c r="W174" i="8"/>
  <c r="U174" i="8"/>
  <c r="S174" i="8"/>
  <c r="R174" i="8"/>
  <c r="Q174" i="8"/>
  <c r="BJ170" i="8"/>
  <c r="BI170" i="8"/>
  <c r="BH170" i="8"/>
  <c r="BF170" i="8"/>
  <c r="Y170" i="8"/>
  <c r="W170" i="8"/>
  <c r="U170" i="8"/>
  <c r="S170" i="8"/>
  <c r="R170" i="8"/>
  <c r="Q170" i="8"/>
  <c r="BL170" i="8" s="1"/>
  <c r="L170" i="8"/>
  <c r="BG170" i="8" s="1"/>
  <c r="BJ163" i="8"/>
  <c r="BI163" i="8"/>
  <c r="BH163" i="8"/>
  <c r="BF163" i="8"/>
  <c r="Y163" i="8"/>
  <c r="W163" i="8"/>
  <c r="U163" i="8"/>
  <c r="S163" i="8"/>
  <c r="R163" i="8"/>
  <c r="Q163" i="8"/>
  <c r="BJ156" i="8"/>
  <c r="BI156" i="8"/>
  <c r="BH156" i="8"/>
  <c r="BF156" i="8"/>
  <c r="Y156" i="8"/>
  <c r="W156" i="8"/>
  <c r="U156" i="8"/>
  <c r="S156" i="8"/>
  <c r="R156" i="8"/>
  <c r="Q156" i="8"/>
  <c r="L156" i="8" s="1"/>
  <c r="BG156" i="8" s="1"/>
  <c r="BJ154" i="8"/>
  <c r="BI154" i="8"/>
  <c r="BH154" i="8"/>
  <c r="BF154" i="8"/>
  <c r="Y154" i="8"/>
  <c r="W154" i="8"/>
  <c r="U154" i="8"/>
  <c r="S154" i="8"/>
  <c r="R154" i="8"/>
  <c r="Q154" i="8"/>
  <c r="BJ152" i="8"/>
  <c r="BI152" i="8"/>
  <c r="BH152" i="8"/>
  <c r="BF152" i="8"/>
  <c r="Y152" i="8"/>
  <c r="W152" i="8"/>
  <c r="U152" i="8"/>
  <c r="S152" i="8"/>
  <c r="R152" i="8"/>
  <c r="Q152" i="8"/>
  <c r="BL152" i="8" s="1"/>
  <c r="BJ150" i="8"/>
  <c r="BI150" i="8"/>
  <c r="BH150" i="8"/>
  <c r="BF150" i="8"/>
  <c r="Y150" i="8"/>
  <c r="W150" i="8"/>
  <c r="U150" i="8"/>
  <c r="S150" i="8"/>
  <c r="R150" i="8"/>
  <c r="Q150" i="8"/>
  <c r="BJ147" i="8"/>
  <c r="BI147" i="8"/>
  <c r="BH147" i="8"/>
  <c r="BF147" i="8"/>
  <c r="Y147" i="8"/>
  <c r="W147" i="8"/>
  <c r="U147" i="8"/>
  <c r="U146" i="8" s="1"/>
  <c r="S147" i="8"/>
  <c r="S146" i="8" s="1"/>
  <c r="K101" i="8" s="1"/>
  <c r="R147" i="8"/>
  <c r="R146" i="8" s="1"/>
  <c r="J101" i="8" s="1"/>
  <c r="Q147" i="8"/>
  <c r="BL147" i="8" s="1"/>
  <c r="BL146" i="8" s="1"/>
  <c r="L146" i="8" s="1"/>
  <c r="L101" i="8" s="1"/>
  <c r="L147" i="8"/>
  <c r="BG147" i="8" s="1"/>
  <c r="Y146" i="8"/>
  <c r="W146" i="8"/>
  <c r="BJ145" i="8"/>
  <c r="BI145" i="8"/>
  <c r="BH145" i="8"/>
  <c r="BF145" i="8"/>
  <c r="Y145" i="8"/>
  <c r="W145" i="8"/>
  <c r="U145" i="8"/>
  <c r="S145" i="8"/>
  <c r="R145" i="8"/>
  <c r="Q145" i="8"/>
  <c r="BL145" i="8" s="1"/>
  <c r="BJ144" i="8"/>
  <c r="BI144" i="8"/>
  <c r="BH144" i="8"/>
  <c r="BF144" i="8"/>
  <c r="Y144" i="8"/>
  <c r="W144" i="8"/>
  <c r="U144" i="8"/>
  <c r="S144" i="8"/>
  <c r="R144" i="8"/>
  <c r="Q144" i="8"/>
  <c r="BL143" i="8"/>
  <c r="BJ143" i="8"/>
  <c r="BI143" i="8"/>
  <c r="BH143" i="8"/>
  <c r="BF143" i="8"/>
  <c r="Y143" i="8"/>
  <c r="W143" i="8"/>
  <c r="U143" i="8"/>
  <c r="S143" i="8"/>
  <c r="R143" i="8"/>
  <c r="Q143" i="8"/>
  <c r="L143" i="8" s="1"/>
  <c r="BG143" i="8" s="1"/>
  <c r="BJ141" i="8"/>
  <c r="BI141" i="8"/>
  <c r="BH141" i="8"/>
  <c r="BF141" i="8"/>
  <c r="Y141" i="8"/>
  <c r="W141" i="8"/>
  <c r="W140" i="8" s="1"/>
  <c r="U141" i="8"/>
  <c r="S141" i="8"/>
  <c r="R141" i="8"/>
  <c r="Q141" i="8"/>
  <c r="BJ138" i="8"/>
  <c r="BI138" i="8"/>
  <c r="BH138" i="8"/>
  <c r="BF138" i="8"/>
  <c r="Y138" i="8"/>
  <c r="W138" i="8"/>
  <c r="U138" i="8"/>
  <c r="S138" i="8"/>
  <c r="R138" i="8"/>
  <c r="Q138" i="8"/>
  <c r="BL136" i="8"/>
  <c r="BJ136" i="8"/>
  <c r="BI136" i="8"/>
  <c r="BH136" i="8"/>
  <c r="BF136" i="8"/>
  <c r="Y136" i="8"/>
  <c r="Y135" i="8" s="1"/>
  <c r="W136" i="8"/>
  <c r="U136" i="8"/>
  <c r="U135" i="8" s="1"/>
  <c r="S136" i="8"/>
  <c r="R136" i="8"/>
  <c r="R135" i="8" s="1"/>
  <c r="J99" i="8" s="1"/>
  <c r="Q136" i="8"/>
  <c r="L136" i="8"/>
  <c r="BG136" i="8" s="1"/>
  <c r="BJ133" i="8"/>
  <c r="BI133" i="8"/>
  <c r="BH133" i="8"/>
  <c r="BF133" i="8"/>
  <c r="Y133" i="8"/>
  <c r="Y132" i="8" s="1"/>
  <c r="W133" i="8"/>
  <c r="U133" i="8"/>
  <c r="U132" i="8" s="1"/>
  <c r="S133" i="8"/>
  <c r="S132" i="8" s="1"/>
  <c r="K98" i="8" s="1"/>
  <c r="R133" i="8"/>
  <c r="R132" i="8" s="1"/>
  <c r="Q133" i="8"/>
  <c r="L133" i="8" s="1"/>
  <c r="BG133" i="8" s="1"/>
  <c r="W132" i="8"/>
  <c r="K127" i="8"/>
  <c r="F126" i="8"/>
  <c r="F124" i="8"/>
  <c r="E122" i="8"/>
  <c r="K92" i="8"/>
  <c r="F91" i="8"/>
  <c r="F89" i="8"/>
  <c r="E87" i="8"/>
  <c r="L39" i="8"/>
  <c r="L38" i="8"/>
  <c r="L37" i="8"/>
  <c r="K21" i="8"/>
  <c r="E21" i="8"/>
  <c r="K126" i="8" s="1"/>
  <c r="K20" i="8"/>
  <c r="K18" i="8"/>
  <c r="E18" i="8"/>
  <c r="F92" i="8" s="1"/>
  <c r="K17" i="8"/>
  <c r="K12" i="8"/>
  <c r="K124" i="8" s="1"/>
  <c r="E7" i="8"/>
  <c r="BJ296" i="7"/>
  <c r="BI296" i="7"/>
  <c r="BH296" i="7"/>
  <c r="BF296" i="7"/>
  <c r="Y296" i="7"/>
  <c r="W296" i="7"/>
  <c r="U296" i="7"/>
  <c r="S296" i="7"/>
  <c r="R296" i="7"/>
  <c r="Q296" i="7"/>
  <c r="BJ289" i="7"/>
  <c r="BI289" i="7"/>
  <c r="BH289" i="7"/>
  <c r="BF289" i="7"/>
  <c r="Y289" i="7"/>
  <c r="W289" i="7"/>
  <c r="U289" i="7"/>
  <c r="S289" i="7"/>
  <c r="R289" i="7"/>
  <c r="Q289" i="7"/>
  <c r="L289" i="7" s="1"/>
  <c r="BG289" i="7" s="1"/>
  <c r="BJ287" i="7"/>
  <c r="BI287" i="7"/>
  <c r="BH287" i="7"/>
  <c r="BF287" i="7"/>
  <c r="Y287" i="7"/>
  <c r="W287" i="7"/>
  <c r="U287" i="7"/>
  <c r="S287" i="7"/>
  <c r="S286" i="7" s="1"/>
  <c r="K110" i="7" s="1"/>
  <c r="R287" i="7"/>
  <c r="Q287" i="7"/>
  <c r="BJ285" i="7"/>
  <c r="BI285" i="7"/>
  <c r="BH285" i="7"/>
  <c r="BF285" i="7"/>
  <c r="Y285" i="7"/>
  <c r="W285" i="7"/>
  <c r="U285" i="7"/>
  <c r="S285" i="7"/>
  <c r="R285" i="7"/>
  <c r="Q285" i="7"/>
  <c r="BJ284" i="7"/>
  <c r="BI284" i="7"/>
  <c r="BH284" i="7"/>
  <c r="BF284" i="7"/>
  <c r="Y284" i="7"/>
  <c r="W284" i="7"/>
  <c r="U284" i="7"/>
  <c r="S284" i="7"/>
  <c r="R284" i="7"/>
  <c r="Q284" i="7"/>
  <c r="BL284" i="7" s="1"/>
  <c r="L284" i="7"/>
  <c r="BG284" i="7" s="1"/>
  <c r="BJ282" i="7"/>
  <c r="BI282" i="7"/>
  <c r="BH282" i="7"/>
  <c r="BF282" i="7"/>
  <c r="Y282" i="7"/>
  <c r="W282" i="7"/>
  <c r="U282" i="7"/>
  <c r="S282" i="7"/>
  <c r="R282" i="7"/>
  <c r="Q282" i="7"/>
  <c r="BL280" i="7"/>
  <c r="BJ280" i="7"/>
  <c r="BI280" i="7"/>
  <c r="BH280" i="7"/>
  <c r="BF280" i="7"/>
  <c r="Y280" i="7"/>
  <c r="Y279" i="7" s="1"/>
  <c r="W280" i="7"/>
  <c r="U280" i="7"/>
  <c r="S280" i="7"/>
  <c r="R280" i="7"/>
  <c r="Q280" i="7"/>
  <c r="L280" i="7"/>
  <c r="BG280" i="7" s="1"/>
  <c r="BJ278" i="7"/>
  <c r="BI278" i="7"/>
  <c r="BH278" i="7"/>
  <c r="BF278" i="7"/>
  <c r="Y278" i="7"/>
  <c r="W278" i="7"/>
  <c r="U278" i="7"/>
  <c r="S278" i="7"/>
  <c r="R278" i="7"/>
  <c r="Q278" i="7"/>
  <c r="BL278" i="7" s="1"/>
  <c r="BJ277" i="7"/>
  <c r="BI277" i="7"/>
  <c r="BH277" i="7"/>
  <c r="BF277" i="7"/>
  <c r="Y277" i="7"/>
  <c r="W277" i="7"/>
  <c r="U277" i="7"/>
  <c r="S277" i="7"/>
  <c r="R277" i="7"/>
  <c r="Q277" i="7"/>
  <c r="BJ276" i="7"/>
  <c r="BI276" i="7"/>
  <c r="BH276" i="7"/>
  <c r="BF276" i="7"/>
  <c r="Y276" i="7"/>
  <c r="W276" i="7"/>
  <c r="U276" i="7"/>
  <c r="S276" i="7"/>
  <c r="R276" i="7"/>
  <c r="Q276" i="7"/>
  <c r="BL276" i="7" s="1"/>
  <c r="BJ275" i="7"/>
  <c r="BI275" i="7"/>
  <c r="BH275" i="7"/>
  <c r="BF275" i="7"/>
  <c r="Y275" i="7"/>
  <c r="W275" i="7"/>
  <c r="U275" i="7"/>
  <c r="S275" i="7"/>
  <c r="R275" i="7"/>
  <c r="Q275" i="7"/>
  <c r="BJ274" i="7"/>
  <c r="BI274" i="7"/>
  <c r="BH274" i="7"/>
  <c r="BF274" i="7"/>
  <c r="Y274" i="7"/>
  <c r="W274" i="7"/>
  <c r="U274" i="7"/>
  <c r="S274" i="7"/>
  <c r="R274" i="7"/>
  <c r="Q274" i="7"/>
  <c r="BL274" i="7" s="1"/>
  <c r="L274" i="7"/>
  <c r="BG274" i="7" s="1"/>
  <c r="BJ273" i="7"/>
  <c r="BI273" i="7"/>
  <c r="BH273" i="7"/>
  <c r="BF273" i="7"/>
  <c r="Y273" i="7"/>
  <c r="W273" i="7"/>
  <c r="U273" i="7"/>
  <c r="S273" i="7"/>
  <c r="R273" i="7"/>
  <c r="Q273" i="7"/>
  <c r="BJ269" i="7"/>
  <c r="BI269" i="7"/>
  <c r="BH269" i="7"/>
  <c r="BF269" i="7"/>
  <c r="Y269" i="7"/>
  <c r="W269" i="7"/>
  <c r="U269" i="7"/>
  <c r="S269" i="7"/>
  <c r="R269" i="7"/>
  <c r="Q269" i="7"/>
  <c r="BL269" i="7" s="1"/>
  <c r="L269" i="7"/>
  <c r="BG269" i="7" s="1"/>
  <c r="BJ266" i="7"/>
  <c r="BI266" i="7"/>
  <c r="BH266" i="7"/>
  <c r="BF266" i="7"/>
  <c r="Y266" i="7"/>
  <c r="W266" i="7"/>
  <c r="U266" i="7"/>
  <c r="S266" i="7"/>
  <c r="R266" i="7"/>
  <c r="Q266" i="7"/>
  <c r="BJ264" i="7"/>
  <c r="BI264" i="7"/>
  <c r="BH264" i="7"/>
  <c r="BF264" i="7"/>
  <c r="Y264" i="7"/>
  <c r="W264" i="7"/>
  <c r="U264" i="7"/>
  <c r="S264" i="7"/>
  <c r="R264" i="7"/>
  <c r="Q264" i="7"/>
  <c r="BL264" i="7" s="1"/>
  <c r="BJ263" i="7"/>
  <c r="BI263" i="7"/>
  <c r="BH263" i="7"/>
  <c r="BF263" i="7"/>
  <c r="Y263" i="7"/>
  <c r="W263" i="7"/>
  <c r="U263" i="7"/>
  <c r="S263" i="7"/>
  <c r="R263" i="7"/>
  <c r="Q263" i="7"/>
  <c r="BJ256" i="7"/>
  <c r="BI256" i="7"/>
  <c r="BH256" i="7"/>
  <c r="BF256" i="7"/>
  <c r="Y256" i="7"/>
  <c r="W256" i="7"/>
  <c r="U256" i="7"/>
  <c r="S256" i="7"/>
  <c r="R256" i="7"/>
  <c r="Q256" i="7"/>
  <c r="BL256" i="7" s="1"/>
  <c r="BL254" i="7"/>
  <c r="BJ254" i="7"/>
  <c r="BI254" i="7"/>
  <c r="BH254" i="7"/>
  <c r="BF254" i="7"/>
  <c r="Y254" i="7"/>
  <c r="W254" i="7"/>
  <c r="U254" i="7"/>
  <c r="S254" i="7"/>
  <c r="R254" i="7"/>
  <c r="Q254" i="7"/>
  <c r="L254" i="7" s="1"/>
  <c r="BG254" i="7" s="1"/>
  <c r="BJ252" i="7"/>
  <c r="BI252" i="7"/>
  <c r="BH252" i="7"/>
  <c r="BF252" i="7"/>
  <c r="Y252" i="7"/>
  <c r="W252" i="7"/>
  <c r="U252" i="7"/>
  <c r="S252" i="7"/>
  <c r="R252" i="7"/>
  <c r="Q252" i="7"/>
  <c r="BJ250" i="7"/>
  <c r="BI250" i="7"/>
  <c r="BH250" i="7"/>
  <c r="BF250" i="7"/>
  <c r="Y250" i="7"/>
  <c r="W250" i="7"/>
  <c r="U250" i="7"/>
  <c r="S250" i="7"/>
  <c r="R250" i="7"/>
  <c r="Q250" i="7"/>
  <c r="BJ249" i="7"/>
  <c r="BI249" i="7"/>
  <c r="BH249" i="7"/>
  <c r="BF249" i="7"/>
  <c r="Y249" i="7"/>
  <c r="W249" i="7"/>
  <c r="U249" i="7"/>
  <c r="S249" i="7"/>
  <c r="R249" i="7"/>
  <c r="Q249" i="7"/>
  <c r="BL249" i="7" s="1"/>
  <c r="BJ248" i="7"/>
  <c r="BI248" i="7"/>
  <c r="BH248" i="7"/>
  <c r="BF248" i="7"/>
  <c r="Y248" i="7"/>
  <c r="W248" i="7"/>
  <c r="U248" i="7"/>
  <c r="S248" i="7"/>
  <c r="R248" i="7"/>
  <c r="Q248" i="7"/>
  <c r="BJ246" i="7"/>
  <c r="BI246" i="7"/>
  <c r="BH246" i="7"/>
  <c r="BF246" i="7"/>
  <c r="Y246" i="7"/>
  <c r="W246" i="7"/>
  <c r="U246" i="7"/>
  <c r="S246" i="7"/>
  <c r="R246" i="7"/>
  <c r="Q246" i="7"/>
  <c r="BL246" i="7" s="1"/>
  <c r="BJ245" i="7"/>
  <c r="BI245" i="7"/>
  <c r="BH245" i="7"/>
  <c r="BF245" i="7"/>
  <c r="Y245" i="7"/>
  <c r="W245" i="7"/>
  <c r="U245" i="7"/>
  <c r="S245" i="7"/>
  <c r="R245" i="7"/>
  <c r="Q245" i="7"/>
  <c r="BJ243" i="7"/>
  <c r="BI243" i="7"/>
  <c r="BH243" i="7"/>
  <c r="BF243" i="7"/>
  <c r="Y243" i="7"/>
  <c r="W243" i="7"/>
  <c r="U243" i="7"/>
  <c r="S243" i="7"/>
  <c r="R243" i="7"/>
  <c r="Q243" i="7"/>
  <c r="BL243" i="7" s="1"/>
  <c r="BJ241" i="7"/>
  <c r="BI241" i="7"/>
  <c r="BH241" i="7"/>
  <c r="BF241" i="7"/>
  <c r="Y241" i="7"/>
  <c r="W241" i="7"/>
  <c r="U241" i="7"/>
  <c r="S241" i="7"/>
  <c r="R241" i="7"/>
  <c r="Q241" i="7"/>
  <c r="BJ239" i="7"/>
  <c r="BI239" i="7"/>
  <c r="BH239" i="7"/>
  <c r="BF239" i="7"/>
  <c r="Y239" i="7"/>
  <c r="W239" i="7"/>
  <c r="U239" i="7"/>
  <c r="S239" i="7"/>
  <c r="R239" i="7"/>
  <c r="Q239" i="7"/>
  <c r="BL239" i="7" s="1"/>
  <c r="L239" i="7"/>
  <c r="BG239" i="7" s="1"/>
  <c r="BJ238" i="7"/>
  <c r="BI238" i="7"/>
  <c r="BH238" i="7"/>
  <c r="BF238" i="7"/>
  <c r="Y238" i="7"/>
  <c r="W238" i="7"/>
  <c r="U238" i="7"/>
  <c r="S238" i="7"/>
  <c r="R238" i="7"/>
  <c r="Q238" i="7"/>
  <c r="BJ236" i="7"/>
  <c r="BI236" i="7"/>
  <c r="BH236" i="7"/>
  <c r="BF236" i="7"/>
  <c r="Y236" i="7"/>
  <c r="W236" i="7"/>
  <c r="U236" i="7"/>
  <c r="S236" i="7"/>
  <c r="R236" i="7"/>
  <c r="Q236" i="7"/>
  <c r="BL236" i="7" s="1"/>
  <c r="BJ234" i="7"/>
  <c r="BI234" i="7"/>
  <c r="BH234" i="7"/>
  <c r="BF234" i="7"/>
  <c r="Y234" i="7"/>
  <c r="W234" i="7"/>
  <c r="U234" i="7"/>
  <c r="S234" i="7"/>
  <c r="R234" i="7"/>
  <c r="Q234" i="7"/>
  <c r="BJ232" i="7"/>
  <c r="BI232" i="7"/>
  <c r="BH232" i="7"/>
  <c r="BF232" i="7"/>
  <c r="Y232" i="7"/>
  <c r="W232" i="7"/>
  <c r="U232" i="7"/>
  <c r="S232" i="7"/>
  <c r="R232" i="7"/>
  <c r="Q232" i="7"/>
  <c r="BJ227" i="7"/>
  <c r="BI227" i="7"/>
  <c r="BH227" i="7"/>
  <c r="BF227" i="7"/>
  <c r="Y227" i="7"/>
  <c r="W227" i="7"/>
  <c r="U227" i="7"/>
  <c r="S227" i="7"/>
  <c r="R227" i="7"/>
  <c r="Q227" i="7"/>
  <c r="L227" i="7" s="1"/>
  <c r="BG227" i="7" s="1"/>
  <c r="BJ225" i="7"/>
  <c r="BI225" i="7"/>
  <c r="BH225" i="7"/>
  <c r="BF225" i="7"/>
  <c r="Y225" i="7"/>
  <c r="W225" i="7"/>
  <c r="U225" i="7"/>
  <c r="S225" i="7"/>
  <c r="R225" i="7"/>
  <c r="Q225" i="7"/>
  <c r="BJ223" i="7"/>
  <c r="BI223" i="7"/>
  <c r="BH223" i="7"/>
  <c r="BF223" i="7"/>
  <c r="Y223" i="7"/>
  <c r="W223" i="7"/>
  <c r="U223" i="7"/>
  <c r="S223" i="7"/>
  <c r="R223" i="7"/>
  <c r="Q223" i="7"/>
  <c r="BJ218" i="7"/>
  <c r="BI218" i="7"/>
  <c r="BH218" i="7"/>
  <c r="BF218" i="7"/>
  <c r="Y218" i="7"/>
  <c r="W218" i="7"/>
  <c r="U218" i="7"/>
  <c r="S218" i="7"/>
  <c r="R218" i="7"/>
  <c r="Q218" i="7"/>
  <c r="L218" i="7" s="1"/>
  <c r="BG218" i="7" s="1"/>
  <c r="BJ216" i="7"/>
  <c r="BI216" i="7"/>
  <c r="BH216" i="7"/>
  <c r="BF216" i="7"/>
  <c r="Y216" i="7"/>
  <c r="W216" i="7"/>
  <c r="U216" i="7"/>
  <c r="S216" i="7"/>
  <c r="R216" i="7"/>
  <c r="Q216" i="7"/>
  <c r="BJ213" i="7"/>
  <c r="BI213" i="7"/>
  <c r="BH213" i="7"/>
  <c r="BF213" i="7"/>
  <c r="Y213" i="7"/>
  <c r="W213" i="7"/>
  <c r="U213" i="7"/>
  <c r="S213" i="7"/>
  <c r="R213" i="7"/>
  <c r="Q213" i="7"/>
  <c r="BL213" i="7" s="1"/>
  <c r="L213" i="7"/>
  <c r="BG213" i="7" s="1"/>
  <c r="BJ210" i="7"/>
  <c r="BI210" i="7"/>
  <c r="BH210" i="7"/>
  <c r="BF210" i="7"/>
  <c r="Y210" i="7"/>
  <c r="W210" i="7"/>
  <c r="U210" i="7"/>
  <c r="S210" i="7"/>
  <c r="R210" i="7"/>
  <c r="Q210" i="7"/>
  <c r="BJ208" i="7"/>
  <c r="BI208" i="7"/>
  <c r="BH208" i="7"/>
  <c r="BF208" i="7"/>
  <c r="Y208" i="7"/>
  <c r="W208" i="7"/>
  <c r="U208" i="7"/>
  <c r="S208" i="7"/>
  <c r="R208" i="7"/>
  <c r="Q208" i="7"/>
  <c r="BL208" i="7" s="1"/>
  <c r="BJ204" i="7"/>
  <c r="BI204" i="7"/>
  <c r="BH204" i="7"/>
  <c r="BF204" i="7"/>
  <c r="Y204" i="7"/>
  <c r="W204" i="7"/>
  <c r="U204" i="7"/>
  <c r="S204" i="7"/>
  <c r="R204" i="7"/>
  <c r="Q204" i="7"/>
  <c r="BJ202" i="7"/>
  <c r="BI202" i="7"/>
  <c r="BH202" i="7"/>
  <c r="BF202" i="7"/>
  <c r="Y202" i="7"/>
  <c r="W202" i="7"/>
  <c r="U202" i="7"/>
  <c r="S202" i="7"/>
  <c r="R202" i="7"/>
  <c r="Q202" i="7"/>
  <c r="BL202" i="7" s="1"/>
  <c r="BJ200" i="7"/>
  <c r="BI200" i="7"/>
  <c r="BH200" i="7"/>
  <c r="BF200" i="7"/>
  <c r="Y200" i="7"/>
  <c r="W200" i="7"/>
  <c r="U200" i="7"/>
  <c r="S200" i="7"/>
  <c r="R200" i="7"/>
  <c r="Q200" i="7"/>
  <c r="BJ195" i="7"/>
  <c r="BI195" i="7"/>
  <c r="BH195" i="7"/>
  <c r="BF195" i="7"/>
  <c r="Y195" i="7"/>
  <c r="W195" i="7"/>
  <c r="U195" i="7"/>
  <c r="S195" i="7"/>
  <c r="R195" i="7"/>
  <c r="Q195" i="7"/>
  <c r="BL195" i="7" s="1"/>
  <c r="BJ191" i="7"/>
  <c r="BI191" i="7"/>
  <c r="BH191" i="7"/>
  <c r="BF191" i="7"/>
  <c r="Y191" i="7"/>
  <c r="W191" i="7"/>
  <c r="U191" i="7"/>
  <c r="S191" i="7"/>
  <c r="R191" i="7"/>
  <c r="Q191" i="7"/>
  <c r="BJ189" i="7"/>
  <c r="BI189" i="7"/>
  <c r="BH189" i="7"/>
  <c r="BF189" i="7"/>
  <c r="Y189" i="7"/>
  <c r="W189" i="7"/>
  <c r="U189" i="7"/>
  <c r="S189" i="7"/>
  <c r="R189" i="7"/>
  <c r="Q189" i="7"/>
  <c r="BL189" i="7" s="1"/>
  <c r="L189" i="7"/>
  <c r="BG189" i="7" s="1"/>
  <c r="BJ187" i="7"/>
  <c r="BI187" i="7"/>
  <c r="BH187" i="7"/>
  <c r="BF187" i="7"/>
  <c r="Y187" i="7"/>
  <c r="W187" i="7"/>
  <c r="U187" i="7"/>
  <c r="S187" i="7"/>
  <c r="R187" i="7"/>
  <c r="Q187" i="7"/>
  <c r="BJ185" i="7"/>
  <c r="BI185" i="7"/>
  <c r="BH185" i="7"/>
  <c r="BF185" i="7"/>
  <c r="Y185" i="7"/>
  <c r="W185" i="7"/>
  <c r="U185" i="7"/>
  <c r="S185" i="7"/>
  <c r="R185" i="7"/>
  <c r="Q185" i="7"/>
  <c r="BL185" i="7" s="1"/>
  <c r="BJ182" i="7"/>
  <c r="BI182" i="7"/>
  <c r="BH182" i="7"/>
  <c r="BF182" i="7"/>
  <c r="Y182" i="7"/>
  <c r="W182" i="7"/>
  <c r="U182" i="7"/>
  <c r="S182" i="7"/>
  <c r="R182" i="7"/>
  <c r="Q182" i="7"/>
  <c r="BJ180" i="7"/>
  <c r="BI180" i="7"/>
  <c r="BH180" i="7"/>
  <c r="BF180" i="7"/>
  <c r="Y180" i="7"/>
  <c r="W180" i="7"/>
  <c r="U180" i="7"/>
  <c r="S180" i="7"/>
  <c r="R180" i="7"/>
  <c r="Q180" i="7"/>
  <c r="BL180" i="7" s="1"/>
  <c r="BJ178" i="7"/>
  <c r="BI178" i="7"/>
  <c r="BH178" i="7"/>
  <c r="BF178" i="7"/>
  <c r="Y178" i="7"/>
  <c r="W178" i="7"/>
  <c r="U178" i="7"/>
  <c r="S178" i="7"/>
  <c r="R178" i="7"/>
  <c r="Q178" i="7"/>
  <c r="BJ176" i="7"/>
  <c r="BI176" i="7"/>
  <c r="BH176" i="7"/>
  <c r="BF176" i="7"/>
  <c r="Y176" i="7"/>
  <c r="W176" i="7"/>
  <c r="U176" i="7"/>
  <c r="S176" i="7"/>
  <c r="R176" i="7"/>
  <c r="Q176" i="7"/>
  <c r="BJ174" i="7"/>
  <c r="BI174" i="7"/>
  <c r="BH174" i="7"/>
  <c r="BF174" i="7"/>
  <c r="Y174" i="7"/>
  <c r="W174" i="7"/>
  <c r="U174" i="7"/>
  <c r="S174" i="7"/>
  <c r="R174" i="7"/>
  <c r="Q174" i="7"/>
  <c r="BJ170" i="7"/>
  <c r="BI170" i="7"/>
  <c r="BH170" i="7"/>
  <c r="BF170" i="7"/>
  <c r="Y170" i="7"/>
  <c r="W170" i="7"/>
  <c r="U170" i="7"/>
  <c r="S170" i="7"/>
  <c r="R170" i="7"/>
  <c r="Q170" i="7"/>
  <c r="BJ163" i="7"/>
  <c r="BI163" i="7"/>
  <c r="BH163" i="7"/>
  <c r="BF163" i="7"/>
  <c r="Y163" i="7"/>
  <c r="W163" i="7"/>
  <c r="U163" i="7"/>
  <c r="S163" i="7"/>
  <c r="R163" i="7"/>
  <c r="Q163" i="7"/>
  <c r="L163" i="7" s="1"/>
  <c r="BG163" i="7" s="1"/>
  <c r="BJ156" i="7"/>
  <c r="BI156" i="7"/>
  <c r="BH156" i="7"/>
  <c r="BF156" i="7"/>
  <c r="Y156" i="7"/>
  <c r="W156" i="7"/>
  <c r="U156" i="7"/>
  <c r="S156" i="7"/>
  <c r="R156" i="7"/>
  <c r="Q156" i="7"/>
  <c r="BJ154" i="7"/>
  <c r="BI154" i="7"/>
  <c r="BH154" i="7"/>
  <c r="BF154" i="7"/>
  <c r="Y154" i="7"/>
  <c r="W154" i="7"/>
  <c r="U154" i="7"/>
  <c r="S154" i="7"/>
  <c r="R154" i="7"/>
  <c r="Q154" i="7"/>
  <c r="L154" i="7" s="1"/>
  <c r="BG154" i="7" s="1"/>
  <c r="BJ152" i="7"/>
  <c r="BI152" i="7"/>
  <c r="BH152" i="7"/>
  <c r="BF152" i="7"/>
  <c r="Y152" i="7"/>
  <c r="W152" i="7"/>
  <c r="U152" i="7"/>
  <c r="S152" i="7"/>
  <c r="R152" i="7"/>
  <c r="Q152" i="7"/>
  <c r="BJ150" i="7"/>
  <c r="BI150" i="7"/>
  <c r="BH150" i="7"/>
  <c r="BF150" i="7"/>
  <c r="Y150" i="7"/>
  <c r="W150" i="7"/>
  <c r="U150" i="7"/>
  <c r="S150" i="7"/>
  <c r="R150" i="7"/>
  <c r="Q150" i="7"/>
  <c r="L150" i="7" s="1"/>
  <c r="BG150" i="7" s="1"/>
  <c r="BJ147" i="7"/>
  <c r="BI147" i="7"/>
  <c r="BH147" i="7"/>
  <c r="BF147" i="7"/>
  <c r="Y147" i="7"/>
  <c r="Y146" i="7" s="1"/>
  <c r="W147" i="7"/>
  <c r="W146" i="7" s="1"/>
  <c r="U147" i="7"/>
  <c r="U146" i="7" s="1"/>
  <c r="S147" i="7"/>
  <c r="S146" i="7" s="1"/>
  <c r="K101" i="7" s="1"/>
  <c r="R147" i="7"/>
  <c r="R146" i="7" s="1"/>
  <c r="J101" i="7" s="1"/>
  <c r="Q147" i="7"/>
  <c r="BJ145" i="7"/>
  <c r="BI145" i="7"/>
  <c r="BH145" i="7"/>
  <c r="BF145" i="7"/>
  <c r="Y145" i="7"/>
  <c r="W145" i="7"/>
  <c r="U145" i="7"/>
  <c r="S145" i="7"/>
  <c r="R145" i="7"/>
  <c r="Q145" i="7"/>
  <c r="BJ144" i="7"/>
  <c r="BI144" i="7"/>
  <c r="BH144" i="7"/>
  <c r="BF144" i="7"/>
  <c r="Y144" i="7"/>
  <c r="W144" i="7"/>
  <c r="U144" i="7"/>
  <c r="S144" i="7"/>
  <c r="R144" i="7"/>
  <c r="Q144" i="7"/>
  <c r="BJ143" i="7"/>
  <c r="BI143" i="7"/>
  <c r="BH143" i="7"/>
  <c r="BF143" i="7"/>
  <c r="Y143" i="7"/>
  <c r="W143" i="7"/>
  <c r="U143" i="7"/>
  <c r="S143" i="7"/>
  <c r="R143" i="7"/>
  <c r="Q143" i="7"/>
  <c r="BJ141" i="7"/>
  <c r="BI141" i="7"/>
  <c r="BH141" i="7"/>
  <c r="BF141" i="7"/>
  <c r="Y141" i="7"/>
  <c r="W141" i="7"/>
  <c r="U141" i="7"/>
  <c r="S141" i="7"/>
  <c r="R141" i="7"/>
  <c r="Q141" i="7"/>
  <c r="L141" i="7" s="1"/>
  <c r="BG141" i="7" s="1"/>
  <c r="BL138" i="7"/>
  <c r="BJ138" i="7"/>
  <c r="BI138" i="7"/>
  <c r="BH138" i="7"/>
  <c r="BF138" i="7"/>
  <c r="Y138" i="7"/>
  <c r="W138" i="7"/>
  <c r="U138" i="7"/>
  <c r="S138" i="7"/>
  <c r="R138" i="7"/>
  <c r="Q138" i="7"/>
  <c r="L138" i="7"/>
  <c r="BG138" i="7" s="1"/>
  <c r="BJ136" i="7"/>
  <c r="BI136" i="7"/>
  <c r="BH136" i="7"/>
  <c r="BF136" i="7"/>
  <c r="Y136" i="7"/>
  <c r="W136" i="7"/>
  <c r="W135" i="7" s="1"/>
  <c r="U136" i="7"/>
  <c r="S136" i="7"/>
  <c r="R136" i="7"/>
  <c r="Q136" i="7"/>
  <c r="BJ133" i="7"/>
  <c r="BI133" i="7"/>
  <c r="BH133" i="7"/>
  <c r="BF133" i="7"/>
  <c r="Y133" i="7"/>
  <c r="Y132" i="7" s="1"/>
  <c r="W133" i="7"/>
  <c r="W132" i="7" s="1"/>
  <c r="U133" i="7"/>
  <c r="S133" i="7"/>
  <c r="S132" i="7" s="1"/>
  <c r="R133" i="7"/>
  <c r="Q133" i="7"/>
  <c r="U132" i="7"/>
  <c r="R132" i="7"/>
  <c r="K127" i="7"/>
  <c r="F126" i="7"/>
  <c r="F124" i="7"/>
  <c r="E122" i="7"/>
  <c r="K92" i="7"/>
  <c r="F91" i="7"/>
  <c r="F89" i="7"/>
  <c r="E87" i="7"/>
  <c r="L39" i="7"/>
  <c r="L38" i="7"/>
  <c r="L37" i="7"/>
  <c r="K21" i="7"/>
  <c r="E21" i="7"/>
  <c r="K126" i="7" s="1"/>
  <c r="K20" i="7"/>
  <c r="K18" i="7"/>
  <c r="E18" i="7"/>
  <c r="F92" i="7" s="1"/>
  <c r="K17" i="7"/>
  <c r="K12" i="7"/>
  <c r="K124" i="7" s="1"/>
  <c r="E7" i="7"/>
  <c r="E85" i="7" s="1"/>
  <c r="BJ296" i="6"/>
  <c r="BI296" i="6"/>
  <c r="BH296" i="6"/>
  <c r="BF296" i="6"/>
  <c r="Y296" i="6"/>
  <c r="W296" i="6"/>
  <c r="U296" i="6"/>
  <c r="S296" i="6"/>
  <c r="R296" i="6"/>
  <c r="Q296" i="6"/>
  <c r="BL296" i="6" s="1"/>
  <c r="BJ289" i="6"/>
  <c r="BI289" i="6"/>
  <c r="BH289" i="6"/>
  <c r="BF289" i="6"/>
  <c r="Y289" i="6"/>
  <c r="W289" i="6"/>
  <c r="U289" i="6"/>
  <c r="S289" i="6"/>
  <c r="R289" i="6"/>
  <c r="Q289" i="6"/>
  <c r="BJ287" i="6"/>
  <c r="BI287" i="6"/>
  <c r="BH287" i="6"/>
  <c r="BF287" i="6"/>
  <c r="Y287" i="6"/>
  <c r="W287" i="6"/>
  <c r="U287" i="6"/>
  <c r="S287" i="6"/>
  <c r="R287" i="6"/>
  <c r="Q287" i="6"/>
  <c r="BL287" i="6" s="1"/>
  <c r="L287" i="6"/>
  <c r="BG287" i="6" s="1"/>
  <c r="BJ285" i="6"/>
  <c r="BI285" i="6"/>
  <c r="BH285" i="6"/>
  <c r="BF285" i="6"/>
  <c r="Y285" i="6"/>
  <c r="W285" i="6"/>
  <c r="U285" i="6"/>
  <c r="S285" i="6"/>
  <c r="R285" i="6"/>
  <c r="Q285" i="6"/>
  <c r="BJ284" i="6"/>
  <c r="BI284" i="6"/>
  <c r="BH284" i="6"/>
  <c r="BF284" i="6"/>
  <c r="Y284" i="6"/>
  <c r="W284" i="6"/>
  <c r="U284" i="6"/>
  <c r="S284" i="6"/>
  <c r="R284" i="6"/>
  <c r="Q284" i="6"/>
  <c r="BJ282" i="6"/>
  <c r="BI282" i="6"/>
  <c r="BH282" i="6"/>
  <c r="BF282" i="6"/>
  <c r="Y282" i="6"/>
  <c r="W282" i="6"/>
  <c r="U282" i="6"/>
  <c r="S282" i="6"/>
  <c r="R282" i="6"/>
  <c r="Q282" i="6"/>
  <c r="L282" i="6" s="1"/>
  <c r="BG282" i="6" s="1"/>
  <c r="BJ280" i="6"/>
  <c r="BI280" i="6"/>
  <c r="BH280" i="6"/>
  <c r="BF280" i="6"/>
  <c r="Y280" i="6"/>
  <c r="W280" i="6"/>
  <c r="U280" i="6"/>
  <c r="S280" i="6"/>
  <c r="R280" i="6"/>
  <c r="Q280" i="6"/>
  <c r="BJ278" i="6"/>
  <c r="BI278" i="6"/>
  <c r="BH278" i="6"/>
  <c r="BF278" i="6"/>
  <c r="Y278" i="6"/>
  <c r="W278" i="6"/>
  <c r="U278" i="6"/>
  <c r="S278" i="6"/>
  <c r="R278" i="6"/>
  <c r="Q278" i="6"/>
  <c r="BJ277" i="6"/>
  <c r="BI277" i="6"/>
  <c r="BH277" i="6"/>
  <c r="BF277" i="6"/>
  <c r="Y277" i="6"/>
  <c r="W277" i="6"/>
  <c r="U277" i="6"/>
  <c r="S277" i="6"/>
  <c r="R277" i="6"/>
  <c r="Q277" i="6"/>
  <c r="BL277" i="6" s="1"/>
  <c r="BJ276" i="6"/>
  <c r="BI276" i="6"/>
  <c r="BH276" i="6"/>
  <c r="BF276" i="6"/>
  <c r="Y276" i="6"/>
  <c r="W276" i="6"/>
  <c r="U276" i="6"/>
  <c r="S276" i="6"/>
  <c r="R276" i="6"/>
  <c r="Q276" i="6"/>
  <c r="BJ275" i="6"/>
  <c r="BI275" i="6"/>
  <c r="BH275" i="6"/>
  <c r="BF275" i="6"/>
  <c r="Y275" i="6"/>
  <c r="W275" i="6"/>
  <c r="U275" i="6"/>
  <c r="S275" i="6"/>
  <c r="R275" i="6"/>
  <c r="Q275" i="6"/>
  <c r="BL275" i="6" s="1"/>
  <c r="BJ274" i="6"/>
  <c r="BI274" i="6"/>
  <c r="BH274" i="6"/>
  <c r="BF274" i="6"/>
  <c r="Y274" i="6"/>
  <c r="W274" i="6"/>
  <c r="U274" i="6"/>
  <c r="S274" i="6"/>
  <c r="R274" i="6"/>
  <c r="Q274" i="6"/>
  <c r="BJ273" i="6"/>
  <c r="BI273" i="6"/>
  <c r="BH273" i="6"/>
  <c r="BF273" i="6"/>
  <c r="Y273" i="6"/>
  <c r="W273" i="6"/>
  <c r="U273" i="6"/>
  <c r="S273" i="6"/>
  <c r="R273" i="6"/>
  <c r="Q273" i="6"/>
  <c r="BL273" i="6" s="1"/>
  <c r="L273" i="6"/>
  <c r="BG273" i="6" s="1"/>
  <c r="BJ269" i="6"/>
  <c r="BI269" i="6"/>
  <c r="BH269" i="6"/>
  <c r="BF269" i="6"/>
  <c r="Y269" i="6"/>
  <c r="W269" i="6"/>
  <c r="U269" i="6"/>
  <c r="S269" i="6"/>
  <c r="R269" i="6"/>
  <c r="Q269" i="6"/>
  <c r="BJ266" i="6"/>
  <c r="BI266" i="6"/>
  <c r="BH266" i="6"/>
  <c r="BF266" i="6"/>
  <c r="Y266" i="6"/>
  <c r="W266" i="6"/>
  <c r="U266" i="6"/>
  <c r="S266" i="6"/>
  <c r="R266" i="6"/>
  <c r="Q266" i="6"/>
  <c r="BL266" i="6" s="1"/>
  <c r="BJ264" i="6"/>
  <c r="BI264" i="6"/>
  <c r="BH264" i="6"/>
  <c r="BF264" i="6"/>
  <c r="Y264" i="6"/>
  <c r="W264" i="6"/>
  <c r="U264" i="6"/>
  <c r="S264" i="6"/>
  <c r="R264" i="6"/>
  <c r="Q264" i="6"/>
  <c r="BJ263" i="6"/>
  <c r="BI263" i="6"/>
  <c r="BH263" i="6"/>
  <c r="BF263" i="6"/>
  <c r="Y263" i="6"/>
  <c r="W263" i="6"/>
  <c r="U263" i="6"/>
  <c r="S263" i="6"/>
  <c r="R263" i="6"/>
  <c r="Q263" i="6"/>
  <c r="BL263" i="6" s="1"/>
  <c r="BJ256" i="6"/>
  <c r="BI256" i="6"/>
  <c r="BH256" i="6"/>
  <c r="BF256" i="6"/>
  <c r="Y256" i="6"/>
  <c r="W256" i="6"/>
  <c r="W255" i="6" s="1"/>
  <c r="U256" i="6"/>
  <c r="S256" i="6"/>
  <c r="R256" i="6"/>
  <c r="Q256" i="6"/>
  <c r="BJ254" i="6"/>
  <c r="BI254" i="6"/>
  <c r="BH254" i="6"/>
  <c r="BF254" i="6"/>
  <c r="Y254" i="6"/>
  <c r="Y251" i="6" s="1"/>
  <c r="W254" i="6"/>
  <c r="U254" i="6"/>
  <c r="S254" i="6"/>
  <c r="R254" i="6"/>
  <c r="Q254" i="6"/>
  <c r="BJ252" i="6"/>
  <c r="BI252" i="6"/>
  <c r="BH252" i="6"/>
  <c r="BF252" i="6"/>
  <c r="Y252" i="6"/>
  <c r="W252" i="6"/>
  <c r="U252" i="6"/>
  <c r="S252" i="6"/>
  <c r="R252" i="6"/>
  <c r="Q252" i="6"/>
  <c r="R251" i="6"/>
  <c r="J107" i="6" s="1"/>
  <c r="BJ250" i="6"/>
  <c r="BI250" i="6"/>
  <c r="BH250" i="6"/>
  <c r="BF250" i="6"/>
  <c r="Y250" i="6"/>
  <c r="W250" i="6"/>
  <c r="U250" i="6"/>
  <c r="S250" i="6"/>
  <c r="R250" i="6"/>
  <c r="Q250" i="6"/>
  <c r="BL250" i="6" s="1"/>
  <c r="BJ249" i="6"/>
  <c r="BI249" i="6"/>
  <c r="BH249" i="6"/>
  <c r="BF249" i="6"/>
  <c r="Y249" i="6"/>
  <c r="W249" i="6"/>
  <c r="U249" i="6"/>
  <c r="S249" i="6"/>
  <c r="R249" i="6"/>
  <c r="Q249" i="6"/>
  <c r="BJ248" i="6"/>
  <c r="BI248" i="6"/>
  <c r="BH248" i="6"/>
  <c r="BF248" i="6"/>
  <c r="Y248" i="6"/>
  <c r="W248" i="6"/>
  <c r="U248" i="6"/>
  <c r="S248" i="6"/>
  <c r="R248" i="6"/>
  <c r="Q248" i="6"/>
  <c r="BL248" i="6" s="1"/>
  <c r="L248" i="6"/>
  <c r="BG248" i="6" s="1"/>
  <c r="BJ246" i="6"/>
  <c r="BI246" i="6"/>
  <c r="BH246" i="6"/>
  <c r="BF246" i="6"/>
  <c r="Y246" i="6"/>
  <c r="W246" i="6"/>
  <c r="U246" i="6"/>
  <c r="S246" i="6"/>
  <c r="R246" i="6"/>
  <c r="Q246" i="6"/>
  <c r="BJ245" i="6"/>
  <c r="BI245" i="6"/>
  <c r="BH245" i="6"/>
  <c r="BF245" i="6"/>
  <c r="Y245" i="6"/>
  <c r="W245" i="6"/>
  <c r="U245" i="6"/>
  <c r="S245" i="6"/>
  <c r="R245" i="6"/>
  <c r="Q245" i="6"/>
  <c r="BL245" i="6" s="1"/>
  <c r="BJ243" i="6"/>
  <c r="BI243" i="6"/>
  <c r="BH243" i="6"/>
  <c r="BF243" i="6"/>
  <c r="Y243" i="6"/>
  <c r="W243" i="6"/>
  <c r="U243" i="6"/>
  <c r="S243" i="6"/>
  <c r="R243" i="6"/>
  <c r="Q243" i="6"/>
  <c r="BL241" i="6"/>
  <c r="BJ241" i="6"/>
  <c r="BI241" i="6"/>
  <c r="BH241" i="6"/>
  <c r="BF241" i="6"/>
  <c r="Y241" i="6"/>
  <c r="W241" i="6"/>
  <c r="U241" i="6"/>
  <c r="S241" i="6"/>
  <c r="R241" i="6"/>
  <c r="Q241" i="6"/>
  <c r="L241" i="6"/>
  <c r="BG241" i="6" s="1"/>
  <c r="BJ239" i="6"/>
  <c r="BI239" i="6"/>
  <c r="BH239" i="6"/>
  <c r="BF239" i="6"/>
  <c r="Y239" i="6"/>
  <c r="W239" i="6"/>
  <c r="U239" i="6"/>
  <c r="S239" i="6"/>
  <c r="R239" i="6"/>
  <c r="Q239" i="6"/>
  <c r="BJ238" i="6"/>
  <c r="BI238" i="6"/>
  <c r="BH238" i="6"/>
  <c r="BF238" i="6"/>
  <c r="Y238" i="6"/>
  <c r="W238" i="6"/>
  <c r="U238" i="6"/>
  <c r="S238" i="6"/>
  <c r="R238" i="6"/>
  <c r="Q238" i="6"/>
  <c r="BL238" i="6" s="1"/>
  <c r="L238" i="6"/>
  <c r="BG238" i="6" s="1"/>
  <c r="BJ236" i="6"/>
  <c r="BI236" i="6"/>
  <c r="BH236" i="6"/>
  <c r="BF236" i="6"/>
  <c r="Y236" i="6"/>
  <c r="W236" i="6"/>
  <c r="U236" i="6"/>
  <c r="S236" i="6"/>
  <c r="R236" i="6"/>
  <c r="Q236" i="6"/>
  <c r="BJ234" i="6"/>
  <c r="BI234" i="6"/>
  <c r="BH234" i="6"/>
  <c r="BF234" i="6"/>
  <c r="Y234" i="6"/>
  <c r="Y233" i="6" s="1"/>
  <c r="W234" i="6"/>
  <c r="U234" i="6"/>
  <c r="S234" i="6"/>
  <c r="R234" i="6"/>
  <c r="Q234" i="6"/>
  <c r="BL234" i="6" s="1"/>
  <c r="L234" i="6"/>
  <c r="BG234" i="6" s="1"/>
  <c r="BJ232" i="6"/>
  <c r="BI232" i="6"/>
  <c r="BH232" i="6"/>
  <c r="BF232" i="6"/>
  <c r="Y232" i="6"/>
  <c r="W232" i="6"/>
  <c r="U232" i="6"/>
  <c r="S232" i="6"/>
  <c r="R232" i="6"/>
  <c r="Q232" i="6"/>
  <c r="L232" i="6" s="1"/>
  <c r="BG232" i="6" s="1"/>
  <c r="BJ227" i="6"/>
  <c r="BI227" i="6"/>
  <c r="BH227" i="6"/>
  <c r="BF227" i="6"/>
  <c r="Y227" i="6"/>
  <c r="W227" i="6"/>
  <c r="U227" i="6"/>
  <c r="S227" i="6"/>
  <c r="R227" i="6"/>
  <c r="Q227" i="6"/>
  <c r="BJ225" i="6"/>
  <c r="BI225" i="6"/>
  <c r="BH225" i="6"/>
  <c r="BF225" i="6"/>
  <c r="Y225" i="6"/>
  <c r="W225" i="6"/>
  <c r="U225" i="6"/>
  <c r="S225" i="6"/>
  <c r="R225" i="6"/>
  <c r="Q225" i="6"/>
  <c r="BJ223" i="6"/>
  <c r="BI223" i="6"/>
  <c r="BH223" i="6"/>
  <c r="BF223" i="6"/>
  <c r="Y223" i="6"/>
  <c r="W223" i="6"/>
  <c r="U223" i="6"/>
  <c r="S223" i="6"/>
  <c r="R223" i="6"/>
  <c r="Q223" i="6"/>
  <c r="L223" i="6" s="1"/>
  <c r="BG223" i="6" s="1"/>
  <c r="BJ218" i="6"/>
  <c r="BI218" i="6"/>
  <c r="BH218" i="6"/>
  <c r="BF218" i="6"/>
  <c r="Y218" i="6"/>
  <c r="W218" i="6"/>
  <c r="U218" i="6"/>
  <c r="S218" i="6"/>
  <c r="R218" i="6"/>
  <c r="Q218" i="6"/>
  <c r="BJ216" i="6"/>
  <c r="BI216" i="6"/>
  <c r="BH216" i="6"/>
  <c r="BF216" i="6"/>
  <c r="Y216" i="6"/>
  <c r="W216" i="6"/>
  <c r="U216" i="6"/>
  <c r="S216" i="6"/>
  <c r="R216" i="6"/>
  <c r="Q216" i="6"/>
  <c r="L216" i="6" s="1"/>
  <c r="BG216" i="6" s="1"/>
  <c r="BJ213" i="6"/>
  <c r="BI213" i="6"/>
  <c r="BH213" i="6"/>
  <c r="BF213" i="6"/>
  <c r="Y213" i="6"/>
  <c r="W213" i="6"/>
  <c r="U213" i="6"/>
  <c r="S213" i="6"/>
  <c r="R213" i="6"/>
  <c r="Q213" i="6"/>
  <c r="BJ210" i="6"/>
  <c r="BI210" i="6"/>
  <c r="BH210" i="6"/>
  <c r="BF210" i="6"/>
  <c r="Y210" i="6"/>
  <c r="W210" i="6"/>
  <c r="U210" i="6"/>
  <c r="S210" i="6"/>
  <c r="R210" i="6"/>
  <c r="Q210" i="6"/>
  <c r="BL210" i="6" s="1"/>
  <c r="BJ208" i="6"/>
  <c r="BI208" i="6"/>
  <c r="BH208" i="6"/>
  <c r="BF208" i="6"/>
  <c r="Y208" i="6"/>
  <c r="W208" i="6"/>
  <c r="U208" i="6"/>
  <c r="S208" i="6"/>
  <c r="R208" i="6"/>
  <c r="Q208" i="6"/>
  <c r="L208" i="6" s="1"/>
  <c r="BG208" i="6" s="1"/>
  <c r="BJ204" i="6"/>
  <c r="BI204" i="6"/>
  <c r="BH204" i="6"/>
  <c r="BF204" i="6"/>
  <c r="Y204" i="6"/>
  <c r="W204" i="6"/>
  <c r="U204" i="6"/>
  <c r="S204" i="6"/>
  <c r="R204" i="6"/>
  <c r="Q204" i="6"/>
  <c r="BL204" i="6" s="1"/>
  <c r="BJ202" i="6"/>
  <c r="BI202" i="6"/>
  <c r="BH202" i="6"/>
  <c r="BF202" i="6"/>
  <c r="Y202" i="6"/>
  <c r="W202" i="6"/>
  <c r="U202" i="6"/>
  <c r="S202" i="6"/>
  <c r="R202" i="6"/>
  <c r="Q202" i="6"/>
  <c r="BL202" i="6" s="1"/>
  <c r="L202" i="6"/>
  <c r="BG202" i="6" s="1"/>
  <c r="BJ200" i="6"/>
  <c r="BI200" i="6"/>
  <c r="BH200" i="6"/>
  <c r="BF200" i="6"/>
  <c r="Y200" i="6"/>
  <c r="W200" i="6"/>
  <c r="U200" i="6"/>
  <c r="S200" i="6"/>
  <c r="R200" i="6"/>
  <c r="Q200" i="6"/>
  <c r="BJ195" i="6"/>
  <c r="BI195" i="6"/>
  <c r="BH195" i="6"/>
  <c r="BF195" i="6"/>
  <c r="Y195" i="6"/>
  <c r="W195" i="6"/>
  <c r="U195" i="6"/>
  <c r="S195" i="6"/>
  <c r="R195" i="6"/>
  <c r="Q195" i="6"/>
  <c r="BJ191" i="6"/>
  <c r="BI191" i="6"/>
  <c r="BH191" i="6"/>
  <c r="BF191" i="6"/>
  <c r="Y191" i="6"/>
  <c r="W191" i="6"/>
  <c r="U191" i="6"/>
  <c r="S191" i="6"/>
  <c r="R191" i="6"/>
  <c r="Q191" i="6"/>
  <c r="BL189" i="6"/>
  <c r="BJ189" i="6"/>
  <c r="BI189" i="6"/>
  <c r="BH189" i="6"/>
  <c r="BF189" i="6"/>
  <c r="Y189" i="6"/>
  <c r="W189" i="6"/>
  <c r="U189" i="6"/>
  <c r="S189" i="6"/>
  <c r="R189" i="6"/>
  <c r="Q189" i="6"/>
  <c r="L189" i="6" s="1"/>
  <c r="BG189" i="6" s="1"/>
  <c r="BJ187" i="6"/>
  <c r="BI187" i="6"/>
  <c r="BH187" i="6"/>
  <c r="BF187" i="6"/>
  <c r="Y187" i="6"/>
  <c r="W187" i="6"/>
  <c r="U187" i="6"/>
  <c r="S187" i="6"/>
  <c r="R187" i="6"/>
  <c r="Q187" i="6"/>
  <c r="BJ185" i="6"/>
  <c r="BI185" i="6"/>
  <c r="BH185" i="6"/>
  <c r="BF185" i="6"/>
  <c r="Y185" i="6"/>
  <c r="W185" i="6"/>
  <c r="U185" i="6"/>
  <c r="S185" i="6"/>
  <c r="R185" i="6"/>
  <c r="Q185" i="6"/>
  <c r="L185" i="6" s="1"/>
  <c r="BG185" i="6" s="1"/>
  <c r="BJ182" i="6"/>
  <c r="BI182" i="6"/>
  <c r="BH182" i="6"/>
  <c r="BF182" i="6"/>
  <c r="Y182" i="6"/>
  <c r="W182" i="6"/>
  <c r="U182" i="6"/>
  <c r="S182" i="6"/>
  <c r="R182" i="6"/>
  <c r="Q182" i="6"/>
  <c r="BL180" i="6"/>
  <c r="BJ180" i="6"/>
  <c r="BI180" i="6"/>
  <c r="BH180" i="6"/>
  <c r="BF180" i="6"/>
  <c r="Y180" i="6"/>
  <c r="W180" i="6"/>
  <c r="U180" i="6"/>
  <c r="S180" i="6"/>
  <c r="R180" i="6"/>
  <c r="Q180" i="6"/>
  <c r="L180" i="6"/>
  <c r="BG180" i="6" s="1"/>
  <c r="BJ178" i="6"/>
  <c r="BI178" i="6"/>
  <c r="BH178" i="6"/>
  <c r="BF178" i="6"/>
  <c r="Y178" i="6"/>
  <c r="W178" i="6"/>
  <c r="U178" i="6"/>
  <c r="S178" i="6"/>
  <c r="R178" i="6"/>
  <c r="Q178" i="6"/>
  <c r="BJ176" i="6"/>
  <c r="BI176" i="6"/>
  <c r="BH176" i="6"/>
  <c r="BF176" i="6"/>
  <c r="Y176" i="6"/>
  <c r="W176" i="6"/>
  <c r="U176" i="6"/>
  <c r="S176" i="6"/>
  <c r="R176" i="6"/>
  <c r="Q176" i="6"/>
  <c r="BJ174" i="6"/>
  <c r="BI174" i="6"/>
  <c r="BH174" i="6"/>
  <c r="BF174" i="6"/>
  <c r="Y174" i="6"/>
  <c r="W174" i="6"/>
  <c r="U174" i="6"/>
  <c r="S174" i="6"/>
  <c r="R174" i="6"/>
  <c r="Q174" i="6"/>
  <c r="L174" i="6" s="1"/>
  <c r="BG174" i="6" s="1"/>
  <c r="BJ170" i="6"/>
  <c r="BI170" i="6"/>
  <c r="BH170" i="6"/>
  <c r="BF170" i="6"/>
  <c r="Y170" i="6"/>
  <c r="W170" i="6"/>
  <c r="U170" i="6"/>
  <c r="S170" i="6"/>
  <c r="R170" i="6"/>
  <c r="Q170" i="6"/>
  <c r="BJ163" i="6"/>
  <c r="BI163" i="6"/>
  <c r="BH163" i="6"/>
  <c r="BF163" i="6"/>
  <c r="Y163" i="6"/>
  <c r="W163" i="6"/>
  <c r="U163" i="6"/>
  <c r="S163" i="6"/>
  <c r="R163" i="6"/>
  <c r="Q163" i="6"/>
  <c r="BL163" i="6" s="1"/>
  <c r="BJ156" i="6"/>
  <c r="BI156" i="6"/>
  <c r="BH156" i="6"/>
  <c r="BF156" i="6"/>
  <c r="Y156" i="6"/>
  <c r="W156" i="6"/>
  <c r="U156" i="6"/>
  <c r="S156" i="6"/>
  <c r="R156" i="6"/>
  <c r="Q156" i="6"/>
  <c r="BJ154" i="6"/>
  <c r="BI154" i="6"/>
  <c r="BH154" i="6"/>
  <c r="BF154" i="6"/>
  <c r="Y154" i="6"/>
  <c r="W154" i="6"/>
  <c r="U154" i="6"/>
  <c r="S154" i="6"/>
  <c r="R154" i="6"/>
  <c r="Q154" i="6"/>
  <c r="BL154" i="6" s="1"/>
  <c r="BJ152" i="6"/>
  <c r="BI152" i="6"/>
  <c r="BH152" i="6"/>
  <c r="BF152" i="6"/>
  <c r="Y152" i="6"/>
  <c r="W152" i="6"/>
  <c r="U152" i="6"/>
  <c r="S152" i="6"/>
  <c r="R152" i="6"/>
  <c r="Q152" i="6"/>
  <c r="BJ150" i="6"/>
  <c r="BI150" i="6"/>
  <c r="BH150" i="6"/>
  <c r="BF150" i="6"/>
  <c r="Y150" i="6"/>
  <c r="W150" i="6"/>
  <c r="U150" i="6"/>
  <c r="S150" i="6"/>
  <c r="R150" i="6"/>
  <c r="Q150" i="6"/>
  <c r="BL150" i="6" s="1"/>
  <c r="L150" i="6"/>
  <c r="BG150" i="6" s="1"/>
  <c r="BJ147" i="6"/>
  <c r="BI147" i="6"/>
  <c r="BH147" i="6"/>
  <c r="BF147" i="6"/>
  <c r="Y147" i="6"/>
  <c r="W147" i="6"/>
  <c r="W146" i="6" s="1"/>
  <c r="U147" i="6"/>
  <c r="U146" i="6" s="1"/>
  <c r="S147" i="6"/>
  <c r="S146" i="6" s="1"/>
  <c r="K101" i="6" s="1"/>
  <c r="R147" i="6"/>
  <c r="R146" i="6" s="1"/>
  <c r="J101" i="6" s="1"/>
  <c r="Q147" i="6"/>
  <c r="Y146" i="6"/>
  <c r="BJ145" i="6"/>
  <c r="BI145" i="6"/>
  <c r="BH145" i="6"/>
  <c r="BF145" i="6"/>
  <c r="Y145" i="6"/>
  <c r="W145" i="6"/>
  <c r="U145" i="6"/>
  <c r="S145" i="6"/>
  <c r="R145" i="6"/>
  <c r="R140" i="6" s="1"/>
  <c r="J100" i="6" s="1"/>
  <c r="Q145" i="6"/>
  <c r="BL144" i="6"/>
  <c r="BJ144" i="6"/>
  <c r="BI144" i="6"/>
  <c r="BH144" i="6"/>
  <c r="BF144" i="6"/>
  <c r="Y144" i="6"/>
  <c r="W144" i="6"/>
  <c r="U144" i="6"/>
  <c r="S144" i="6"/>
  <c r="R144" i="6"/>
  <c r="Q144" i="6"/>
  <c r="L144" i="6" s="1"/>
  <c r="BG144" i="6" s="1"/>
  <c r="BJ143" i="6"/>
  <c r="BI143" i="6"/>
  <c r="BH143" i="6"/>
  <c r="BF143" i="6"/>
  <c r="Y143" i="6"/>
  <c r="Y140" i="6" s="1"/>
  <c r="W143" i="6"/>
  <c r="U143" i="6"/>
  <c r="S143" i="6"/>
  <c r="R143" i="6"/>
  <c r="Q143" i="6"/>
  <c r="BJ141" i="6"/>
  <c r="BI141" i="6"/>
  <c r="BH141" i="6"/>
  <c r="BF141" i="6"/>
  <c r="Y141" i="6"/>
  <c r="W141" i="6"/>
  <c r="U141" i="6"/>
  <c r="S141" i="6"/>
  <c r="R141" i="6"/>
  <c r="Q141" i="6"/>
  <c r="BJ138" i="6"/>
  <c r="BI138" i="6"/>
  <c r="BH138" i="6"/>
  <c r="BF138" i="6"/>
  <c r="Y138" i="6"/>
  <c r="W138" i="6"/>
  <c r="U138" i="6"/>
  <c r="S138" i="6"/>
  <c r="S135" i="6" s="1"/>
  <c r="K99" i="6" s="1"/>
  <c r="R138" i="6"/>
  <c r="Q138" i="6"/>
  <c r="BL138" i="6" s="1"/>
  <c r="BJ136" i="6"/>
  <c r="BI136" i="6"/>
  <c r="BH136" i="6"/>
  <c r="BF136" i="6"/>
  <c r="Y136" i="6"/>
  <c r="W136" i="6"/>
  <c r="W135" i="6" s="1"/>
  <c r="U136" i="6"/>
  <c r="S136" i="6"/>
  <c r="R136" i="6"/>
  <c r="Q136" i="6"/>
  <c r="BJ133" i="6"/>
  <c r="BI133" i="6"/>
  <c r="BH133" i="6"/>
  <c r="BF133" i="6"/>
  <c r="Y133" i="6"/>
  <c r="Y132" i="6" s="1"/>
  <c r="W133" i="6"/>
  <c r="U133" i="6"/>
  <c r="S133" i="6"/>
  <c r="S132" i="6" s="1"/>
  <c r="K98" i="6" s="1"/>
  <c r="R133" i="6"/>
  <c r="Q133" i="6"/>
  <c r="W132" i="6"/>
  <c r="U132" i="6"/>
  <c r="R132" i="6"/>
  <c r="J98" i="6" s="1"/>
  <c r="K127" i="6"/>
  <c r="F126" i="6"/>
  <c r="F124" i="6"/>
  <c r="E122" i="6"/>
  <c r="K92" i="6"/>
  <c r="F91" i="6"/>
  <c r="F89" i="6"/>
  <c r="E87" i="6"/>
  <c r="L39" i="6"/>
  <c r="L38" i="6"/>
  <c r="L37" i="6"/>
  <c r="K21" i="6"/>
  <c r="E21" i="6"/>
  <c r="K126" i="6" s="1"/>
  <c r="K20" i="6"/>
  <c r="K18" i="6"/>
  <c r="E18" i="6"/>
  <c r="F92" i="6" s="1"/>
  <c r="K17" i="6"/>
  <c r="K12" i="6"/>
  <c r="K124" i="6" s="1"/>
  <c r="E7" i="6"/>
  <c r="E85" i="6" s="1"/>
  <c r="BJ296" i="5"/>
  <c r="BI296" i="5"/>
  <c r="BH296" i="5"/>
  <c r="BF296" i="5"/>
  <c r="Y296" i="5"/>
  <c r="W296" i="5"/>
  <c r="U296" i="5"/>
  <c r="S296" i="5"/>
  <c r="R296" i="5"/>
  <c r="Q296" i="5"/>
  <c r="BL296" i="5" s="1"/>
  <c r="BJ289" i="5"/>
  <c r="BI289" i="5"/>
  <c r="BH289" i="5"/>
  <c r="BF289" i="5"/>
  <c r="Y289" i="5"/>
  <c r="W289" i="5"/>
  <c r="U289" i="5"/>
  <c r="U286" i="5" s="1"/>
  <c r="S289" i="5"/>
  <c r="S286" i="5" s="1"/>
  <c r="K110" i="5" s="1"/>
  <c r="R289" i="5"/>
  <c r="Q289" i="5"/>
  <c r="BJ287" i="5"/>
  <c r="BI287" i="5"/>
  <c r="BH287" i="5"/>
  <c r="BF287" i="5"/>
  <c r="Y287" i="5"/>
  <c r="Y286" i="5" s="1"/>
  <c r="W287" i="5"/>
  <c r="U287" i="5"/>
  <c r="S287" i="5"/>
  <c r="R287" i="5"/>
  <c r="R286" i="5" s="1"/>
  <c r="J110" i="5" s="1"/>
  <c r="Q287" i="5"/>
  <c r="L287" i="5" s="1"/>
  <c r="BG287" i="5" s="1"/>
  <c r="BJ285" i="5"/>
  <c r="BI285" i="5"/>
  <c r="BH285" i="5"/>
  <c r="BF285" i="5"/>
  <c r="Y285" i="5"/>
  <c r="W285" i="5"/>
  <c r="U285" i="5"/>
  <c r="S285" i="5"/>
  <c r="R285" i="5"/>
  <c r="Q285" i="5"/>
  <c r="BL285" i="5" s="1"/>
  <c r="BJ284" i="5"/>
  <c r="BI284" i="5"/>
  <c r="BH284" i="5"/>
  <c r="BF284" i="5"/>
  <c r="Y284" i="5"/>
  <c r="W284" i="5"/>
  <c r="U284" i="5"/>
  <c r="S284" i="5"/>
  <c r="R284" i="5"/>
  <c r="Q284" i="5"/>
  <c r="BL282" i="5"/>
  <c r="BJ282" i="5"/>
  <c r="BI282" i="5"/>
  <c r="BH282" i="5"/>
  <c r="BF282" i="5"/>
  <c r="Y282" i="5"/>
  <c r="W282" i="5"/>
  <c r="U282" i="5"/>
  <c r="S282" i="5"/>
  <c r="R282" i="5"/>
  <c r="Q282" i="5"/>
  <c r="L282" i="5" s="1"/>
  <c r="BG282" i="5" s="1"/>
  <c r="BJ280" i="5"/>
  <c r="BI280" i="5"/>
  <c r="BH280" i="5"/>
  <c r="BF280" i="5"/>
  <c r="Y280" i="5"/>
  <c r="W280" i="5"/>
  <c r="U280" i="5"/>
  <c r="S280" i="5"/>
  <c r="R280" i="5"/>
  <c r="Q280" i="5"/>
  <c r="BJ278" i="5"/>
  <c r="BI278" i="5"/>
  <c r="BH278" i="5"/>
  <c r="BF278" i="5"/>
  <c r="Y278" i="5"/>
  <c r="W278" i="5"/>
  <c r="U278" i="5"/>
  <c r="S278" i="5"/>
  <c r="R278" i="5"/>
  <c r="Q278" i="5"/>
  <c r="BJ277" i="5"/>
  <c r="BI277" i="5"/>
  <c r="BH277" i="5"/>
  <c r="BF277" i="5"/>
  <c r="Y277" i="5"/>
  <c r="W277" i="5"/>
  <c r="U277" i="5"/>
  <c r="S277" i="5"/>
  <c r="R277" i="5"/>
  <c r="Q277" i="5"/>
  <c r="L277" i="5" s="1"/>
  <c r="BG277" i="5" s="1"/>
  <c r="BJ276" i="5"/>
  <c r="BI276" i="5"/>
  <c r="BH276" i="5"/>
  <c r="BF276" i="5"/>
  <c r="Y276" i="5"/>
  <c r="W276" i="5"/>
  <c r="U276" i="5"/>
  <c r="S276" i="5"/>
  <c r="R276" i="5"/>
  <c r="Q276" i="5"/>
  <c r="BJ275" i="5"/>
  <c r="BI275" i="5"/>
  <c r="BH275" i="5"/>
  <c r="BF275" i="5"/>
  <c r="Y275" i="5"/>
  <c r="W275" i="5"/>
  <c r="U275" i="5"/>
  <c r="S275" i="5"/>
  <c r="R275" i="5"/>
  <c r="Q275" i="5"/>
  <c r="BL275" i="5" s="1"/>
  <c r="BJ274" i="5"/>
  <c r="BI274" i="5"/>
  <c r="BH274" i="5"/>
  <c r="BF274" i="5"/>
  <c r="Y274" i="5"/>
  <c r="W274" i="5"/>
  <c r="U274" i="5"/>
  <c r="S274" i="5"/>
  <c r="R274" i="5"/>
  <c r="Q274" i="5"/>
  <c r="BL273" i="5"/>
  <c r="BJ273" i="5"/>
  <c r="BI273" i="5"/>
  <c r="BH273" i="5"/>
  <c r="BF273" i="5"/>
  <c r="Y273" i="5"/>
  <c r="W273" i="5"/>
  <c r="U273" i="5"/>
  <c r="S273" i="5"/>
  <c r="R273" i="5"/>
  <c r="Q273" i="5"/>
  <c r="L273" i="5"/>
  <c r="BG273" i="5" s="1"/>
  <c r="BJ269" i="5"/>
  <c r="BI269" i="5"/>
  <c r="BH269" i="5"/>
  <c r="BF269" i="5"/>
  <c r="Y269" i="5"/>
  <c r="W269" i="5"/>
  <c r="U269" i="5"/>
  <c r="S269" i="5"/>
  <c r="R269" i="5"/>
  <c r="Q269" i="5"/>
  <c r="BJ266" i="5"/>
  <c r="BI266" i="5"/>
  <c r="BH266" i="5"/>
  <c r="BF266" i="5"/>
  <c r="Y266" i="5"/>
  <c r="W266" i="5"/>
  <c r="U266" i="5"/>
  <c r="S266" i="5"/>
  <c r="R266" i="5"/>
  <c r="Q266" i="5"/>
  <c r="L266" i="5" s="1"/>
  <c r="BG266" i="5" s="1"/>
  <c r="BJ264" i="5"/>
  <c r="BI264" i="5"/>
  <c r="BH264" i="5"/>
  <c r="BF264" i="5"/>
  <c r="Y264" i="5"/>
  <c r="W264" i="5"/>
  <c r="U264" i="5"/>
  <c r="S264" i="5"/>
  <c r="R264" i="5"/>
  <c r="Q264" i="5"/>
  <c r="BJ263" i="5"/>
  <c r="BI263" i="5"/>
  <c r="BH263" i="5"/>
  <c r="BF263" i="5"/>
  <c r="Y263" i="5"/>
  <c r="W263" i="5"/>
  <c r="U263" i="5"/>
  <c r="S263" i="5"/>
  <c r="R263" i="5"/>
  <c r="Q263" i="5"/>
  <c r="L263" i="5" s="1"/>
  <c r="BG263" i="5" s="1"/>
  <c r="BJ256" i="5"/>
  <c r="BI256" i="5"/>
  <c r="BH256" i="5"/>
  <c r="BF256" i="5"/>
  <c r="Y256" i="5"/>
  <c r="W256" i="5"/>
  <c r="U256" i="5"/>
  <c r="S256" i="5"/>
  <c r="R256" i="5"/>
  <c r="Q256" i="5"/>
  <c r="BJ254" i="5"/>
  <c r="BI254" i="5"/>
  <c r="BH254" i="5"/>
  <c r="BF254" i="5"/>
  <c r="Y254" i="5"/>
  <c r="W254" i="5"/>
  <c r="U254" i="5"/>
  <c r="S254" i="5"/>
  <c r="R254" i="5"/>
  <c r="Q254" i="5"/>
  <c r="BL252" i="5"/>
  <c r="BJ252" i="5"/>
  <c r="BI252" i="5"/>
  <c r="BH252" i="5"/>
  <c r="BF252" i="5"/>
  <c r="Y252" i="5"/>
  <c r="W252" i="5"/>
  <c r="U252" i="5"/>
  <c r="S252" i="5"/>
  <c r="R252" i="5"/>
  <c r="Q252" i="5"/>
  <c r="L252" i="5"/>
  <c r="BG252" i="5" s="1"/>
  <c r="Y251" i="5"/>
  <c r="R251" i="5"/>
  <c r="J107" i="5" s="1"/>
  <c r="BJ250" i="5"/>
  <c r="BI250" i="5"/>
  <c r="BH250" i="5"/>
  <c r="BF250" i="5"/>
  <c r="Y250" i="5"/>
  <c r="W250" i="5"/>
  <c r="U250" i="5"/>
  <c r="S250" i="5"/>
  <c r="R250" i="5"/>
  <c r="Q250" i="5"/>
  <c r="L250" i="5" s="1"/>
  <c r="BG250" i="5" s="1"/>
  <c r="BJ249" i="5"/>
  <c r="BI249" i="5"/>
  <c r="BH249" i="5"/>
  <c r="BF249" i="5"/>
  <c r="Y249" i="5"/>
  <c r="W249" i="5"/>
  <c r="U249" i="5"/>
  <c r="S249" i="5"/>
  <c r="R249" i="5"/>
  <c r="Q249" i="5"/>
  <c r="BJ248" i="5"/>
  <c r="BI248" i="5"/>
  <c r="BH248" i="5"/>
  <c r="BF248" i="5"/>
  <c r="Y248" i="5"/>
  <c r="W248" i="5"/>
  <c r="U248" i="5"/>
  <c r="S248" i="5"/>
  <c r="R248" i="5"/>
  <c r="Q248" i="5"/>
  <c r="BL248" i="5" s="1"/>
  <c r="BJ246" i="5"/>
  <c r="BI246" i="5"/>
  <c r="BH246" i="5"/>
  <c r="BF246" i="5"/>
  <c r="Y246" i="5"/>
  <c r="W246" i="5"/>
  <c r="U246" i="5"/>
  <c r="S246" i="5"/>
  <c r="R246" i="5"/>
  <c r="Q246" i="5"/>
  <c r="BL245" i="5"/>
  <c r="BJ245" i="5"/>
  <c r="BI245" i="5"/>
  <c r="BH245" i="5"/>
  <c r="BF245" i="5"/>
  <c r="Y245" i="5"/>
  <c r="W245" i="5"/>
  <c r="U245" i="5"/>
  <c r="S245" i="5"/>
  <c r="R245" i="5"/>
  <c r="Q245" i="5"/>
  <c r="L245" i="5"/>
  <c r="BG245" i="5" s="1"/>
  <c r="BJ243" i="5"/>
  <c r="BI243" i="5"/>
  <c r="BH243" i="5"/>
  <c r="BF243" i="5"/>
  <c r="Y243" i="5"/>
  <c r="W243" i="5"/>
  <c r="U243" i="5"/>
  <c r="S243" i="5"/>
  <c r="R243" i="5"/>
  <c r="Q243" i="5"/>
  <c r="BJ241" i="5"/>
  <c r="BI241" i="5"/>
  <c r="BH241" i="5"/>
  <c r="BF241" i="5"/>
  <c r="Y241" i="5"/>
  <c r="W241" i="5"/>
  <c r="U241" i="5"/>
  <c r="S241" i="5"/>
  <c r="R241" i="5"/>
  <c r="Q241" i="5"/>
  <c r="L241" i="5" s="1"/>
  <c r="BG241" i="5" s="1"/>
  <c r="BJ239" i="5"/>
  <c r="BI239" i="5"/>
  <c r="BH239" i="5"/>
  <c r="BF239" i="5"/>
  <c r="Y239" i="5"/>
  <c r="W239" i="5"/>
  <c r="U239" i="5"/>
  <c r="S239" i="5"/>
  <c r="R239" i="5"/>
  <c r="Q239" i="5"/>
  <c r="BJ238" i="5"/>
  <c r="BI238" i="5"/>
  <c r="BH238" i="5"/>
  <c r="BF238" i="5"/>
  <c r="Y238" i="5"/>
  <c r="W238" i="5"/>
  <c r="U238" i="5"/>
  <c r="S238" i="5"/>
  <c r="R238" i="5"/>
  <c r="Q238" i="5"/>
  <c r="L238" i="5" s="1"/>
  <c r="BG238" i="5" s="1"/>
  <c r="BJ236" i="5"/>
  <c r="BI236" i="5"/>
  <c r="BH236" i="5"/>
  <c r="BF236" i="5"/>
  <c r="Y236" i="5"/>
  <c r="W236" i="5"/>
  <c r="U236" i="5"/>
  <c r="S236" i="5"/>
  <c r="R236" i="5"/>
  <c r="Q236" i="5"/>
  <c r="BJ234" i="5"/>
  <c r="BI234" i="5"/>
  <c r="BH234" i="5"/>
  <c r="BF234" i="5"/>
  <c r="Y234" i="5"/>
  <c r="W234" i="5"/>
  <c r="U234" i="5"/>
  <c r="S234" i="5"/>
  <c r="R234" i="5"/>
  <c r="Q234" i="5"/>
  <c r="BL234" i="5" s="1"/>
  <c r="BJ232" i="5"/>
  <c r="BI232" i="5"/>
  <c r="BH232" i="5"/>
  <c r="BF232" i="5"/>
  <c r="Y232" i="5"/>
  <c r="W232" i="5"/>
  <c r="U232" i="5"/>
  <c r="S232" i="5"/>
  <c r="R232" i="5"/>
  <c r="Q232" i="5"/>
  <c r="BJ227" i="5"/>
  <c r="BI227" i="5"/>
  <c r="BH227" i="5"/>
  <c r="BF227" i="5"/>
  <c r="Y227" i="5"/>
  <c r="W227" i="5"/>
  <c r="U227" i="5"/>
  <c r="U224" i="5" s="1"/>
  <c r="S227" i="5"/>
  <c r="R227" i="5"/>
  <c r="Q227" i="5"/>
  <c r="BJ225" i="5"/>
  <c r="BI225" i="5"/>
  <c r="BH225" i="5"/>
  <c r="BF225" i="5"/>
  <c r="Y225" i="5"/>
  <c r="Y224" i="5" s="1"/>
  <c r="W225" i="5"/>
  <c r="U225" i="5"/>
  <c r="S225" i="5"/>
  <c r="R225" i="5"/>
  <c r="Q225" i="5"/>
  <c r="BL225" i="5" s="1"/>
  <c r="BJ223" i="5"/>
  <c r="BI223" i="5"/>
  <c r="BH223" i="5"/>
  <c r="BF223" i="5"/>
  <c r="Y223" i="5"/>
  <c r="W223" i="5"/>
  <c r="U223" i="5"/>
  <c r="S223" i="5"/>
  <c r="R223" i="5"/>
  <c r="Q223" i="5"/>
  <c r="L223" i="5" s="1"/>
  <c r="BG223" i="5" s="1"/>
  <c r="BJ218" i="5"/>
  <c r="BI218" i="5"/>
  <c r="BH218" i="5"/>
  <c r="BF218" i="5"/>
  <c r="Y218" i="5"/>
  <c r="W218" i="5"/>
  <c r="U218" i="5"/>
  <c r="S218" i="5"/>
  <c r="R218" i="5"/>
  <c r="Q218" i="5"/>
  <c r="BJ216" i="5"/>
  <c r="BI216" i="5"/>
  <c r="BH216" i="5"/>
  <c r="BF216" i="5"/>
  <c r="Y216" i="5"/>
  <c r="W216" i="5"/>
  <c r="U216" i="5"/>
  <c r="S216" i="5"/>
  <c r="R216" i="5"/>
  <c r="Q216" i="5"/>
  <c r="BL216" i="5" s="1"/>
  <c r="BJ213" i="5"/>
  <c r="BI213" i="5"/>
  <c r="BH213" i="5"/>
  <c r="BF213" i="5"/>
  <c r="Y213" i="5"/>
  <c r="W213" i="5"/>
  <c r="U213" i="5"/>
  <c r="S213" i="5"/>
  <c r="R213" i="5"/>
  <c r="Q213" i="5"/>
  <c r="BL210" i="5"/>
  <c r="BJ210" i="5"/>
  <c r="BI210" i="5"/>
  <c r="BH210" i="5"/>
  <c r="BF210" i="5"/>
  <c r="Y210" i="5"/>
  <c r="W210" i="5"/>
  <c r="U210" i="5"/>
  <c r="S210" i="5"/>
  <c r="R210" i="5"/>
  <c r="Q210" i="5"/>
  <c r="L210" i="5"/>
  <c r="BG210" i="5" s="1"/>
  <c r="BJ208" i="5"/>
  <c r="BI208" i="5"/>
  <c r="BH208" i="5"/>
  <c r="BF208" i="5"/>
  <c r="Y208" i="5"/>
  <c r="W208" i="5"/>
  <c r="U208" i="5"/>
  <c r="S208" i="5"/>
  <c r="R208" i="5"/>
  <c r="Q208" i="5"/>
  <c r="BJ204" i="5"/>
  <c r="BI204" i="5"/>
  <c r="BH204" i="5"/>
  <c r="BF204" i="5"/>
  <c r="Y204" i="5"/>
  <c r="W204" i="5"/>
  <c r="U204" i="5"/>
  <c r="S204" i="5"/>
  <c r="R204" i="5"/>
  <c r="Q204" i="5"/>
  <c r="L204" i="5" s="1"/>
  <c r="BG204" i="5" s="1"/>
  <c r="BJ202" i="5"/>
  <c r="BI202" i="5"/>
  <c r="BH202" i="5"/>
  <c r="BF202" i="5"/>
  <c r="Y202" i="5"/>
  <c r="W202" i="5"/>
  <c r="U202" i="5"/>
  <c r="S202" i="5"/>
  <c r="R202" i="5"/>
  <c r="Q202" i="5"/>
  <c r="BJ200" i="5"/>
  <c r="BI200" i="5"/>
  <c r="BH200" i="5"/>
  <c r="BF200" i="5"/>
  <c r="Y200" i="5"/>
  <c r="W200" i="5"/>
  <c r="U200" i="5"/>
  <c r="S200" i="5"/>
  <c r="R200" i="5"/>
  <c r="Q200" i="5"/>
  <c r="L200" i="5" s="1"/>
  <c r="BG200" i="5" s="1"/>
  <c r="BJ195" i="5"/>
  <c r="BI195" i="5"/>
  <c r="BH195" i="5"/>
  <c r="BF195" i="5"/>
  <c r="Y195" i="5"/>
  <c r="W195" i="5"/>
  <c r="U195" i="5"/>
  <c r="S195" i="5"/>
  <c r="R195" i="5"/>
  <c r="Q195" i="5"/>
  <c r="BJ191" i="5"/>
  <c r="BI191" i="5"/>
  <c r="BH191" i="5"/>
  <c r="BF191" i="5"/>
  <c r="Y191" i="5"/>
  <c r="W191" i="5"/>
  <c r="U191" i="5"/>
  <c r="S191" i="5"/>
  <c r="R191" i="5"/>
  <c r="Q191" i="5"/>
  <c r="BL191" i="5" s="1"/>
  <c r="L191" i="5"/>
  <c r="BG191" i="5" s="1"/>
  <c r="BJ189" i="5"/>
  <c r="BI189" i="5"/>
  <c r="BH189" i="5"/>
  <c r="BF189" i="5"/>
  <c r="Y189" i="5"/>
  <c r="W189" i="5"/>
  <c r="U189" i="5"/>
  <c r="S189" i="5"/>
  <c r="R189" i="5"/>
  <c r="Q189" i="5"/>
  <c r="BL187" i="5"/>
  <c r="BJ187" i="5"/>
  <c r="BI187" i="5"/>
  <c r="BH187" i="5"/>
  <c r="BF187" i="5"/>
  <c r="Y187" i="5"/>
  <c r="W187" i="5"/>
  <c r="U187" i="5"/>
  <c r="S187" i="5"/>
  <c r="R187" i="5"/>
  <c r="Q187" i="5"/>
  <c r="L187" i="5" s="1"/>
  <c r="BG187" i="5" s="1"/>
  <c r="BJ185" i="5"/>
  <c r="BI185" i="5"/>
  <c r="BH185" i="5"/>
  <c r="BF185" i="5"/>
  <c r="Y185" i="5"/>
  <c r="W185" i="5"/>
  <c r="U185" i="5"/>
  <c r="S185" i="5"/>
  <c r="R185" i="5"/>
  <c r="Q185" i="5"/>
  <c r="BJ182" i="5"/>
  <c r="BI182" i="5"/>
  <c r="BH182" i="5"/>
  <c r="BF182" i="5"/>
  <c r="Y182" i="5"/>
  <c r="W182" i="5"/>
  <c r="U182" i="5"/>
  <c r="S182" i="5"/>
  <c r="R182" i="5"/>
  <c r="Q182" i="5"/>
  <c r="L182" i="5" s="1"/>
  <c r="BG182" i="5" s="1"/>
  <c r="BJ180" i="5"/>
  <c r="BI180" i="5"/>
  <c r="BH180" i="5"/>
  <c r="BF180" i="5"/>
  <c r="Y180" i="5"/>
  <c r="W180" i="5"/>
  <c r="U180" i="5"/>
  <c r="S180" i="5"/>
  <c r="R180" i="5"/>
  <c r="Q180" i="5"/>
  <c r="BJ178" i="5"/>
  <c r="BI178" i="5"/>
  <c r="BH178" i="5"/>
  <c r="BF178" i="5"/>
  <c r="Y178" i="5"/>
  <c r="W178" i="5"/>
  <c r="U178" i="5"/>
  <c r="S178" i="5"/>
  <c r="R178" i="5"/>
  <c r="Q178" i="5"/>
  <c r="BL178" i="5" s="1"/>
  <c r="BJ176" i="5"/>
  <c r="BI176" i="5"/>
  <c r="BH176" i="5"/>
  <c r="BF176" i="5"/>
  <c r="Y176" i="5"/>
  <c r="W176" i="5"/>
  <c r="U176" i="5"/>
  <c r="S176" i="5"/>
  <c r="R176" i="5"/>
  <c r="Q176" i="5"/>
  <c r="BJ174" i="5"/>
  <c r="BI174" i="5"/>
  <c r="BH174" i="5"/>
  <c r="BF174" i="5"/>
  <c r="Y174" i="5"/>
  <c r="W174" i="5"/>
  <c r="U174" i="5"/>
  <c r="S174" i="5"/>
  <c r="R174" i="5"/>
  <c r="Q174" i="5"/>
  <c r="BJ170" i="5"/>
  <c r="BI170" i="5"/>
  <c r="BH170" i="5"/>
  <c r="BF170" i="5"/>
  <c r="Y170" i="5"/>
  <c r="W170" i="5"/>
  <c r="U170" i="5"/>
  <c r="S170" i="5"/>
  <c r="R170" i="5"/>
  <c r="Q170" i="5"/>
  <c r="BL170" i="5" s="1"/>
  <c r="BJ163" i="5"/>
  <c r="BI163" i="5"/>
  <c r="BH163" i="5"/>
  <c r="BF163" i="5"/>
  <c r="Y163" i="5"/>
  <c r="W163" i="5"/>
  <c r="U163" i="5"/>
  <c r="S163" i="5"/>
  <c r="R163" i="5"/>
  <c r="Q163" i="5"/>
  <c r="BJ156" i="5"/>
  <c r="BI156" i="5"/>
  <c r="BH156" i="5"/>
  <c r="BF156" i="5"/>
  <c r="Y156" i="5"/>
  <c r="W156" i="5"/>
  <c r="U156" i="5"/>
  <c r="S156" i="5"/>
  <c r="R156" i="5"/>
  <c r="Q156" i="5"/>
  <c r="BL156" i="5" s="1"/>
  <c r="BJ154" i="5"/>
  <c r="BI154" i="5"/>
  <c r="BH154" i="5"/>
  <c r="BF154" i="5"/>
  <c r="Y154" i="5"/>
  <c r="W154" i="5"/>
  <c r="U154" i="5"/>
  <c r="S154" i="5"/>
  <c r="R154" i="5"/>
  <c r="Q154" i="5"/>
  <c r="BL152" i="5"/>
  <c r="BJ152" i="5"/>
  <c r="BI152" i="5"/>
  <c r="BH152" i="5"/>
  <c r="BF152" i="5"/>
  <c r="Y152" i="5"/>
  <c r="W152" i="5"/>
  <c r="U152" i="5"/>
  <c r="S152" i="5"/>
  <c r="R152" i="5"/>
  <c r="Q152" i="5"/>
  <c r="L152" i="5" s="1"/>
  <c r="BG152" i="5" s="1"/>
  <c r="BJ150" i="5"/>
  <c r="BI150" i="5"/>
  <c r="BH150" i="5"/>
  <c r="BF150" i="5"/>
  <c r="Y150" i="5"/>
  <c r="W150" i="5"/>
  <c r="U150" i="5"/>
  <c r="S150" i="5"/>
  <c r="R150" i="5"/>
  <c r="Q150" i="5"/>
  <c r="BJ147" i="5"/>
  <c r="BI147" i="5"/>
  <c r="BH147" i="5"/>
  <c r="BF147" i="5"/>
  <c r="Y147" i="5"/>
  <c r="Y146" i="5" s="1"/>
  <c r="W147" i="5"/>
  <c r="W146" i="5" s="1"/>
  <c r="U147" i="5"/>
  <c r="U146" i="5" s="1"/>
  <c r="S147" i="5"/>
  <c r="S146" i="5" s="1"/>
  <c r="K101" i="5" s="1"/>
  <c r="R147" i="5"/>
  <c r="R146" i="5" s="1"/>
  <c r="J101" i="5" s="1"/>
  <c r="Q147" i="5"/>
  <c r="L147" i="5" s="1"/>
  <c r="BG147" i="5" s="1"/>
  <c r="BJ145" i="5"/>
  <c r="BI145" i="5"/>
  <c r="BH145" i="5"/>
  <c r="BF145" i="5"/>
  <c r="Y145" i="5"/>
  <c r="W145" i="5"/>
  <c r="U145" i="5"/>
  <c r="S145" i="5"/>
  <c r="R145" i="5"/>
  <c r="Q145" i="5"/>
  <c r="BJ144" i="5"/>
  <c r="BI144" i="5"/>
  <c r="BH144" i="5"/>
  <c r="BF144" i="5"/>
  <c r="Y144" i="5"/>
  <c r="W144" i="5"/>
  <c r="U144" i="5"/>
  <c r="S144" i="5"/>
  <c r="R144" i="5"/>
  <c r="Q144" i="5"/>
  <c r="BJ143" i="5"/>
  <c r="BI143" i="5"/>
  <c r="BH143" i="5"/>
  <c r="BF143" i="5"/>
  <c r="Y143" i="5"/>
  <c r="W143" i="5"/>
  <c r="U143" i="5"/>
  <c r="S143" i="5"/>
  <c r="S140" i="5" s="1"/>
  <c r="K100" i="5" s="1"/>
  <c r="R143" i="5"/>
  <c r="Q143" i="5"/>
  <c r="BL143" i="5" s="1"/>
  <c r="BJ141" i="5"/>
  <c r="BI141" i="5"/>
  <c r="BH141" i="5"/>
  <c r="BF141" i="5"/>
  <c r="Y141" i="5"/>
  <c r="W141" i="5"/>
  <c r="W140" i="5" s="1"/>
  <c r="U141" i="5"/>
  <c r="S141" i="5"/>
  <c r="R141" i="5"/>
  <c r="Q141" i="5"/>
  <c r="BJ138" i="5"/>
  <c r="BI138" i="5"/>
  <c r="BH138" i="5"/>
  <c r="BF138" i="5"/>
  <c r="Y138" i="5"/>
  <c r="W138" i="5"/>
  <c r="W135" i="5" s="1"/>
  <c r="U138" i="5"/>
  <c r="S138" i="5"/>
  <c r="R138" i="5"/>
  <c r="Q138" i="5"/>
  <c r="BJ136" i="5"/>
  <c r="BI136" i="5"/>
  <c r="BH136" i="5"/>
  <c r="BF136" i="5"/>
  <c r="Y136" i="5"/>
  <c r="W136" i="5"/>
  <c r="U136" i="5"/>
  <c r="S136" i="5"/>
  <c r="R136" i="5"/>
  <c r="R135" i="5" s="1"/>
  <c r="J99" i="5" s="1"/>
  <c r="Q136" i="5"/>
  <c r="BJ133" i="5"/>
  <c r="BI133" i="5"/>
  <c r="BH133" i="5"/>
  <c r="BF133" i="5"/>
  <c r="Y133" i="5"/>
  <c r="Y132" i="5" s="1"/>
  <c r="W133" i="5"/>
  <c r="U133" i="5"/>
  <c r="U132" i="5" s="1"/>
  <c r="S133" i="5"/>
  <c r="R133" i="5"/>
  <c r="R132" i="5" s="1"/>
  <c r="Q133" i="5"/>
  <c r="BL133" i="5" s="1"/>
  <c r="BL132" i="5" s="1"/>
  <c r="L132" i="5" s="1"/>
  <c r="L98" i="5" s="1"/>
  <c r="L133" i="5"/>
  <c r="BG133" i="5" s="1"/>
  <c r="W132" i="5"/>
  <c r="S132" i="5"/>
  <c r="K127" i="5"/>
  <c r="F126" i="5"/>
  <c r="F124" i="5"/>
  <c r="E122" i="5"/>
  <c r="K92" i="5"/>
  <c r="F91" i="5"/>
  <c r="F89" i="5"/>
  <c r="E87" i="5"/>
  <c r="L39" i="5"/>
  <c r="L38" i="5"/>
  <c r="L37" i="5"/>
  <c r="K21" i="5"/>
  <c r="E21" i="5"/>
  <c r="K126" i="5" s="1"/>
  <c r="K20" i="5"/>
  <c r="K18" i="5"/>
  <c r="E18" i="5"/>
  <c r="F127" i="5" s="1"/>
  <c r="K17" i="5"/>
  <c r="K12" i="5"/>
  <c r="K124" i="5" s="1"/>
  <c r="E7" i="5"/>
  <c r="E120" i="5" s="1"/>
  <c r="BJ296" i="4"/>
  <c r="BI296" i="4"/>
  <c r="BH296" i="4"/>
  <c r="BF296" i="4"/>
  <c r="Y296" i="4"/>
  <c r="W296" i="4"/>
  <c r="U296" i="4"/>
  <c r="S296" i="4"/>
  <c r="R296" i="4"/>
  <c r="Q296" i="4"/>
  <c r="L296" i="4" s="1"/>
  <c r="BG296" i="4" s="1"/>
  <c r="BJ289" i="4"/>
  <c r="BI289" i="4"/>
  <c r="BH289" i="4"/>
  <c r="BF289" i="4"/>
  <c r="Y289" i="4"/>
  <c r="W289" i="4"/>
  <c r="U289" i="4"/>
  <c r="S289" i="4"/>
  <c r="R289" i="4"/>
  <c r="Q289" i="4"/>
  <c r="BL289" i="4" s="1"/>
  <c r="BJ287" i="4"/>
  <c r="BI287" i="4"/>
  <c r="BH287" i="4"/>
  <c r="BF287" i="4"/>
  <c r="Y287" i="4"/>
  <c r="W287" i="4"/>
  <c r="U287" i="4"/>
  <c r="U286" i="4" s="1"/>
  <c r="S287" i="4"/>
  <c r="R287" i="4"/>
  <c r="R286" i="4" s="1"/>
  <c r="J110" i="4" s="1"/>
  <c r="Q287" i="4"/>
  <c r="BJ285" i="4"/>
  <c r="BI285" i="4"/>
  <c r="BH285" i="4"/>
  <c r="BF285" i="4"/>
  <c r="Y285" i="4"/>
  <c r="W285" i="4"/>
  <c r="U285" i="4"/>
  <c r="S285" i="4"/>
  <c r="R285" i="4"/>
  <c r="Q285" i="4"/>
  <c r="BL285" i="4" s="1"/>
  <c r="L285" i="4"/>
  <c r="BG285" i="4" s="1"/>
  <c r="BJ284" i="4"/>
  <c r="BI284" i="4"/>
  <c r="BH284" i="4"/>
  <c r="BF284" i="4"/>
  <c r="Y284" i="4"/>
  <c r="W284" i="4"/>
  <c r="U284" i="4"/>
  <c r="S284" i="4"/>
  <c r="R284" i="4"/>
  <c r="Q284" i="4"/>
  <c r="BL284" i="4" s="1"/>
  <c r="BJ282" i="4"/>
  <c r="BI282" i="4"/>
  <c r="BH282" i="4"/>
  <c r="BF282" i="4"/>
  <c r="Y282" i="4"/>
  <c r="W282" i="4"/>
  <c r="U282" i="4"/>
  <c r="S282" i="4"/>
  <c r="R282" i="4"/>
  <c r="Q282" i="4"/>
  <c r="BL282" i="4" s="1"/>
  <c r="L282" i="4"/>
  <c r="BG282" i="4" s="1"/>
  <c r="BJ280" i="4"/>
  <c r="BI280" i="4"/>
  <c r="BH280" i="4"/>
  <c r="BF280" i="4"/>
  <c r="Y280" i="4"/>
  <c r="W280" i="4"/>
  <c r="U280" i="4"/>
  <c r="S280" i="4"/>
  <c r="R280" i="4"/>
  <c r="Q280" i="4"/>
  <c r="BL280" i="4" s="1"/>
  <c r="BJ278" i="4"/>
  <c r="BI278" i="4"/>
  <c r="BH278" i="4"/>
  <c r="BF278" i="4"/>
  <c r="Y278" i="4"/>
  <c r="W278" i="4"/>
  <c r="U278" i="4"/>
  <c r="S278" i="4"/>
  <c r="R278" i="4"/>
  <c r="Q278" i="4"/>
  <c r="BL278" i="4" s="1"/>
  <c r="BJ277" i="4"/>
  <c r="BI277" i="4"/>
  <c r="BH277" i="4"/>
  <c r="BF277" i="4"/>
  <c r="Y277" i="4"/>
  <c r="W277" i="4"/>
  <c r="U277" i="4"/>
  <c r="S277" i="4"/>
  <c r="R277" i="4"/>
  <c r="Q277" i="4"/>
  <c r="BL277" i="4" s="1"/>
  <c r="BJ276" i="4"/>
  <c r="BI276" i="4"/>
  <c r="BH276" i="4"/>
  <c r="BF276" i="4"/>
  <c r="Y276" i="4"/>
  <c r="W276" i="4"/>
  <c r="U276" i="4"/>
  <c r="S276" i="4"/>
  <c r="R276" i="4"/>
  <c r="Q276" i="4"/>
  <c r="BL276" i="4" s="1"/>
  <c r="BJ275" i="4"/>
  <c r="BI275" i="4"/>
  <c r="BH275" i="4"/>
  <c r="BF275" i="4"/>
  <c r="Y275" i="4"/>
  <c r="W275" i="4"/>
  <c r="U275" i="4"/>
  <c r="S275" i="4"/>
  <c r="R275" i="4"/>
  <c r="Q275" i="4"/>
  <c r="BL275" i="4" s="1"/>
  <c r="L275" i="4"/>
  <c r="BG275" i="4" s="1"/>
  <c r="BJ274" i="4"/>
  <c r="BI274" i="4"/>
  <c r="BH274" i="4"/>
  <c r="BF274" i="4"/>
  <c r="Y274" i="4"/>
  <c r="W274" i="4"/>
  <c r="U274" i="4"/>
  <c r="S274" i="4"/>
  <c r="R274" i="4"/>
  <c r="Q274" i="4"/>
  <c r="BL274" i="4" s="1"/>
  <c r="BJ273" i="4"/>
  <c r="BI273" i="4"/>
  <c r="BH273" i="4"/>
  <c r="BF273" i="4"/>
  <c r="Y273" i="4"/>
  <c r="W273" i="4"/>
  <c r="U273" i="4"/>
  <c r="S273" i="4"/>
  <c r="R273" i="4"/>
  <c r="Q273" i="4"/>
  <c r="BL273" i="4" s="1"/>
  <c r="L273" i="4"/>
  <c r="BG273" i="4" s="1"/>
  <c r="BJ269" i="4"/>
  <c r="BI269" i="4"/>
  <c r="BH269" i="4"/>
  <c r="BF269" i="4"/>
  <c r="Y269" i="4"/>
  <c r="W269" i="4"/>
  <c r="U269" i="4"/>
  <c r="S269" i="4"/>
  <c r="R269" i="4"/>
  <c r="Q269" i="4"/>
  <c r="BL269" i="4" s="1"/>
  <c r="BJ266" i="4"/>
  <c r="BI266" i="4"/>
  <c r="BH266" i="4"/>
  <c r="BF266" i="4"/>
  <c r="Y266" i="4"/>
  <c r="W266" i="4"/>
  <c r="U266" i="4"/>
  <c r="S266" i="4"/>
  <c r="R266" i="4"/>
  <c r="Q266" i="4"/>
  <c r="BL266" i="4" s="1"/>
  <c r="BJ264" i="4"/>
  <c r="BI264" i="4"/>
  <c r="BH264" i="4"/>
  <c r="BF264" i="4"/>
  <c r="Y264" i="4"/>
  <c r="W264" i="4"/>
  <c r="U264" i="4"/>
  <c r="S264" i="4"/>
  <c r="R264" i="4"/>
  <c r="Q264" i="4"/>
  <c r="BL264" i="4" s="1"/>
  <c r="BJ263" i="4"/>
  <c r="BI263" i="4"/>
  <c r="BH263" i="4"/>
  <c r="BF263" i="4"/>
  <c r="Y263" i="4"/>
  <c r="W263" i="4"/>
  <c r="U263" i="4"/>
  <c r="S263" i="4"/>
  <c r="R263" i="4"/>
  <c r="Q263" i="4"/>
  <c r="BL263" i="4" s="1"/>
  <c r="L263" i="4"/>
  <c r="BG263" i="4" s="1"/>
  <c r="BJ256" i="4"/>
  <c r="BI256" i="4"/>
  <c r="BH256" i="4"/>
  <c r="BF256" i="4"/>
  <c r="Y256" i="4"/>
  <c r="W256" i="4"/>
  <c r="U256" i="4"/>
  <c r="S256" i="4"/>
  <c r="R256" i="4"/>
  <c r="Q256" i="4"/>
  <c r="BL256" i="4" s="1"/>
  <c r="BJ254" i="4"/>
  <c r="BI254" i="4"/>
  <c r="BH254" i="4"/>
  <c r="BF254" i="4"/>
  <c r="Y254" i="4"/>
  <c r="W254" i="4"/>
  <c r="U254" i="4"/>
  <c r="U251" i="4" s="1"/>
  <c r="S254" i="4"/>
  <c r="S251" i="4" s="1"/>
  <c r="K107" i="4" s="1"/>
  <c r="R254" i="4"/>
  <c r="Q254" i="4"/>
  <c r="BL254" i="4" s="1"/>
  <c r="BJ252" i="4"/>
  <c r="BI252" i="4"/>
  <c r="BH252" i="4"/>
  <c r="BF252" i="4"/>
  <c r="Y252" i="4"/>
  <c r="Y251" i="4" s="1"/>
  <c r="W252" i="4"/>
  <c r="U252" i="4"/>
  <c r="S252" i="4"/>
  <c r="R252" i="4"/>
  <c r="R251" i="4" s="1"/>
  <c r="J107" i="4" s="1"/>
  <c r="Q252" i="4"/>
  <c r="BL252" i="4" s="1"/>
  <c r="L252" i="4"/>
  <c r="BG252" i="4" s="1"/>
  <c r="BJ250" i="4"/>
  <c r="BI250" i="4"/>
  <c r="BH250" i="4"/>
  <c r="BF250" i="4"/>
  <c r="Y250" i="4"/>
  <c r="W250" i="4"/>
  <c r="U250" i="4"/>
  <c r="S250" i="4"/>
  <c r="R250" i="4"/>
  <c r="Q250" i="4"/>
  <c r="BJ249" i="4"/>
  <c r="BI249" i="4"/>
  <c r="BH249" i="4"/>
  <c r="BF249" i="4"/>
  <c r="Y249" i="4"/>
  <c r="W249" i="4"/>
  <c r="U249" i="4"/>
  <c r="S249" i="4"/>
  <c r="R249" i="4"/>
  <c r="Q249" i="4"/>
  <c r="BL249" i="4" s="1"/>
  <c r="BJ248" i="4"/>
  <c r="BI248" i="4"/>
  <c r="BH248" i="4"/>
  <c r="BF248" i="4"/>
  <c r="Y248" i="4"/>
  <c r="W248" i="4"/>
  <c r="U248" i="4"/>
  <c r="S248" i="4"/>
  <c r="R248" i="4"/>
  <c r="Q248" i="4"/>
  <c r="BL248" i="4" s="1"/>
  <c r="BJ246" i="4"/>
  <c r="BI246" i="4"/>
  <c r="BH246" i="4"/>
  <c r="BF246" i="4"/>
  <c r="Y246" i="4"/>
  <c r="W246" i="4"/>
  <c r="U246" i="4"/>
  <c r="S246" i="4"/>
  <c r="R246" i="4"/>
  <c r="Q246" i="4"/>
  <c r="BL246" i="4" s="1"/>
  <c r="BJ245" i="4"/>
  <c r="BI245" i="4"/>
  <c r="BH245" i="4"/>
  <c r="BF245" i="4"/>
  <c r="Y245" i="4"/>
  <c r="W245" i="4"/>
  <c r="U245" i="4"/>
  <c r="S245" i="4"/>
  <c r="R245" i="4"/>
  <c r="Q245" i="4"/>
  <c r="L245" i="4" s="1"/>
  <c r="BG245" i="4" s="1"/>
  <c r="BJ243" i="4"/>
  <c r="BI243" i="4"/>
  <c r="BH243" i="4"/>
  <c r="BF243" i="4"/>
  <c r="Y243" i="4"/>
  <c r="W243" i="4"/>
  <c r="U243" i="4"/>
  <c r="S243" i="4"/>
  <c r="R243" i="4"/>
  <c r="Q243" i="4"/>
  <c r="BL243" i="4" s="1"/>
  <c r="BJ241" i="4"/>
  <c r="BI241" i="4"/>
  <c r="BH241" i="4"/>
  <c r="BF241" i="4"/>
  <c r="Y241" i="4"/>
  <c r="W241" i="4"/>
  <c r="U241" i="4"/>
  <c r="S241" i="4"/>
  <c r="R241" i="4"/>
  <c r="Q241" i="4"/>
  <c r="L241" i="4" s="1"/>
  <c r="BG241" i="4" s="1"/>
  <c r="BJ239" i="4"/>
  <c r="BI239" i="4"/>
  <c r="BH239" i="4"/>
  <c r="BF239" i="4"/>
  <c r="Y239" i="4"/>
  <c r="W239" i="4"/>
  <c r="U239" i="4"/>
  <c r="S239" i="4"/>
  <c r="R239" i="4"/>
  <c r="Q239" i="4"/>
  <c r="BL239" i="4" s="1"/>
  <c r="BJ238" i="4"/>
  <c r="BI238" i="4"/>
  <c r="BH238" i="4"/>
  <c r="BF238" i="4"/>
  <c r="Y238" i="4"/>
  <c r="W238" i="4"/>
  <c r="U238" i="4"/>
  <c r="S238" i="4"/>
  <c r="R238" i="4"/>
  <c r="Q238" i="4"/>
  <c r="BJ236" i="4"/>
  <c r="BI236" i="4"/>
  <c r="BH236" i="4"/>
  <c r="BF236" i="4"/>
  <c r="Y236" i="4"/>
  <c r="W236" i="4"/>
  <c r="U236" i="4"/>
  <c r="U233" i="4" s="1"/>
  <c r="S236" i="4"/>
  <c r="R236" i="4"/>
  <c r="Q236" i="4"/>
  <c r="BL236" i="4" s="1"/>
  <c r="BJ234" i="4"/>
  <c r="BI234" i="4"/>
  <c r="BH234" i="4"/>
  <c r="BF234" i="4"/>
  <c r="Y234" i="4"/>
  <c r="Y233" i="4" s="1"/>
  <c r="W234" i="4"/>
  <c r="U234" i="4"/>
  <c r="S234" i="4"/>
  <c r="R234" i="4"/>
  <c r="Q234" i="4"/>
  <c r="BL234" i="4" s="1"/>
  <c r="BJ232" i="4"/>
  <c r="BI232" i="4"/>
  <c r="BH232" i="4"/>
  <c r="BF232" i="4"/>
  <c r="Y232" i="4"/>
  <c r="W232" i="4"/>
  <c r="U232" i="4"/>
  <c r="S232" i="4"/>
  <c r="R232" i="4"/>
  <c r="Q232" i="4"/>
  <c r="BL232" i="4" s="1"/>
  <c r="BJ227" i="4"/>
  <c r="BI227" i="4"/>
  <c r="BH227" i="4"/>
  <c r="BF227" i="4"/>
  <c r="Y227" i="4"/>
  <c r="W227" i="4"/>
  <c r="W224" i="4" s="1"/>
  <c r="U227" i="4"/>
  <c r="S227" i="4"/>
  <c r="R227" i="4"/>
  <c r="Q227" i="4"/>
  <c r="BL227" i="4" s="1"/>
  <c r="BJ225" i="4"/>
  <c r="BI225" i="4"/>
  <c r="BH225" i="4"/>
  <c r="BF225" i="4"/>
  <c r="Y225" i="4"/>
  <c r="W225" i="4"/>
  <c r="U225" i="4"/>
  <c r="S225" i="4"/>
  <c r="R225" i="4"/>
  <c r="Q225" i="4"/>
  <c r="BL225" i="4" s="1"/>
  <c r="L225" i="4"/>
  <c r="BG225" i="4" s="1"/>
  <c r="BL223" i="4"/>
  <c r="BJ223" i="4"/>
  <c r="BI223" i="4"/>
  <c r="BH223" i="4"/>
  <c r="BF223" i="4"/>
  <c r="Y223" i="4"/>
  <c r="W223" i="4"/>
  <c r="U223" i="4"/>
  <c r="S223" i="4"/>
  <c r="R223" i="4"/>
  <c r="Q223" i="4"/>
  <c r="L223" i="4" s="1"/>
  <c r="BG223" i="4" s="1"/>
  <c r="BJ218" i="4"/>
  <c r="BI218" i="4"/>
  <c r="BH218" i="4"/>
  <c r="BF218" i="4"/>
  <c r="Y218" i="4"/>
  <c r="W218" i="4"/>
  <c r="U218" i="4"/>
  <c r="S218" i="4"/>
  <c r="R218" i="4"/>
  <c r="Q218" i="4"/>
  <c r="BL218" i="4" s="1"/>
  <c r="BJ216" i="4"/>
  <c r="BI216" i="4"/>
  <c r="BH216" i="4"/>
  <c r="BF216" i="4"/>
  <c r="Y216" i="4"/>
  <c r="W216" i="4"/>
  <c r="U216" i="4"/>
  <c r="S216" i="4"/>
  <c r="R216" i="4"/>
  <c r="Q216" i="4"/>
  <c r="BJ213" i="4"/>
  <c r="BI213" i="4"/>
  <c r="BH213" i="4"/>
  <c r="BF213" i="4"/>
  <c r="Y213" i="4"/>
  <c r="W213" i="4"/>
  <c r="U213" i="4"/>
  <c r="S213" i="4"/>
  <c r="R213" i="4"/>
  <c r="Q213" i="4"/>
  <c r="BL213" i="4" s="1"/>
  <c r="BJ210" i="4"/>
  <c r="BI210" i="4"/>
  <c r="BH210" i="4"/>
  <c r="BF210" i="4"/>
  <c r="Y210" i="4"/>
  <c r="W210" i="4"/>
  <c r="U210" i="4"/>
  <c r="S210" i="4"/>
  <c r="R210" i="4"/>
  <c r="Q210" i="4"/>
  <c r="BL210" i="4" s="1"/>
  <c r="BJ208" i="4"/>
  <c r="BI208" i="4"/>
  <c r="BH208" i="4"/>
  <c r="BF208" i="4"/>
  <c r="Y208" i="4"/>
  <c r="W208" i="4"/>
  <c r="U208" i="4"/>
  <c r="S208" i="4"/>
  <c r="R208" i="4"/>
  <c r="Q208" i="4"/>
  <c r="BL208" i="4" s="1"/>
  <c r="BJ204" i="4"/>
  <c r="BI204" i="4"/>
  <c r="BH204" i="4"/>
  <c r="BF204" i="4"/>
  <c r="Y204" i="4"/>
  <c r="W204" i="4"/>
  <c r="U204" i="4"/>
  <c r="S204" i="4"/>
  <c r="R204" i="4"/>
  <c r="Q204" i="4"/>
  <c r="L204" i="4" s="1"/>
  <c r="BG204" i="4" s="1"/>
  <c r="BJ202" i="4"/>
  <c r="BI202" i="4"/>
  <c r="BH202" i="4"/>
  <c r="BF202" i="4"/>
  <c r="Y202" i="4"/>
  <c r="W202" i="4"/>
  <c r="U202" i="4"/>
  <c r="S202" i="4"/>
  <c r="R202" i="4"/>
  <c r="Q202" i="4"/>
  <c r="BL202" i="4" s="1"/>
  <c r="BL200" i="4"/>
  <c r="BJ200" i="4"/>
  <c r="BI200" i="4"/>
  <c r="BH200" i="4"/>
  <c r="BF200" i="4"/>
  <c r="Y200" i="4"/>
  <c r="W200" i="4"/>
  <c r="U200" i="4"/>
  <c r="S200" i="4"/>
  <c r="R200" i="4"/>
  <c r="Q200" i="4"/>
  <c r="L200" i="4" s="1"/>
  <c r="BG200" i="4" s="1"/>
  <c r="BJ195" i="4"/>
  <c r="BI195" i="4"/>
  <c r="BH195" i="4"/>
  <c r="BF195" i="4"/>
  <c r="Y195" i="4"/>
  <c r="W195" i="4"/>
  <c r="U195" i="4"/>
  <c r="S195" i="4"/>
  <c r="R195" i="4"/>
  <c r="Q195" i="4"/>
  <c r="BL195" i="4" s="1"/>
  <c r="BJ191" i="4"/>
  <c r="BI191" i="4"/>
  <c r="BH191" i="4"/>
  <c r="BF191" i="4"/>
  <c r="Y191" i="4"/>
  <c r="W191" i="4"/>
  <c r="U191" i="4"/>
  <c r="S191" i="4"/>
  <c r="R191" i="4"/>
  <c r="Q191" i="4"/>
  <c r="BJ189" i="4"/>
  <c r="BI189" i="4"/>
  <c r="BH189" i="4"/>
  <c r="BF189" i="4"/>
  <c r="Y189" i="4"/>
  <c r="W189" i="4"/>
  <c r="U189" i="4"/>
  <c r="S189" i="4"/>
  <c r="R189" i="4"/>
  <c r="Q189" i="4"/>
  <c r="BL189" i="4" s="1"/>
  <c r="BJ187" i="4"/>
  <c r="BI187" i="4"/>
  <c r="BH187" i="4"/>
  <c r="BF187" i="4"/>
  <c r="Y187" i="4"/>
  <c r="W187" i="4"/>
  <c r="U187" i="4"/>
  <c r="S187" i="4"/>
  <c r="R187" i="4"/>
  <c r="Q187" i="4"/>
  <c r="BL187" i="4" s="1"/>
  <c r="BJ185" i="4"/>
  <c r="BI185" i="4"/>
  <c r="BH185" i="4"/>
  <c r="BF185" i="4"/>
  <c r="Y185" i="4"/>
  <c r="W185" i="4"/>
  <c r="U185" i="4"/>
  <c r="S185" i="4"/>
  <c r="R185" i="4"/>
  <c r="Q185" i="4"/>
  <c r="BL185" i="4" s="1"/>
  <c r="BJ182" i="4"/>
  <c r="BI182" i="4"/>
  <c r="BH182" i="4"/>
  <c r="BF182" i="4"/>
  <c r="Y182" i="4"/>
  <c r="W182" i="4"/>
  <c r="U182" i="4"/>
  <c r="S182" i="4"/>
  <c r="R182" i="4"/>
  <c r="Q182" i="4"/>
  <c r="L182" i="4" s="1"/>
  <c r="BG182" i="4" s="1"/>
  <c r="BJ180" i="4"/>
  <c r="BI180" i="4"/>
  <c r="BH180" i="4"/>
  <c r="BF180" i="4"/>
  <c r="Y180" i="4"/>
  <c r="W180" i="4"/>
  <c r="U180" i="4"/>
  <c r="S180" i="4"/>
  <c r="R180" i="4"/>
  <c r="Q180" i="4"/>
  <c r="BL180" i="4" s="1"/>
  <c r="BJ178" i="4"/>
  <c r="BI178" i="4"/>
  <c r="BH178" i="4"/>
  <c r="BF178" i="4"/>
  <c r="Y178" i="4"/>
  <c r="W178" i="4"/>
  <c r="U178" i="4"/>
  <c r="S178" i="4"/>
  <c r="R178" i="4"/>
  <c r="Q178" i="4"/>
  <c r="BL178" i="4" s="1"/>
  <c r="L178" i="4"/>
  <c r="BG178" i="4" s="1"/>
  <c r="BJ176" i="4"/>
  <c r="BI176" i="4"/>
  <c r="BH176" i="4"/>
  <c r="BF176" i="4"/>
  <c r="Y176" i="4"/>
  <c r="W176" i="4"/>
  <c r="U176" i="4"/>
  <c r="S176" i="4"/>
  <c r="R176" i="4"/>
  <c r="Q176" i="4"/>
  <c r="BL176" i="4" s="1"/>
  <c r="BJ174" i="4"/>
  <c r="BI174" i="4"/>
  <c r="BH174" i="4"/>
  <c r="BF174" i="4"/>
  <c r="Y174" i="4"/>
  <c r="W174" i="4"/>
  <c r="U174" i="4"/>
  <c r="S174" i="4"/>
  <c r="R174" i="4"/>
  <c r="Q174" i="4"/>
  <c r="BL174" i="4" s="1"/>
  <c r="BJ170" i="4"/>
  <c r="BI170" i="4"/>
  <c r="BH170" i="4"/>
  <c r="BF170" i="4"/>
  <c r="Y170" i="4"/>
  <c r="W170" i="4"/>
  <c r="U170" i="4"/>
  <c r="S170" i="4"/>
  <c r="R170" i="4"/>
  <c r="Q170" i="4"/>
  <c r="BL170" i="4" s="1"/>
  <c r="BJ163" i="4"/>
  <c r="BI163" i="4"/>
  <c r="BH163" i="4"/>
  <c r="BF163" i="4"/>
  <c r="Y163" i="4"/>
  <c r="W163" i="4"/>
  <c r="U163" i="4"/>
  <c r="S163" i="4"/>
  <c r="R163" i="4"/>
  <c r="Q163" i="4"/>
  <c r="BL163" i="4" s="1"/>
  <c r="BL156" i="4"/>
  <c r="BJ156" i="4"/>
  <c r="BI156" i="4"/>
  <c r="BH156" i="4"/>
  <c r="BF156" i="4"/>
  <c r="Y156" i="4"/>
  <c r="W156" i="4"/>
  <c r="U156" i="4"/>
  <c r="S156" i="4"/>
  <c r="R156" i="4"/>
  <c r="Q156" i="4"/>
  <c r="L156" i="4" s="1"/>
  <c r="BG156" i="4" s="1"/>
  <c r="BJ154" i="4"/>
  <c r="BI154" i="4"/>
  <c r="BH154" i="4"/>
  <c r="BF154" i="4"/>
  <c r="Y154" i="4"/>
  <c r="W154" i="4"/>
  <c r="U154" i="4"/>
  <c r="S154" i="4"/>
  <c r="R154" i="4"/>
  <c r="Q154" i="4"/>
  <c r="BL154" i="4" s="1"/>
  <c r="BJ152" i="4"/>
  <c r="BI152" i="4"/>
  <c r="BH152" i="4"/>
  <c r="BF152" i="4"/>
  <c r="Y152" i="4"/>
  <c r="W152" i="4"/>
  <c r="U152" i="4"/>
  <c r="S152" i="4"/>
  <c r="R152" i="4"/>
  <c r="Q152" i="4"/>
  <c r="L152" i="4" s="1"/>
  <c r="BG152" i="4" s="1"/>
  <c r="BJ150" i="4"/>
  <c r="BI150" i="4"/>
  <c r="BH150" i="4"/>
  <c r="BF150" i="4"/>
  <c r="Y150" i="4"/>
  <c r="W150" i="4"/>
  <c r="U150" i="4"/>
  <c r="S150" i="4"/>
  <c r="S149" i="4" s="1"/>
  <c r="R150" i="4"/>
  <c r="Q150" i="4"/>
  <c r="BL150" i="4" s="1"/>
  <c r="BJ147" i="4"/>
  <c r="BI147" i="4"/>
  <c r="BH147" i="4"/>
  <c r="BF147" i="4"/>
  <c r="Y147" i="4"/>
  <c r="Y146" i="4" s="1"/>
  <c r="W147" i="4"/>
  <c r="W146" i="4" s="1"/>
  <c r="U147" i="4"/>
  <c r="U146" i="4" s="1"/>
  <c r="S147" i="4"/>
  <c r="R147" i="4"/>
  <c r="R146" i="4" s="1"/>
  <c r="Q147" i="4"/>
  <c r="L147" i="4" s="1"/>
  <c r="BG147" i="4" s="1"/>
  <c r="S146" i="4"/>
  <c r="K101" i="4" s="1"/>
  <c r="BJ145" i="4"/>
  <c r="BI145" i="4"/>
  <c r="BH145" i="4"/>
  <c r="BF145" i="4"/>
  <c r="Y145" i="4"/>
  <c r="W145" i="4"/>
  <c r="U145" i="4"/>
  <c r="S145" i="4"/>
  <c r="R145" i="4"/>
  <c r="Q145" i="4"/>
  <c r="L145" i="4" s="1"/>
  <c r="BG145" i="4" s="1"/>
  <c r="BJ144" i="4"/>
  <c r="BI144" i="4"/>
  <c r="BH144" i="4"/>
  <c r="BF144" i="4"/>
  <c r="Y144" i="4"/>
  <c r="W144" i="4"/>
  <c r="U144" i="4"/>
  <c r="S144" i="4"/>
  <c r="R144" i="4"/>
  <c r="Q144" i="4"/>
  <c r="BL144" i="4" s="1"/>
  <c r="BJ143" i="4"/>
  <c r="BI143" i="4"/>
  <c r="BH143" i="4"/>
  <c r="BF143" i="4"/>
  <c r="Y143" i="4"/>
  <c r="W143" i="4"/>
  <c r="U143" i="4"/>
  <c r="S143" i="4"/>
  <c r="R143" i="4"/>
  <c r="Q143" i="4"/>
  <c r="BL143" i="4" s="1"/>
  <c r="L143" i="4"/>
  <c r="BG143" i="4" s="1"/>
  <c r="BJ141" i="4"/>
  <c r="BI141" i="4"/>
  <c r="BH141" i="4"/>
  <c r="BF141" i="4"/>
  <c r="Y141" i="4"/>
  <c r="W141" i="4"/>
  <c r="U141" i="4"/>
  <c r="S141" i="4"/>
  <c r="R141" i="4"/>
  <c r="Q141" i="4"/>
  <c r="BL141" i="4" s="1"/>
  <c r="BJ138" i="4"/>
  <c r="BI138" i="4"/>
  <c r="BH138" i="4"/>
  <c r="BF138" i="4"/>
  <c r="Y138" i="4"/>
  <c r="W138" i="4"/>
  <c r="U138" i="4"/>
  <c r="S138" i="4"/>
  <c r="R138" i="4"/>
  <c r="R135" i="4" s="1"/>
  <c r="J99" i="4" s="1"/>
  <c r="Q138" i="4"/>
  <c r="BL138" i="4" s="1"/>
  <c r="BJ136" i="4"/>
  <c r="BI136" i="4"/>
  <c r="BH136" i="4"/>
  <c r="BF136" i="4"/>
  <c r="Y136" i="4"/>
  <c r="Y135" i="4" s="1"/>
  <c r="W136" i="4"/>
  <c r="U136" i="4"/>
  <c r="S136" i="4"/>
  <c r="R136" i="4"/>
  <c r="Q136" i="4"/>
  <c r="BL136" i="4" s="1"/>
  <c r="BL135" i="4" s="1"/>
  <c r="L135" i="4" s="1"/>
  <c r="L99" i="4" s="1"/>
  <c r="BJ133" i="4"/>
  <c r="BI133" i="4"/>
  <c r="BH133" i="4"/>
  <c r="BF133" i="4"/>
  <c r="Y133" i="4"/>
  <c r="Y132" i="4" s="1"/>
  <c r="W133" i="4"/>
  <c r="U133" i="4"/>
  <c r="U132" i="4" s="1"/>
  <c r="S133" i="4"/>
  <c r="S132" i="4" s="1"/>
  <c r="K98" i="4" s="1"/>
  <c r="R133" i="4"/>
  <c r="R132" i="4" s="1"/>
  <c r="Q133" i="4"/>
  <c r="L133" i="4" s="1"/>
  <c r="BG133" i="4" s="1"/>
  <c r="W132" i="4"/>
  <c r="K127" i="4"/>
  <c r="F126" i="4"/>
  <c r="F124" i="4"/>
  <c r="E122" i="4"/>
  <c r="J101" i="4"/>
  <c r="K92" i="4"/>
  <c r="F91" i="4"/>
  <c r="F89" i="4"/>
  <c r="E87" i="4"/>
  <c r="L39" i="4"/>
  <c r="L38" i="4"/>
  <c r="L37" i="4"/>
  <c r="AZ97" i="1" s="1"/>
  <c r="K21" i="4"/>
  <c r="E21" i="4"/>
  <c r="K126" i="4" s="1"/>
  <c r="K20" i="4"/>
  <c r="K18" i="4"/>
  <c r="E18" i="4"/>
  <c r="K17" i="4"/>
  <c r="K12" i="4"/>
  <c r="K89" i="4" s="1"/>
  <c r="E7" i="4"/>
  <c r="E85" i="4" s="1"/>
  <c r="BJ296" i="3"/>
  <c r="BI296" i="3"/>
  <c r="BH296" i="3"/>
  <c r="BF296" i="3"/>
  <c r="Y296" i="3"/>
  <c r="W296" i="3"/>
  <c r="U296" i="3"/>
  <c r="S296" i="3"/>
  <c r="R296" i="3"/>
  <c r="Q296" i="3"/>
  <c r="BL296" i="3" s="1"/>
  <c r="BJ289" i="3"/>
  <c r="BI289" i="3"/>
  <c r="BH289" i="3"/>
  <c r="BF289" i="3"/>
  <c r="Y289" i="3"/>
  <c r="W289" i="3"/>
  <c r="U289" i="3"/>
  <c r="U286" i="3" s="1"/>
  <c r="S289" i="3"/>
  <c r="R289" i="3"/>
  <c r="Q289" i="3"/>
  <c r="L289" i="3" s="1"/>
  <c r="BG289" i="3" s="1"/>
  <c r="BJ287" i="3"/>
  <c r="BI287" i="3"/>
  <c r="BH287" i="3"/>
  <c r="BF287" i="3"/>
  <c r="Y287" i="3"/>
  <c r="W287" i="3"/>
  <c r="U287" i="3"/>
  <c r="S287" i="3"/>
  <c r="S286" i="3" s="1"/>
  <c r="K110" i="3" s="1"/>
  <c r="R287" i="3"/>
  <c r="Q287" i="3"/>
  <c r="BL287" i="3" s="1"/>
  <c r="W286" i="3"/>
  <c r="BJ285" i="3"/>
  <c r="BI285" i="3"/>
  <c r="BH285" i="3"/>
  <c r="BF285" i="3"/>
  <c r="Y285" i="3"/>
  <c r="W285" i="3"/>
  <c r="U285" i="3"/>
  <c r="S285" i="3"/>
  <c r="R285" i="3"/>
  <c r="Q285" i="3"/>
  <c r="BL285" i="3" s="1"/>
  <c r="BJ284" i="3"/>
  <c r="BI284" i="3"/>
  <c r="BH284" i="3"/>
  <c r="BF284" i="3"/>
  <c r="Y284" i="3"/>
  <c r="W284" i="3"/>
  <c r="U284" i="3"/>
  <c r="U279" i="3" s="1"/>
  <c r="S284" i="3"/>
  <c r="R284" i="3"/>
  <c r="Q284" i="3"/>
  <c r="BL284" i="3" s="1"/>
  <c r="BJ282" i="3"/>
  <c r="BI282" i="3"/>
  <c r="BH282" i="3"/>
  <c r="BF282" i="3"/>
  <c r="Y282" i="3"/>
  <c r="W282" i="3"/>
  <c r="U282" i="3"/>
  <c r="S282" i="3"/>
  <c r="R282" i="3"/>
  <c r="Q282" i="3"/>
  <c r="BL282" i="3" s="1"/>
  <c r="BJ280" i="3"/>
  <c r="BI280" i="3"/>
  <c r="BH280" i="3"/>
  <c r="BF280" i="3"/>
  <c r="Y280" i="3"/>
  <c r="W280" i="3"/>
  <c r="U280" i="3"/>
  <c r="S280" i="3"/>
  <c r="R280" i="3"/>
  <c r="Q280" i="3"/>
  <c r="BL280" i="3" s="1"/>
  <c r="L280" i="3"/>
  <c r="BG280" i="3" s="1"/>
  <c r="BJ278" i="3"/>
  <c r="BI278" i="3"/>
  <c r="BH278" i="3"/>
  <c r="BF278" i="3"/>
  <c r="Y278" i="3"/>
  <c r="W278" i="3"/>
  <c r="U278" i="3"/>
  <c r="S278" i="3"/>
  <c r="R278" i="3"/>
  <c r="Q278" i="3"/>
  <c r="L278" i="3" s="1"/>
  <c r="BG278" i="3" s="1"/>
  <c r="BJ277" i="3"/>
  <c r="BI277" i="3"/>
  <c r="BH277" i="3"/>
  <c r="BF277" i="3"/>
  <c r="Y277" i="3"/>
  <c r="W277" i="3"/>
  <c r="U277" i="3"/>
  <c r="S277" i="3"/>
  <c r="R277" i="3"/>
  <c r="Q277" i="3"/>
  <c r="BL277" i="3" s="1"/>
  <c r="BJ276" i="3"/>
  <c r="BI276" i="3"/>
  <c r="BH276" i="3"/>
  <c r="BF276" i="3"/>
  <c r="Y276" i="3"/>
  <c r="W276" i="3"/>
  <c r="U276" i="3"/>
  <c r="S276" i="3"/>
  <c r="R276" i="3"/>
  <c r="Q276" i="3"/>
  <c r="BL276" i="3" s="1"/>
  <c r="L276" i="3"/>
  <c r="BG276" i="3" s="1"/>
  <c r="BJ275" i="3"/>
  <c r="BI275" i="3"/>
  <c r="BH275" i="3"/>
  <c r="BF275" i="3"/>
  <c r="Y275" i="3"/>
  <c r="W275" i="3"/>
  <c r="U275" i="3"/>
  <c r="S275" i="3"/>
  <c r="R275" i="3"/>
  <c r="Q275" i="3"/>
  <c r="BL275" i="3" s="1"/>
  <c r="BJ274" i="3"/>
  <c r="BI274" i="3"/>
  <c r="BH274" i="3"/>
  <c r="BF274" i="3"/>
  <c r="Y274" i="3"/>
  <c r="W274" i="3"/>
  <c r="U274" i="3"/>
  <c r="S274" i="3"/>
  <c r="R274" i="3"/>
  <c r="Q274" i="3"/>
  <c r="BL274" i="3" s="1"/>
  <c r="L274" i="3"/>
  <c r="BG274" i="3" s="1"/>
  <c r="BJ273" i="3"/>
  <c r="BI273" i="3"/>
  <c r="BH273" i="3"/>
  <c r="BF273" i="3"/>
  <c r="Y273" i="3"/>
  <c r="W273" i="3"/>
  <c r="U273" i="3"/>
  <c r="S273" i="3"/>
  <c r="R273" i="3"/>
  <c r="Q273" i="3"/>
  <c r="BL273" i="3" s="1"/>
  <c r="BJ269" i="3"/>
  <c r="BI269" i="3"/>
  <c r="BH269" i="3"/>
  <c r="BF269" i="3"/>
  <c r="Y269" i="3"/>
  <c r="W269" i="3"/>
  <c r="U269" i="3"/>
  <c r="S269" i="3"/>
  <c r="R269" i="3"/>
  <c r="Q269" i="3"/>
  <c r="BL269" i="3" s="1"/>
  <c r="BJ266" i="3"/>
  <c r="BI266" i="3"/>
  <c r="BH266" i="3"/>
  <c r="BF266" i="3"/>
  <c r="Y266" i="3"/>
  <c r="W266" i="3"/>
  <c r="U266" i="3"/>
  <c r="S266" i="3"/>
  <c r="R266" i="3"/>
  <c r="Q266" i="3"/>
  <c r="BL266" i="3" s="1"/>
  <c r="BJ264" i="3"/>
  <c r="BI264" i="3"/>
  <c r="BH264" i="3"/>
  <c r="BF264" i="3"/>
  <c r="Y264" i="3"/>
  <c r="W264" i="3"/>
  <c r="U264" i="3"/>
  <c r="S264" i="3"/>
  <c r="R264" i="3"/>
  <c r="Q264" i="3"/>
  <c r="L264" i="3" s="1"/>
  <c r="BG264" i="3" s="1"/>
  <c r="BJ263" i="3"/>
  <c r="BI263" i="3"/>
  <c r="BH263" i="3"/>
  <c r="BF263" i="3"/>
  <c r="Y263" i="3"/>
  <c r="W263" i="3"/>
  <c r="U263" i="3"/>
  <c r="S263" i="3"/>
  <c r="R263" i="3"/>
  <c r="Q263" i="3"/>
  <c r="BL263" i="3" s="1"/>
  <c r="BJ256" i="3"/>
  <c r="BI256" i="3"/>
  <c r="BH256" i="3"/>
  <c r="BF256" i="3"/>
  <c r="Y256" i="3"/>
  <c r="W256" i="3"/>
  <c r="U256" i="3"/>
  <c r="S256" i="3"/>
  <c r="R256" i="3"/>
  <c r="Q256" i="3"/>
  <c r="BL256" i="3" s="1"/>
  <c r="BJ254" i="3"/>
  <c r="BI254" i="3"/>
  <c r="BH254" i="3"/>
  <c r="BF254" i="3"/>
  <c r="Y254" i="3"/>
  <c r="Y251" i="3" s="1"/>
  <c r="W254" i="3"/>
  <c r="U254" i="3"/>
  <c r="S254" i="3"/>
  <c r="R254" i="3"/>
  <c r="Q254" i="3"/>
  <c r="BL254" i="3" s="1"/>
  <c r="BJ252" i="3"/>
  <c r="BI252" i="3"/>
  <c r="BH252" i="3"/>
  <c r="BF252" i="3"/>
  <c r="Y252" i="3"/>
  <c r="W252" i="3"/>
  <c r="U252" i="3"/>
  <c r="S252" i="3"/>
  <c r="R252" i="3"/>
  <c r="Q252" i="3"/>
  <c r="BL252" i="3" s="1"/>
  <c r="W251" i="3"/>
  <c r="S251" i="3"/>
  <c r="BJ250" i="3"/>
  <c r="BI250" i="3"/>
  <c r="BH250" i="3"/>
  <c r="BF250" i="3"/>
  <c r="Y250" i="3"/>
  <c r="W250" i="3"/>
  <c r="U250" i="3"/>
  <c r="S250" i="3"/>
  <c r="R250" i="3"/>
  <c r="Q250" i="3"/>
  <c r="BL250" i="3" s="1"/>
  <c r="BJ249" i="3"/>
  <c r="BI249" i="3"/>
  <c r="BH249" i="3"/>
  <c r="BF249" i="3"/>
  <c r="Y249" i="3"/>
  <c r="W249" i="3"/>
  <c r="U249" i="3"/>
  <c r="S249" i="3"/>
  <c r="R249" i="3"/>
  <c r="Q249" i="3"/>
  <c r="L249" i="3" s="1"/>
  <c r="BG249" i="3" s="1"/>
  <c r="BJ248" i="3"/>
  <c r="BI248" i="3"/>
  <c r="BH248" i="3"/>
  <c r="BF248" i="3"/>
  <c r="Y248" i="3"/>
  <c r="W248" i="3"/>
  <c r="U248" i="3"/>
  <c r="S248" i="3"/>
  <c r="R248" i="3"/>
  <c r="Q248" i="3"/>
  <c r="BL248" i="3" s="1"/>
  <c r="BJ246" i="3"/>
  <c r="BI246" i="3"/>
  <c r="BH246" i="3"/>
  <c r="BF246" i="3"/>
  <c r="Y246" i="3"/>
  <c r="W246" i="3"/>
  <c r="U246" i="3"/>
  <c r="S246" i="3"/>
  <c r="R246" i="3"/>
  <c r="Q246" i="3"/>
  <c r="BL246" i="3" s="1"/>
  <c r="BJ245" i="3"/>
  <c r="BI245" i="3"/>
  <c r="BH245" i="3"/>
  <c r="BF245" i="3"/>
  <c r="Y245" i="3"/>
  <c r="W245" i="3"/>
  <c r="U245" i="3"/>
  <c r="S245" i="3"/>
  <c r="R245" i="3"/>
  <c r="Q245" i="3"/>
  <c r="BL245" i="3" s="1"/>
  <c r="BJ243" i="3"/>
  <c r="BI243" i="3"/>
  <c r="BH243" i="3"/>
  <c r="BF243" i="3"/>
  <c r="Y243" i="3"/>
  <c r="W243" i="3"/>
  <c r="U243" i="3"/>
  <c r="S243" i="3"/>
  <c r="R243" i="3"/>
  <c r="Q243" i="3"/>
  <c r="BL243" i="3" s="1"/>
  <c r="L243" i="3"/>
  <c r="BG243" i="3" s="1"/>
  <c r="BJ241" i="3"/>
  <c r="BI241" i="3"/>
  <c r="BH241" i="3"/>
  <c r="BF241" i="3"/>
  <c r="Y241" i="3"/>
  <c r="W241" i="3"/>
  <c r="U241" i="3"/>
  <c r="S241" i="3"/>
  <c r="R241" i="3"/>
  <c r="Q241" i="3"/>
  <c r="BL239" i="3"/>
  <c r="BJ239" i="3"/>
  <c r="BI239" i="3"/>
  <c r="BH239" i="3"/>
  <c r="BF239" i="3"/>
  <c r="Y239" i="3"/>
  <c r="W239" i="3"/>
  <c r="U239" i="3"/>
  <c r="S239" i="3"/>
  <c r="R239" i="3"/>
  <c r="Q239" i="3"/>
  <c r="L239" i="3"/>
  <c r="BG239" i="3" s="1"/>
  <c r="BJ238" i="3"/>
  <c r="BI238" i="3"/>
  <c r="BH238" i="3"/>
  <c r="BF238" i="3"/>
  <c r="Y238" i="3"/>
  <c r="W238" i="3"/>
  <c r="U238" i="3"/>
  <c r="S238" i="3"/>
  <c r="R238" i="3"/>
  <c r="Q238" i="3"/>
  <c r="BJ236" i="3"/>
  <c r="BI236" i="3"/>
  <c r="BH236" i="3"/>
  <c r="BF236" i="3"/>
  <c r="Y236" i="3"/>
  <c r="W236" i="3"/>
  <c r="U236" i="3"/>
  <c r="S236" i="3"/>
  <c r="R236" i="3"/>
  <c r="Q236" i="3"/>
  <c r="L236" i="3" s="1"/>
  <c r="BG236" i="3" s="1"/>
  <c r="BJ234" i="3"/>
  <c r="BI234" i="3"/>
  <c r="BH234" i="3"/>
  <c r="BF234" i="3"/>
  <c r="Y234" i="3"/>
  <c r="W234" i="3"/>
  <c r="W233" i="3" s="1"/>
  <c r="U234" i="3"/>
  <c r="S234" i="3"/>
  <c r="R234" i="3"/>
  <c r="Q234" i="3"/>
  <c r="BJ232" i="3"/>
  <c r="BI232" i="3"/>
  <c r="BH232" i="3"/>
  <c r="BF232" i="3"/>
  <c r="Y232" i="3"/>
  <c r="W232" i="3"/>
  <c r="U232" i="3"/>
  <c r="S232" i="3"/>
  <c r="R232" i="3"/>
  <c r="Q232" i="3"/>
  <c r="BJ227" i="3"/>
  <c r="BI227" i="3"/>
  <c r="BH227" i="3"/>
  <c r="BF227" i="3"/>
  <c r="Y227" i="3"/>
  <c r="W227" i="3"/>
  <c r="U227" i="3"/>
  <c r="S227" i="3"/>
  <c r="R227" i="3"/>
  <c r="Q227" i="3"/>
  <c r="L227" i="3" s="1"/>
  <c r="BG227" i="3" s="1"/>
  <c r="BJ225" i="3"/>
  <c r="BI225" i="3"/>
  <c r="BH225" i="3"/>
  <c r="BF225" i="3"/>
  <c r="Y225" i="3"/>
  <c r="W225" i="3"/>
  <c r="W224" i="3" s="1"/>
  <c r="U225" i="3"/>
  <c r="U224" i="3" s="1"/>
  <c r="S225" i="3"/>
  <c r="S224" i="3" s="1"/>
  <c r="K105" i="3" s="1"/>
  <c r="R225" i="3"/>
  <c r="Q225" i="3"/>
  <c r="BL225" i="3" s="1"/>
  <c r="Y224" i="3"/>
  <c r="BJ223" i="3"/>
  <c r="BI223" i="3"/>
  <c r="BH223" i="3"/>
  <c r="BF223" i="3"/>
  <c r="Y223" i="3"/>
  <c r="W223" i="3"/>
  <c r="U223" i="3"/>
  <c r="S223" i="3"/>
  <c r="R223" i="3"/>
  <c r="Q223" i="3"/>
  <c r="BL223" i="3" s="1"/>
  <c r="BJ218" i="3"/>
  <c r="BI218" i="3"/>
  <c r="BH218" i="3"/>
  <c r="BF218" i="3"/>
  <c r="Y218" i="3"/>
  <c r="W218" i="3"/>
  <c r="U218" i="3"/>
  <c r="S218" i="3"/>
  <c r="R218" i="3"/>
  <c r="Q218" i="3"/>
  <c r="BL218" i="3" s="1"/>
  <c r="BJ216" i="3"/>
  <c r="BI216" i="3"/>
  <c r="BH216" i="3"/>
  <c r="BF216" i="3"/>
  <c r="Y216" i="3"/>
  <c r="W216" i="3"/>
  <c r="U216" i="3"/>
  <c r="S216" i="3"/>
  <c r="R216" i="3"/>
  <c r="Q216" i="3"/>
  <c r="BL216" i="3" s="1"/>
  <c r="BJ213" i="3"/>
  <c r="BI213" i="3"/>
  <c r="BH213" i="3"/>
  <c r="BF213" i="3"/>
  <c r="Y213" i="3"/>
  <c r="W213" i="3"/>
  <c r="U213" i="3"/>
  <c r="S213" i="3"/>
  <c r="R213" i="3"/>
  <c r="Q213" i="3"/>
  <c r="BL213" i="3" s="1"/>
  <c r="BJ210" i="3"/>
  <c r="BI210" i="3"/>
  <c r="BH210" i="3"/>
  <c r="BF210" i="3"/>
  <c r="Y210" i="3"/>
  <c r="W210" i="3"/>
  <c r="U210" i="3"/>
  <c r="S210" i="3"/>
  <c r="R210" i="3"/>
  <c r="Q210" i="3"/>
  <c r="BL210" i="3" s="1"/>
  <c r="BJ208" i="3"/>
  <c r="BI208" i="3"/>
  <c r="BH208" i="3"/>
  <c r="BF208" i="3"/>
  <c r="Y208" i="3"/>
  <c r="W208" i="3"/>
  <c r="U208" i="3"/>
  <c r="S208" i="3"/>
  <c r="R208" i="3"/>
  <c r="Q208" i="3"/>
  <c r="BL208" i="3" s="1"/>
  <c r="BJ204" i="3"/>
  <c r="BI204" i="3"/>
  <c r="BH204" i="3"/>
  <c r="BF204" i="3"/>
  <c r="Y204" i="3"/>
  <c r="W204" i="3"/>
  <c r="U204" i="3"/>
  <c r="S204" i="3"/>
  <c r="R204" i="3"/>
  <c r="Q204" i="3"/>
  <c r="BL204" i="3" s="1"/>
  <c r="L204" i="3"/>
  <c r="BG204" i="3" s="1"/>
  <c r="BJ202" i="3"/>
  <c r="BI202" i="3"/>
  <c r="BH202" i="3"/>
  <c r="BF202" i="3"/>
  <c r="Y202" i="3"/>
  <c r="W202" i="3"/>
  <c r="U202" i="3"/>
  <c r="S202" i="3"/>
  <c r="R202" i="3"/>
  <c r="Q202" i="3"/>
  <c r="BL202" i="3" s="1"/>
  <c r="BJ200" i="3"/>
  <c r="BI200" i="3"/>
  <c r="BH200" i="3"/>
  <c r="BF200" i="3"/>
  <c r="Y200" i="3"/>
  <c r="W200" i="3"/>
  <c r="U200" i="3"/>
  <c r="S200" i="3"/>
  <c r="R200" i="3"/>
  <c r="Q200" i="3"/>
  <c r="BL200" i="3" s="1"/>
  <c r="BJ195" i="3"/>
  <c r="BI195" i="3"/>
  <c r="BH195" i="3"/>
  <c r="BF195" i="3"/>
  <c r="Y195" i="3"/>
  <c r="W195" i="3"/>
  <c r="U195" i="3"/>
  <c r="S195" i="3"/>
  <c r="R195" i="3"/>
  <c r="Q195" i="3"/>
  <c r="BL195" i="3" s="1"/>
  <c r="BJ191" i="3"/>
  <c r="BI191" i="3"/>
  <c r="BH191" i="3"/>
  <c r="BF191" i="3"/>
  <c r="Y191" i="3"/>
  <c r="W191" i="3"/>
  <c r="U191" i="3"/>
  <c r="S191" i="3"/>
  <c r="R191" i="3"/>
  <c r="Q191" i="3"/>
  <c r="L191" i="3" s="1"/>
  <c r="BG191" i="3" s="1"/>
  <c r="BJ189" i="3"/>
  <c r="BI189" i="3"/>
  <c r="BH189" i="3"/>
  <c r="BF189" i="3"/>
  <c r="Y189" i="3"/>
  <c r="W189" i="3"/>
  <c r="U189" i="3"/>
  <c r="S189" i="3"/>
  <c r="R189" i="3"/>
  <c r="Q189" i="3"/>
  <c r="BL189" i="3" s="1"/>
  <c r="BJ187" i="3"/>
  <c r="BI187" i="3"/>
  <c r="BH187" i="3"/>
  <c r="BF187" i="3"/>
  <c r="Y187" i="3"/>
  <c r="W187" i="3"/>
  <c r="U187" i="3"/>
  <c r="S187" i="3"/>
  <c r="R187" i="3"/>
  <c r="Q187" i="3"/>
  <c r="BL187" i="3" s="1"/>
  <c r="BJ185" i="3"/>
  <c r="BI185" i="3"/>
  <c r="BH185" i="3"/>
  <c r="BF185" i="3"/>
  <c r="Y185" i="3"/>
  <c r="W185" i="3"/>
  <c r="U185" i="3"/>
  <c r="S185" i="3"/>
  <c r="R185" i="3"/>
  <c r="Q185" i="3"/>
  <c r="BL185" i="3" s="1"/>
  <c r="BJ182" i="3"/>
  <c r="BI182" i="3"/>
  <c r="BH182" i="3"/>
  <c r="BF182" i="3"/>
  <c r="Y182" i="3"/>
  <c r="W182" i="3"/>
  <c r="U182" i="3"/>
  <c r="S182" i="3"/>
  <c r="R182" i="3"/>
  <c r="Q182" i="3"/>
  <c r="BL182" i="3" s="1"/>
  <c r="BJ180" i="3"/>
  <c r="BI180" i="3"/>
  <c r="BH180" i="3"/>
  <c r="BF180" i="3"/>
  <c r="Y180" i="3"/>
  <c r="W180" i="3"/>
  <c r="U180" i="3"/>
  <c r="S180" i="3"/>
  <c r="R180" i="3"/>
  <c r="Q180" i="3"/>
  <c r="BL180" i="3" s="1"/>
  <c r="BJ178" i="3"/>
  <c r="BI178" i="3"/>
  <c r="BH178" i="3"/>
  <c r="BF178" i="3"/>
  <c r="Y178" i="3"/>
  <c r="W178" i="3"/>
  <c r="U178" i="3"/>
  <c r="S178" i="3"/>
  <c r="R178" i="3"/>
  <c r="Q178" i="3"/>
  <c r="BL178" i="3" s="1"/>
  <c r="BJ176" i="3"/>
  <c r="BI176" i="3"/>
  <c r="BH176" i="3"/>
  <c r="BF176" i="3"/>
  <c r="Y176" i="3"/>
  <c r="W176" i="3"/>
  <c r="U176" i="3"/>
  <c r="S176" i="3"/>
  <c r="R176" i="3"/>
  <c r="Q176" i="3"/>
  <c r="L176" i="3" s="1"/>
  <c r="BG176" i="3" s="1"/>
  <c r="BJ174" i="3"/>
  <c r="BI174" i="3"/>
  <c r="BH174" i="3"/>
  <c r="BF174" i="3"/>
  <c r="Y174" i="3"/>
  <c r="W174" i="3"/>
  <c r="U174" i="3"/>
  <c r="S174" i="3"/>
  <c r="R174" i="3"/>
  <c r="Q174" i="3"/>
  <c r="BL174" i="3" s="1"/>
  <c r="BJ170" i="3"/>
  <c r="BI170" i="3"/>
  <c r="BH170" i="3"/>
  <c r="BF170" i="3"/>
  <c r="Y170" i="3"/>
  <c r="W170" i="3"/>
  <c r="U170" i="3"/>
  <c r="S170" i="3"/>
  <c r="R170" i="3"/>
  <c r="Q170" i="3"/>
  <c r="BL170" i="3" s="1"/>
  <c r="BJ163" i="3"/>
  <c r="BI163" i="3"/>
  <c r="BH163" i="3"/>
  <c r="BF163" i="3"/>
  <c r="Y163" i="3"/>
  <c r="W163" i="3"/>
  <c r="U163" i="3"/>
  <c r="S163" i="3"/>
  <c r="R163" i="3"/>
  <c r="Q163" i="3"/>
  <c r="BL163" i="3" s="1"/>
  <c r="BL156" i="3"/>
  <c r="BJ156" i="3"/>
  <c r="BI156" i="3"/>
  <c r="BH156" i="3"/>
  <c r="BF156" i="3"/>
  <c r="Y156" i="3"/>
  <c r="W156" i="3"/>
  <c r="U156" i="3"/>
  <c r="S156" i="3"/>
  <c r="R156" i="3"/>
  <c r="Q156" i="3"/>
  <c r="L156" i="3" s="1"/>
  <c r="BG156" i="3" s="1"/>
  <c r="BJ154" i="3"/>
  <c r="BI154" i="3"/>
  <c r="BH154" i="3"/>
  <c r="BF154" i="3"/>
  <c r="Y154" i="3"/>
  <c r="W154" i="3"/>
  <c r="U154" i="3"/>
  <c r="S154" i="3"/>
  <c r="R154" i="3"/>
  <c r="Q154" i="3"/>
  <c r="BL154" i="3" s="1"/>
  <c r="BJ152" i="3"/>
  <c r="BI152" i="3"/>
  <c r="BH152" i="3"/>
  <c r="BF152" i="3"/>
  <c r="Y152" i="3"/>
  <c r="W152" i="3"/>
  <c r="U152" i="3"/>
  <c r="S152" i="3"/>
  <c r="R152" i="3"/>
  <c r="Q152" i="3"/>
  <c r="BL152" i="3" s="1"/>
  <c r="BJ150" i="3"/>
  <c r="BI150" i="3"/>
  <c r="BH150" i="3"/>
  <c r="BF150" i="3"/>
  <c r="Y150" i="3"/>
  <c r="W150" i="3"/>
  <c r="U150" i="3"/>
  <c r="S150" i="3"/>
  <c r="S149" i="3" s="1"/>
  <c r="K103" i="3" s="1"/>
  <c r="R150" i="3"/>
  <c r="Q150" i="3"/>
  <c r="BL150" i="3" s="1"/>
  <c r="BJ147" i="3"/>
  <c r="BI147" i="3"/>
  <c r="BH147" i="3"/>
  <c r="BF147" i="3"/>
  <c r="Y147" i="3"/>
  <c r="Y146" i="3" s="1"/>
  <c r="W147" i="3"/>
  <c r="U147" i="3"/>
  <c r="U146" i="3" s="1"/>
  <c r="S147" i="3"/>
  <c r="R147" i="3"/>
  <c r="Q147" i="3"/>
  <c r="BL147" i="3" s="1"/>
  <c r="BL146" i="3" s="1"/>
  <c r="L146" i="3" s="1"/>
  <c r="L101" i="3" s="1"/>
  <c r="W146" i="3"/>
  <c r="S146" i="3"/>
  <c r="K101" i="3" s="1"/>
  <c r="R146" i="3"/>
  <c r="J101" i="3" s="1"/>
  <c r="BJ145" i="3"/>
  <c r="BI145" i="3"/>
  <c r="BH145" i="3"/>
  <c r="BF145" i="3"/>
  <c r="Y145" i="3"/>
  <c r="W145" i="3"/>
  <c r="W140" i="3" s="1"/>
  <c r="U145" i="3"/>
  <c r="S145" i="3"/>
  <c r="R145" i="3"/>
  <c r="Q145" i="3"/>
  <c r="BL145" i="3" s="1"/>
  <c r="BJ144" i="3"/>
  <c r="BI144" i="3"/>
  <c r="BH144" i="3"/>
  <c r="BF144" i="3"/>
  <c r="Y144" i="3"/>
  <c r="W144" i="3"/>
  <c r="U144" i="3"/>
  <c r="S144" i="3"/>
  <c r="R144" i="3"/>
  <c r="Q144" i="3"/>
  <c r="BL144" i="3" s="1"/>
  <c r="BJ143" i="3"/>
  <c r="BI143" i="3"/>
  <c r="BH143" i="3"/>
  <c r="BF143" i="3"/>
  <c r="Y143" i="3"/>
  <c r="W143" i="3"/>
  <c r="U143" i="3"/>
  <c r="S143" i="3"/>
  <c r="R143" i="3"/>
  <c r="Q143" i="3"/>
  <c r="L143" i="3" s="1"/>
  <c r="BG143" i="3" s="1"/>
  <c r="BJ141" i="3"/>
  <c r="BI141" i="3"/>
  <c r="BH141" i="3"/>
  <c r="BF141" i="3"/>
  <c r="Y141" i="3"/>
  <c r="W141" i="3"/>
  <c r="U141" i="3"/>
  <c r="S141" i="3"/>
  <c r="R141" i="3"/>
  <c r="Q141" i="3"/>
  <c r="BL141" i="3" s="1"/>
  <c r="BJ138" i="3"/>
  <c r="BI138" i="3"/>
  <c r="BH138" i="3"/>
  <c r="BF138" i="3"/>
  <c r="Y138" i="3"/>
  <c r="W138" i="3"/>
  <c r="U138" i="3"/>
  <c r="U135" i="3" s="1"/>
  <c r="S138" i="3"/>
  <c r="R138" i="3"/>
  <c r="Q138" i="3"/>
  <c r="BL138" i="3" s="1"/>
  <c r="BJ136" i="3"/>
  <c r="F39" i="3" s="1"/>
  <c r="BF96" i="1" s="1"/>
  <c r="BI136" i="3"/>
  <c r="BH136" i="3"/>
  <c r="BF136" i="3"/>
  <c r="Y136" i="3"/>
  <c r="Y135" i="3" s="1"/>
  <c r="W136" i="3"/>
  <c r="U136" i="3"/>
  <c r="S136" i="3"/>
  <c r="R136" i="3"/>
  <c r="Q136" i="3"/>
  <c r="BL136" i="3" s="1"/>
  <c r="L136" i="3"/>
  <c r="BG136" i="3" s="1"/>
  <c r="BJ133" i="3"/>
  <c r="BI133" i="3"/>
  <c r="BH133" i="3"/>
  <c r="BF133" i="3"/>
  <c r="Y133" i="3"/>
  <c r="Y132" i="3" s="1"/>
  <c r="W133" i="3"/>
  <c r="U133" i="3"/>
  <c r="U132" i="3" s="1"/>
  <c r="S133" i="3"/>
  <c r="R133" i="3"/>
  <c r="Q133" i="3"/>
  <c r="BL133" i="3" s="1"/>
  <c r="BL132" i="3" s="1"/>
  <c r="W132" i="3"/>
  <c r="S132" i="3"/>
  <c r="K98" i="3" s="1"/>
  <c r="R132" i="3"/>
  <c r="J98" i="3" s="1"/>
  <c r="K127" i="3"/>
  <c r="F126" i="3"/>
  <c r="F124" i="3"/>
  <c r="E122" i="3"/>
  <c r="K107" i="3"/>
  <c r="K92" i="3"/>
  <c r="F91" i="3"/>
  <c r="F89" i="3"/>
  <c r="E87" i="3"/>
  <c r="L39" i="3"/>
  <c r="L38" i="3"/>
  <c r="BA96" i="1" s="1"/>
  <c r="L37" i="3"/>
  <c r="K21" i="3"/>
  <c r="E21" i="3"/>
  <c r="K91" i="3" s="1"/>
  <c r="K20" i="3"/>
  <c r="K18" i="3"/>
  <c r="E18" i="3"/>
  <c r="F127" i="3" s="1"/>
  <c r="K17" i="3"/>
  <c r="K12" i="3"/>
  <c r="K89" i="3" s="1"/>
  <c r="E7" i="3"/>
  <c r="E120" i="3" s="1"/>
  <c r="BJ129" i="2"/>
  <c r="BI129" i="2"/>
  <c r="BH129" i="2"/>
  <c r="BF129" i="2"/>
  <c r="Y129" i="2"/>
  <c r="W129" i="2"/>
  <c r="U129" i="2"/>
  <c r="S129" i="2"/>
  <c r="R129" i="2"/>
  <c r="Q129" i="2"/>
  <c r="BL129" i="2" s="1"/>
  <c r="BJ127" i="2"/>
  <c r="BI127" i="2"/>
  <c r="BH127" i="2"/>
  <c r="BF127" i="2"/>
  <c r="Y127" i="2"/>
  <c r="W127" i="2"/>
  <c r="U127" i="2"/>
  <c r="S127" i="2"/>
  <c r="R127" i="2"/>
  <c r="Q127" i="2"/>
  <c r="BL127" i="2" s="1"/>
  <c r="BJ126" i="2"/>
  <c r="BI126" i="2"/>
  <c r="BH126" i="2"/>
  <c r="BF126" i="2"/>
  <c r="Y126" i="2"/>
  <c r="W126" i="2"/>
  <c r="U126" i="2"/>
  <c r="S126" i="2"/>
  <c r="R126" i="2"/>
  <c r="Q126" i="2"/>
  <c r="BL126" i="2" s="1"/>
  <c r="BJ125" i="2"/>
  <c r="BI125" i="2"/>
  <c r="BH125" i="2"/>
  <c r="BF125" i="2"/>
  <c r="Y125" i="2"/>
  <c r="W125" i="2"/>
  <c r="U125" i="2"/>
  <c r="U120" i="2" s="1"/>
  <c r="U119" i="2" s="1"/>
  <c r="U118" i="2" s="1"/>
  <c r="AW95" i="1" s="1"/>
  <c r="S125" i="2"/>
  <c r="R125" i="2"/>
  <c r="Q125" i="2"/>
  <c r="BL125" i="2" s="1"/>
  <c r="L125" i="2"/>
  <c r="BG125" i="2" s="1"/>
  <c r="BJ123" i="2"/>
  <c r="BI123" i="2"/>
  <c r="BH123" i="2"/>
  <c r="BF123" i="2"/>
  <c r="L35" i="2" s="1"/>
  <c r="AX95" i="1" s="1"/>
  <c r="Y123" i="2"/>
  <c r="W123" i="2"/>
  <c r="U123" i="2"/>
  <c r="S123" i="2"/>
  <c r="R123" i="2"/>
  <c r="Q123" i="2"/>
  <c r="BL123" i="2" s="1"/>
  <c r="BJ121" i="2"/>
  <c r="BI121" i="2"/>
  <c r="BH121" i="2"/>
  <c r="BF121" i="2"/>
  <c r="Y121" i="2"/>
  <c r="W121" i="2"/>
  <c r="U121" i="2"/>
  <c r="S121" i="2"/>
  <c r="R121" i="2"/>
  <c r="Q121" i="2"/>
  <c r="BL121" i="2" s="1"/>
  <c r="L121" i="2"/>
  <c r="BG121" i="2" s="1"/>
  <c r="K115" i="2"/>
  <c r="F114" i="2"/>
  <c r="F112" i="2"/>
  <c r="E110" i="2"/>
  <c r="K92" i="2"/>
  <c r="F91" i="2"/>
  <c r="F89" i="2"/>
  <c r="E87" i="2"/>
  <c r="L39" i="2"/>
  <c r="L38" i="2"/>
  <c r="L37" i="2"/>
  <c r="K21" i="2"/>
  <c r="E21" i="2"/>
  <c r="K91" i="2" s="1"/>
  <c r="K20" i="2"/>
  <c r="K18" i="2"/>
  <c r="E18" i="2"/>
  <c r="F115" i="2" s="1"/>
  <c r="K17" i="2"/>
  <c r="K12" i="2"/>
  <c r="K89" i="2" s="1"/>
  <c r="E7" i="2"/>
  <c r="E108" i="2" s="1"/>
  <c r="BA101" i="1"/>
  <c r="AZ101" i="1"/>
  <c r="BA100" i="1"/>
  <c r="AZ100" i="1"/>
  <c r="BA99" i="1"/>
  <c r="AZ99" i="1"/>
  <c r="BA98" i="1"/>
  <c r="AZ98" i="1"/>
  <c r="BA97" i="1"/>
  <c r="AZ96" i="1"/>
  <c r="BA95" i="1"/>
  <c r="AZ95" i="1"/>
  <c r="AU94" i="1"/>
  <c r="AM90" i="1"/>
  <c r="L90" i="1"/>
  <c r="AM89" i="1"/>
  <c r="L89" i="1"/>
  <c r="AM87" i="1"/>
  <c r="L87" i="1"/>
  <c r="L85" i="1"/>
  <c r="L84" i="1"/>
  <c r="Y177" i="8" l="1"/>
  <c r="Y140" i="8"/>
  <c r="L145" i="8"/>
  <c r="BG145" i="8" s="1"/>
  <c r="U233" i="8"/>
  <c r="S279" i="8"/>
  <c r="K109" i="8" s="1"/>
  <c r="BL282" i="8"/>
  <c r="W135" i="8"/>
  <c r="W131" i="8" s="1"/>
  <c r="W149" i="8"/>
  <c r="BL156" i="8"/>
  <c r="R224" i="8"/>
  <c r="J105" i="8" s="1"/>
  <c r="L248" i="8"/>
  <c r="BG248" i="8" s="1"/>
  <c r="L263" i="8"/>
  <c r="BG263" i="8" s="1"/>
  <c r="L296" i="8"/>
  <c r="BG296" i="8" s="1"/>
  <c r="R140" i="8"/>
  <c r="J100" i="8" s="1"/>
  <c r="S149" i="8"/>
  <c r="K103" i="8" s="1"/>
  <c r="L152" i="8"/>
  <c r="BG152" i="8" s="1"/>
  <c r="BL200" i="8"/>
  <c r="Y131" i="8"/>
  <c r="Y224" i="8"/>
  <c r="L238" i="8"/>
  <c r="BG238" i="8" s="1"/>
  <c r="W255" i="8"/>
  <c r="W286" i="8"/>
  <c r="S233" i="7"/>
  <c r="K106" i="7" s="1"/>
  <c r="L236" i="7"/>
  <c r="BG236" i="7" s="1"/>
  <c r="Y251" i="7"/>
  <c r="BL150" i="7"/>
  <c r="L195" i="7"/>
  <c r="BG195" i="7" s="1"/>
  <c r="W279" i="7"/>
  <c r="R279" i="7"/>
  <c r="J109" i="7" s="1"/>
  <c r="BL141" i="7"/>
  <c r="BL163" i="7"/>
  <c r="W177" i="7"/>
  <c r="S224" i="7"/>
  <c r="K105" i="7" s="1"/>
  <c r="L243" i="7"/>
  <c r="BG243" i="7" s="1"/>
  <c r="S251" i="7"/>
  <c r="K107" i="7" s="1"/>
  <c r="L276" i="7"/>
  <c r="BG276" i="7" s="1"/>
  <c r="L180" i="7"/>
  <c r="BG180" i="7" s="1"/>
  <c r="L249" i="7"/>
  <c r="BG249" i="7" s="1"/>
  <c r="W251" i="7"/>
  <c r="U149" i="7"/>
  <c r="L202" i="7"/>
  <c r="BG202" i="7" s="1"/>
  <c r="W224" i="7"/>
  <c r="U251" i="7"/>
  <c r="L256" i="7"/>
  <c r="BG256" i="7" s="1"/>
  <c r="BL232" i="6"/>
  <c r="W286" i="6"/>
  <c r="BL223" i="6"/>
  <c r="L245" i="6"/>
  <c r="BG245" i="6" s="1"/>
  <c r="R149" i="6"/>
  <c r="J103" i="6" s="1"/>
  <c r="L266" i="6"/>
  <c r="BG266" i="6" s="1"/>
  <c r="L277" i="6"/>
  <c r="BG277" i="6" s="1"/>
  <c r="F35" i="6"/>
  <c r="BB99" i="1" s="1"/>
  <c r="L250" i="6"/>
  <c r="BG250" i="6" s="1"/>
  <c r="S279" i="6"/>
  <c r="K109" i="6" s="1"/>
  <c r="BL282" i="6"/>
  <c r="Y224" i="6"/>
  <c r="Y149" i="6"/>
  <c r="S149" i="6"/>
  <c r="K103" i="6" s="1"/>
  <c r="L154" i="6"/>
  <c r="BG154" i="6" s="1"/>
  <c r="R224" i="6"/>
  <c r="J105" i="6" s="1"/>
  <c r="U233" i="6"/>
  <c r="U251" i="6"/>
  <c r="U286" i="6"/>
  <c r="F38" i="6"/>
  <c r="BE99" i="1" s="1"/>
  <c r="L263" i="6"/>
  <c r="BG263" i="6" s="1"/>
  <c r="L275" i="6"/>
  <c r="BG275" i="6" s="1"/>
  <c r="S286" i="6"/>
  <c r="K110" i="6" s="1"/>
  <c r="L296" i="6"/>
  <c r="BG296" i="6" s="1"/>
  <c r="W279" i="5"/>
  <c r="L178" i="5"/>
  <c r="BG178" i="5" s="1"/>
  <c r="L234" i="5"/>
  <c r="BG234" i="5" s="1"/>
  <c r="U135" i="5"/>
  <c r="W131" i="5"/>
  <c r="Y140" i="5"/>
  <c r="S149" i="5"/>
  <c r="K103" i="5" s="1"/>
  <c r="F37" i="5"/>
  <c r="BD98" i="1" s="1"/>
  <c r="W149" i="5"/>
  <c r="L216" i="5"/>
  <c r="BG216" i="5" s="1"/>
  <c r="R233" i="5"/>
  <c r="J106" i="5" s="1"/>
  <c r="L275" i="5"/>
  <c r="BG275" i="5" s="1"/>
  <c r="L285" i="5"/>
  <c r="BG285" i="5" s="1"/>
  <c r="R224" i="5"/>
  <c r="J105" i="5" s="1"/>
  <c r="L248" i="5"/>
  <c r="BG248" i="5" s="1"/>
  <c r="U251" i="5"/>
  <c r="L296" i="5"/>
  <c r="BG296" i="5" s="1"/>
  <c r="U233" i="5"/>
  <c r="BL147" i="5"/>
  <c r="BL146" i="5" s="1"/>
  <c r="L146" i="5" s="1"/>
  <c r="L101" i="5" s="1"/>
  <c r="L156" i="5"/>
  <c r="BG156" i="5" s="1"/>
  <c r="W286" i="5"/>
  <c r="Y233" i="5"/>
  <c r="Y177" i="4"/>
  <c r="U135" i="4"/>
  <c r="S255" i="4"/>
  <c r="K108" i="4" s="1"/>
  <c r="S140" i="4"/>
  <c r="K100" i="4" s="1"/>
  <c r="BL279" i="4"/>
  <c r="L279" i="4" s="1"/>
  <c r="L109" i="4" s="1"/>
  <c r="Y279" i="4"/>
  <c r="L136" i="4"/>
  <c r="BG136" i="4" s="1"/>
  <c r="W149" i="4"/>
  <c r="L170" i="4"/>
  <c r="BG170" i="4" s="1"/>
  <c r="R177" i="4"/>
  <c r="J104" i="4" s="1"/>
  <c r="R224" i="4"/>
  <c r="J105" i="4" s="1"/>
  <c r="W140" i="4"/>
  <c r="U149" i="4"/>
  <c r="L35" i="4"/>
  <c r="AX97" i="1" s="1"/>
  <c r="BL241" i="4"/>
  <c r="S279" i="4"/>
  <c r="K109" i="4" s="1"/>
  <c r="BL296" i="4"/>
  <c r="U224" i="4"/>
  <c r="L277" i="4"/>
  <c r="BG277" i="4" s="1"/>
  <c r="Y286" i="4"/>
  <c r="U177" i="4"/>
  <c r="W251" i="4"/>
  <c r="S224" i="4"/>
  <c r="K105" i="4" s="1"/>
  <c r="L232" i="4"/>
  <c r="BG232" i="4" s="1"/>
  <c r="W279" i="4"/>
  <c r="R279" i="4"/>
  <c r="J109" i="4" s="1"/>
  <c r="L170" i="3"/>
  <c r="BG170" i="3" s="1"/>
  <c r="L178" i="3"/>
  <c r="BG178" i="3" s="1"/>
  <c r="R177" i="3"/>
  <c r="J104" i="3" s="1"/>
  <c r="U255" i="3"/>
  <c r="R255" i="3"/>
  <c r="J108" i="3" s="1"/>
  <c r="Y255" i="3"/>
  <c r="U140" i="3"/>
  <c r="U131" i="3" s="1"/>
  <c r="U149" i="3"/>
  <c r="L256" i="3"/>
  <c r="BG256" i="3" s="1"/>
  <c r="R135" i="3"/>
  <c r="J99" i="3" s="1"/>
  <c r="F37" i="3"/>
  <c r="BD96" i="1" s="1"/>
  <c r="F35" i="3"/>
  <c r="BB96" i="1" s="1"/>
  <c r="L200" i="3"/>
  <c r="BG200" i="3" s="1"/>
  <c r="U251" i="3"/>
  <c r="Y279" i="3"/>
  <c r="L284" i="3"/>
  <c r="BG284" i="3" s="1"/>
  <c r="W255" i="3"/>
  <c r="F38" i="3"/>
  <c r="BE96" i="1" s="1"/>
  <c r="S135" i="3"/>
  <c r="L145" i="3"/>
  <c r="BG145" i="3" s="1"/>
  <c r="L225" i="3"/>
  <c r="BG225" i="3" s="1"/>
  <c r="W149" i="3"/>
  <c r="W148" i="3" s="1"/>
  <c r="R279" i="3"/>
  <c r="J109" i="3" s="1"/>
  <c r="R286" i="3"/>
  <c r="J110" i="3" s="1"/>
  <c r="BL143" i="3"/>
  <c r="L35" i="3"/>
  <c r="AX96" i="1" s="1"/>
  <c r="S140" i="3"/>
  <c r="K100" i="3" s="1"/>
  <c r="Y177" i="3"/>
  <c r="L182" i="3"/>
  <c r="BG182" i="3" s="1"/>
  <c r="U177" i="3"/>
  <c r="L223" i="3"/>
  <c r="BG223" i="3" s="1"/>
  <c r="R224" i="3"/>
  <c r="J105" i="3" s="1"/>
  <c r="F35" i="2"/>
  <c r="BB95" i="1" s="1"/>
  <c r="R120" i="2"/>
  <c r="F39" i="2"/>
  <c r="BF95" i="1" s="1"/>
  <c r="L127" i="2"/>
  <c r="BG127" i="2" s="1"/>
  <c r="S120" i="2"/>
  <c r="K98" i="2" s="1"/>
  <c r="W120" i="2"/>
  <c r="W119" i="2" s="1"/>
  <c r="W118" i="2" s="1"/>
  <c r="F37" i="2"/>
  <c r="BD95" i="1" s="1"/>
  <c r="Y120" i="2"/>
  <c r="Y119" i="2" s="1"/>
  <c r="Y118" i="2" s="1"/>
  <c r="F38" i="2"/>
  <c r="BE95" i="1" s="1"/>
  <c r="R119" i="2"/>
  <c r="J98" i="2"/>
  <c r="BL176" i="3"/>
  <c r="L187" i="3"/>
  <c r="BG187" i="3" s="1"/>
  <c r="L210" i="3"/>
  <c r="BG210" i="3" s="1"/>
  <c r="BL227" i="3"/>
  <c r="R233" i="3"/>
  <c r="J106" i="3" s="1"/>
  <c r="L246" i="3"/>
  <c r="BG246" i="3" s="1"/>
  <c r="L254" i="3"/>
  <c r="BG254" i="3" s="1"/>
  <c r="BL264" i="3"/>
  <c r="BL278" i="3"/>
  <c r="L35" i="5"/>
  <c r="AX98" i="1" s="1"/>
  <c r="F35" i="5"/>
  <c r="BB98" i="1" s="1"/>
  <c r="F37" i="6"/>
  <c r="BD99" i="1" s="1"/>
  <c r="BL225" i="6"/>
  <c r="BL224" i="6" s="1"/>
  <c r="L224" i="6" s="1"/>
  <c r="L105" i="6" s="1"/>
  <c r="L225" i="6"/>
  <c r="BG225" i="6" s="1"/>
  <c r="BL204" i="8"/>
  <c r="L204" i="8"/>
  <c r="BG204" i="8" s="1"/>
  <c r="BL149" i="3"/>
  <c r="Y149" i="3"/>
  <c r="BL191" i="3"/>
  <c r="BL177" i="3" s="1"/>
  <c r="L177" i="3" s="1"/>
  <c r="L104" i="3" s="1"/>
  <c r="BL236" i="3"/>
  <c r="BL249" i="3"/>
  <c r="Y286" i="3"/>
  <c r="K103" i="4"/>
  <c r="BL238" i="4"/>
  <c r="L238" i="4"/>
  <c r="BG238" i="4" s="1"/>
  <c r="BL287" i="4"/>
  <c r="BL286" i="4" s="1"/>
  <c r="L286" i="4" s="1"/>
  <c r="L110" i="4" s="1"/>
  <c r="L287" i="4"/>
  <c r="BG287" i="4" s="1"/>
  <c r="F39" i="5"/>
  <c r="BF98" i="1" s="1"/>
  <c r="U177" i="5"/>
  <c r="BL195" i="6"/>
  <c r="L195" i="6"/>
  <c r="BG195" i="6" s="1"/>
  <c r="J98" i="8"/>
  <c r="F39" i="8"/>
  <c r="BF101" i="1" s="1"/>
  <c r="F38" i="8"/>
  <c r="BE101" i="1" s="1"/>
  <c r="R177" i="8"/>
  <c r="J104" i="8" s="1"/>
  <c r="BL225" i="8"/>
  <c r="L225" i="8"/>
  <c r="BG225" i="8" s="1"/>
  <c r="W135" i="3"/>
  <c r="W131" i="3" s="1"/>
  <c r="BL140" i="3"/>
  <c r="L140" i="3" s="1"/>
  <c r="L100" i="3" s="1"/>
  <c r="Y140" i="3"/>
  <c r="Y131" i="3" s="1"/>
  <c r="S177" i="3"/>
  <c r="K104" i="3" s="1"/>
  <c r="U233" i="3"/>
  <c r="U148" i="3" s="1"/>
  <c r="R251" i="3"/>
  <c r="J107" i="3" s="1"/>
  <c r="S279" i="3"/>
  <c r="K109" i="3" s="1"/>
  <c r="F39" i="4"/>
  <c r="BF97" i="1" s="1"/>
  <c r="Y224" i="4"/>
  <c r="BL250" i="4"/>
  <c r="L250" i="4"/>
  <c r="BG250" i="4" s="1"/>
  <c r="S177" i="6"/>
  <c r="K104" i="6" s="1"/>
  <c r="F35" i="8"/>
  <c r="BB101" i="1" s="1"/>
  <c r="L133" i="3"/>
  <c r="BG133" i="3" s="1"/>
  <c r="L147" i="3"/>
  <c r="BG147" i="3" s="1"/>
  <c r="L152" i="3"/>
  <c r="BG152" i="3" s="1"/>
  <c r="L269" i="3"/>
  <c r="BG269" i="3" s="1"/>
  <c r="J98" i="4"/>
  <c r="BL191" i="4"/>
  <c r="L191" i="4"/>
  <c r="BG191" i="4" s="1"/>
  <c r="BL136" i="5"/>
  <c r="BL135" i="5" s="1"/>
  <c r="L136" i="5"/>
  <c r="BG136" i="5" s="1"/>
  <c r="F38" i="5"/>
  <c r="BE98" i="1" s="1"/>
  <c r="BL176" i="5"/>
  <c r="L176" i="5"/>
  <c r="BG176" i="5" s="1"/>
  <c r="BL232" i="5"/>
  <c r="L232" i="5"/>
  <c r="BG232" i="5" s="1"/>
  <c r="W255" i="5"/>
  <c r="BL144" i="7"/>
  <c r="L144" i="7"/>
  <c r="BG144" i="7" s="1"/>
  <c r="BL174" i="7"/>
  <c r="L174" i="7"/>
  <c r="BG174" i="7" s="1"/>
  <c r="U177" i="8"/>
  <c r="Y251" i="8"/>
  <c r="W177" i="3"/>
  <c r="Y233" i="3"/>
  <c r="W279" i="3"/>
  <c r="F127" i="4"/>
  <c r="F92" i="4"/>
  <c r="R233" i="4"/>
  <c r="J106" i="4" s="1"/>
  <c r="U255" i="5"/>
  <c r="S255" i="6"/>
  <c r="K108" i="6" s="1"/>
  <c r="S255" i="8"/>
  <c r="K108" i="8" s="1"/>
  <c r="R149" i="3"/>
  <c r="J103" i="3" s="1"/>
  <c r="L216" i="3"/>
  <c r="BG216" i="3" s="1"/>
  <c r="S255" i="3"/>
  <c r="K108" i="3" s="1"/>
  <c r="BL216" i="4"/>
  <c r="L216" i="4"/>
  <c r="BG216" i="4" s="1"/>
  <c r="BL285" i="6"/>
  <c r="L285" i="6"/>
  <c r="BG285" i="6" s="1"/>
  <c r="BL182" i="8"/>
  <c r="L182" i="8"/>
  <c r="BG182" i="8" s="1"/>
  <c r="BL285" i="8"/>
  <c r="L285" i="8"/>
  <c r="BG285" i="8" s="1"/>
  <c r="R131" i="3"/>
  <c r="J97" i="3" s="1"/>
  <c r="R140" i="3"/>
  <c r="J100" i="3" s="1"/>
  <c r="S233" i="3"/>
  <c r="K106" i="3" s="1"/>
  <c r="BL251" i="3"/>
  <c r="L251" i="3" s="1"/>
  <c r="L107" i="3" s="1"/>
  <c r="BL289" i="3"/>
  <c r="BL286" i="3" s="1"/>
  <c r="L286" i="3" s="1"/>
  <c r="L110" i="3" s="1"/>
  <c r="W255" i="4"/>
  <c r="K98" i="5"/>
  <c r="BL145" i="5"/>
  <c r="L145" i="5"/>
  <c r="BG145" i="5" s="1"/>
  <c r="BL141" i="6"/>
  <c r="L141" i="6"/>
  <c r="BG141" i="6" s="1"/>
  <c r="BL252" i="6"/>
  <c r="L252" i="6"/>
  <c r="BG252" i="6" s="1"/>
  <c r="F37" i="8"/>
  <c r="BD101" i="1" s="1"/>
  <c r="BL252" i="8"/>
  <c r="BL251" i="8" s="1"/>
  <c r="L251" i="8" s="1"/>
  <c r="L107" i="8" s="1"/>
  <c r="L252" i="8"/>
  <c r="BG252" i="8" s="1"/>
  <c r="F38" i="4"/>
  <c r="BE97" i="1" s="1"/>
  <c r="F35" i="4"/>
  <c r="BB97" i="1" s="1"/>
  <c r="W177" i="4"/>
  <c r="S286" i="4"/>
  <c r="K110" i="4" s="1"/>
  <c r="Y135" i="5"/>
  <c r="Y131" i="5" s="1"/>
  <c r="S135" i="5"/>
  <c r="K99" i="5" s="1"/>
  <c r="U140" i="5"/>
  <c r="U131" i="5" s="1"/>
  <c r="BL182" i="5"/>
  <c r="BL204" i="5"/>
  <c r="BL241" i="5"/>
  <c r="BL266" i="5"/>
  <c r="S279" i="5"/>
  <c r="K109" i="5" s="1"/>
  <c r="BL287" i="5"/>
  <c r="K91" i="6"/>
  <c r="U135" i="6"/>
  <c r="S140" i="6"/>
  <c r="K100" i="6" s="1"/>
  <c r="W177" i="6"/>
  <c r="S224" i="6"/>
  <c r="K105" i="6" s="1"/>
  <c r="S251" i="6"/>
  <c r="K107" i="6" s="1"/>
  <c r="K91" i="7"/>
  <c r="E120" i="7"/>
  <c r="S135" i="7"/>
  <c r="K99" i="7" s="1"/>
  <c r="U140" i="7"/>
  <c r="BL218" i="7"/>
  <c r="R224" i="7"/>
  <c r="J105" i="7" s="1"/>
  <c r="R286" i="7"/>
  <c r="J110" i="7" s="1"/>
  <c r="BL133" i="8"/>
  <c r="BL132" i="8" s="1"/>
  <c r="L132" i="8" s="1"/>
  <c r="L98" i="8" s="1"/>
  <c r="S224" i="8"/>
  <c r="K105" i="8" s="1"/>
  <c r="S251" i="8"/>
  <c r="K107" i="8" s="1"/>
  <c r="F37" i="4"/>
  <c r="BD97" i="1" s="1"/>
  <c r="BL145" i="4"/>
  <c r="R149" i="4"/>
  <c r="L176" i="4"/>
  <c r="BG176" i="4" s="1"/>
  <c r="BL182" i="4"/>
  <c r="BL204" i="4"/>
  <c r="BL245" i="4"/>
  <c r="BL233" i="4" s="1"/>
  <c r="L233" i="4" s="1"/>
  <c r="L106" i="4" s="1"/>
  <c r="BL255" i="4"/>
  <c r="L255" i="4" s="1"/>
  <c r="L108" i="4" s="1"/>
  <c r="Y255" i="4"/>
  <c r="L266" i="4"/>
  <c r="BG266" i="4" s="1"/>
  <c r="U279" i="4"/>
  <c r="R177" i="5"/>
  <c r="J104" i="5" s="1"/>
  <c r="W233" i="5"/>
  <c r="R255" i="5"/>
  <c r="J108" i="5" s="1"/>
  <c r="L163" i="6"/>
  <c r="BG163" i="6" s="1"/>
  <c r="BL185" i="6"/>
  <c r="BL208" i="6"/>
  <c r="BL216" i="6"/>
  <c r="Y255" i="6"/>
  <c r="R286" i="6"/>
  <c r="J110" i="6" s="1"/>
  <c r="L35" i="7"/>
  <c r="AX100" i="1" s="1"/>
  <c r="F38" i="7"/>
  <c r="BE100" i="1" s="1"/>
  <c r="F39" i="7"/>
  <c r="BF100" i="1" s="1"/>
  <c r="BL154" i="7"/>
  <c r="L185" i="7"/>
  <c r="BG185" i="7" s="1"/>
  <c r="L208" i="7"/>
  <c r="BG208" i="7" s="1"/>
  <c r="BL227" i="7"/>
  <c r="L246" i="7"/>
  <c r="BG246" i="7" s="1"/>
  <c r="R251" i="7"/>
  <c r="J107" i="7" s="1"/>
  <c r="Y255" i="7"/>
  <c r="L264" i="7"/>
  <c r="BG264" i="7" s="1"/>
  <c r="L278" i="7"/>
  <c r="BG278" i="7" s="1"/>
  <c r="U279" i="7"/>
  <c r="BL289" i="7"/>
  <c r="U140" i="8"/>
  <c r="U131" i="8" s="1"/>
  <c r="BL191" i="8"/>
  <c r="BL216" i="8"/>
  <c r="L241" i="8"/>
  <c r="BG241" i="8" s="1"/>
  <c r="Y255" i="8"/>
  <c r="L266" i="8"/>
  <c r="BG266" i="8" s="1"/>
  <c r="R286" i="8"/>
  <c r="J110" i="8" s="1"/>
  <c r="BL133" i="4"/>
  <c r="BL132" i="4" s="1"/>
  <c r="L132" i="4" s="1"/>
  <c r="L98" i="4" s="1"/>
  <c r="R140" i="4"/>
  <c r="J100" i="4" s="1"/>
  <c r="BL147" i="4"/>
  <c r="BL146" i="4" s="1"/>
  <c r="L146" i="4" s="1"/>
  <c r="L101" i="4" s="1"/>
  <c r="BL152" i="4"/>
  <c r="S233" i="4"/>
  <c r="K106" i="4" s="1"/>
  <c r="W286" i="4"/>
  <c r="BL200" i="5"/>
  <c r="BL223" i="5"/>
  <c r="S224" i="5"/>
  <c r="K105" i="5" s="1"/>
  <c r="BL238" i="5"/>
  <c r="BL250" i="5"/>
  <c r="BL263" i="5"/>
  <c r="BL277" i="5"/>
  <c r="R279" i="5"/>
  <c r="J109" i="5" s="1"/>
  <c r="Y135" i="6"/>
  <c r="Y131" i="6" s="1"/>
  <c r="W140" i="6"/>
  <c r="BL174" i="6"/>
  <c r="W224" i="6"/>
  <c r="W251" i="6"/>
  <c r="J98" i="7"/>
  <c r="R135" i="7"/>
  <c r="J99" i="7" s="1"/>
  <c r="Y140" i="7"/>
  <c r="U224" i="7"/>
  <c r="U286" i="7"/>
  <c r="S135" i="8"/>
  <c r="K99" i="8" s="1"/>
  <c r="S177" i="8"/>
  <c r="K104" i="8" s="1"/>
  <c r="W224" i="8"/>
  <c r="W251" i="8"/>
  <c r="S135" i="4"/>
  <c r="S131" i="4" s="1"/>
  <c r="U140" i="4"/>
  <c r="U131" i="4" s="1"/>
  <c r="U130" i="4" s="1"/>
  <c r="AW97" i="1" s="1"/>
  <c r="L187" i="4"/>
  <c r="BG187" i="4" s="1"/>
  <c r="L210" i="4"/>
  <c r="BG210" i="4" s="1"/>
  <c r="L234" i="4"/>
  <c r="BG234" i="4" s="1"/>
  <c r="W233" i="4"/>
  <c r="L248" i="4"/>
  <c r="BG248" i="4" s="1"/>
  <c r="L143" i="5"/>
  <c r="BG143" i="5" s="1"/>
  <c r="L170" i="5"/>
  <c r="BG170" i="5" s="1"/>
  <c r="L225" i="5"/>
  <c r="BG225" i="5" s="1"/>
  <c r="W224" i="5"/>
  <c r="S251" i="5"/>
  <c r="K107" i="5" s="1"/>
  <c r="U279" i="5"/>
  <c r="E120" i="6"/>
  <c r="L138" i="6"/>
  <c r="BG138" i="6" s="1"/>
  <c r="U140" i="6"/>
  <c r="U224" i="6"/>
  <c r="W279" i="6"/>
  <c r="F127" i="7"/>
  <c r="U135" i="7"/>
  <c r="Y224" i="7"/>
  <c r="Y286" i="7"/>
  <c r="W177" i="8"/>
  <c r="U224" i="8"/>
  <c r="W279" i="8"/>
  <c r="BL149" i="4"/>
  <c r="L149" i="4" s="1"/>
  <c r="L103" i="4" s="1"/>
  <c r="Y149" i="4"/>
  <c r="Y148" i="4" s="1"/>
  <c r="R255" i="4"/>
  <c r="J108" i="4" s="1"/>
  <c r="Y177" i="5"/>
  <c r="S177" i="5"/>
  <c r="K104" i="5" s="1"/>
  <c r="Y255" i="5"/>
  <c r="W149" i="6"/>
  <c r="R255" i="6"/>
  <c r="J108" i="6" s="1"/>
  <c r="Y286" i="6"/>
  <c r="R255" i="7"/>
  <c r="J108" i="7" s="1"/>
  <c r="S279" i="7"/>
  <c r="K109" i="7" s="1"/>
  <c r="S140" i="8"/>
  <c r="K100" i="8" s="1"/>
  <c r="R255" i="8"/>
  <c r="J108" i="8" s="1"/>
  <c r="Y286" i="8"/>
  <c r="S286" i="8"/>
  <c r="K110" i="8" s="1"/>
  <c r="W135" i="4"/>
  <c r="W131" i="4" s="1"/>
  <c r="BL140" i="4"/>
  <c r="L140" i="4" s="1"/>
  <c r="L100" i="4" s="1"/>
  <c r="Y140" i="4"/>
  <c r="Y131" i="4" s="1"/>
  <c r="Y130" i="4" s="1"/>
  <c r="S177" i="4"/>
  <c r="K104" i="4" s="1"/>
  <c r="R140" i="5"/>
  <c r="J100" i="5" s="1"/>
  <c r="W251" i="5"/>
  <c r="Y279" i="5"/>
  <c r="R135" i="6"/>
  <c r="J99" i="6" s="1"/>
  <c r="K89" i="7"/>
  <c r="Y135" i="7"/>
  <c r="Y131" i="7" s="1"/>
  <c r="R140" i="7"/>
  <c r="J100" i="7" s="1"/>
  <c r="W286" i="7"/>
  <c r="L35" i="8"/>
  <c r="AX101" i="1" s="1"/>
  <c r="K124" i="4"/>
  <c r="U255" i="4"/>
  <c r="U148" i="4" s="1"/>
  <c r="S233" i="5"/>
  <c r="K106" i="5" s="1"/>
  <c r="S255" i="5"/>
  <c r="K108" i="5" s="1"/>
  <c r="F39" i="6"/>
  <c r="BF99" i="1" s="1"/>
  <c r="U149" i="6"/>
  <c r="R233" i="6"/>
  <c r="J106" i="6" s="1"/>
  <c r="U255" i="6"/>
  <c r="F37" i="7"/>
  <c r="BD100" i="1" s="1"/>
  <c r="W233" i="7"/>
  <c r="U255" i="7"/>
  <c r="R233" i="8"/>
  <c r="J106" i="8" s="1"/>
  <c r="U255" i="8"/>
  <c r="L132" i="3"/>
  <c r="L98" i="3" s="1"/>
  <c r="S131" i="3"/>
  <c r="K99" i="3"/>
  <c r="J97" i="2"/>
  <c r="R118" i="2"/>
  <c r="J96" i="2" s="1"/>
  <c r="L30" i="2" s="1"/>
  <c r="AS95" i="1" s="1"/>
  <c r="BL120" i="2"/>
  <c r="BL135" i="3"/>
  <c r="L135" i="3" s="1"/>
  <c r="L99" i="3" s="1"/>
  <c r="L149" i="3"/>
  <c r="L103" i="3" s="1"/>
  <c r="E85" i="2"/>
  <c r="F92" i="2"/>
  <c r="K112" i="2"/>
  <c r="K114" i="2"/>
  <c r="E85" i="3"/>
  <c r="F92" i="3"/>
  <c r="K124" i="3"/>
  <c r="K126" i="3"/>
  <c r="BL232" i="3"/>
  <c r="BL224" i="3" s="1"/>
  <c r="L224" i="3" s="1"/>
  <c r="L105" i="3" s="1"/>
  <c r="L232" i="3"/>
  <c r="BG232" i="3" s="1"/>
  <c r="BL234" i="3"/>
  <c r="L234" i="3"/>
  <c r="BG234" i="3" s="1"/>
  <c r="BL241" i="3"/>
  <c r="L241" i="3"/>
  <c r="BG241" i="3" s="1"/>
  <c r="BL255" i="3"/>
  <c r="L255" i="3" s="1"/>
  <c r="L108" i="3" s="1"/>
  <c r="BL131" i="4"/>
  <c r="BL224" i="4"/>
  <c r="L224" i="4" s="1"/>
  <c r="L105" i="4" s="1"/>
  <c r="BL251" i="4"/>
  <c r="L251" i="4" s="1"/>
  <c r="L107" i="4" s="1"/>
  <c r="L123" i="2"/>
  <c r="BG123" i="2" s="1"/>
  <c r="L126" i="2"/>
  <c r="BG126" i="2" s="1"/>
  <c r="L129" i="2"/>
  <c r="BG129" i="2" s="1"/>
  <c r="L138" i="3"/>
  <c r="BG138" i="3" s="1"/>
  <c r="L141" i="3"/>
  <c r="BG141" i="3" s="1"/>
  <c r="L144" i="3"/>
  <c r="BG144" i="3" s="1"/>
  <c r="L150" i="3"/>
  <c r="BG150" i="3" s="1"/>
  <c r="L154" i="3"/>
  <c r="BG154" i="3" s="1"/>
  <c r="L163" i="3"/>
  <c r="BG163" i="3" s="1"/>
  <c r="L174" i="3"/>
  <c r="BG174" i="3" s="1"/>
  <c r="L180" i="3"/>
  <c r="BG180" i="3" s="1"/>
  <c r="L185" i="3"/>
  <c r="BG185" i="3" s="1"/>
  <c r="L189" i="3"/>
  <c r="BG189" i="3" s="1"/>
  <c r="L195" i="3"/>
  <c r="BG195" i="3" s="1"/>
  <c r="L202" i="3"/>
  <c r="BG202" i="3" s="1"/>
  <c r="L208" i="3"/>
  <c r="BG208" i="3" s="1"/>
  <c r="L213" i="3"/>
  <c r="BG213" i="3" s="1"/>
  <c r="L218" i="3"/>
  <c r="BG218" i="3" s="1"/>
  <c r="BL238" i="3"/>
  <c r="L238" i="3"/>
  <c r="BG238" i="3" s="1"/>
  <c r="BL279" i="3"/>
  <c r="L279" i="3" s="1"/>
  <c r="L109" i="3" s="1"/>
  <c r="R148" i="4"/>
  <c r="J102" i="4" s="1"/>
  <c r="J103" i="4"/>
  <c r="J98" i="5"/>
  <c r="L245" i="3"/>
  <c r="BG245" i="3" s="1"/>
  <c r="L248" i="3"/>
  <c r="BG248" i="3" s="1"/>
  <c r="L250" i="3"/>
  <c r="BG250" i="3" s="1"/>
  <c r="L252" i="3"/>
  <c r="BG252" i="3" s="1"/>
  <c r="L263" i="3"/>
  <c r="BG263" i="3" s="1"/>
  <c r="L266" i="3"/>
  <c r="BG266" i="3" s="1"/>
  <c r="L273" i="3"/>
  <c r="BG273" i="3" s="1"/>
  <c r="L275" i="3"/>
  <c r="BG275" i="3" s="1"/>
  <c r="L277" i="3"/>
  <c r="BG277" i="3" s="1"/>
  <c r="L282" i="3"/>
  <c r="BG282" i="3" s="1"/>
  <c r="L285" i="3"/>
  <c r="BG285" i="3" s="1"/>
  <c r="L287" i="3"/>
  <c r="BG287" i="3" s="1"/>
  <c r="L296" i="3"/>
  <c r="BG296" i="3" s="1"/>
  <c r="K91" i="4"/>
  <c r="E120" i="4"/>
  <c r="L138" i="4"/>
  <c r="BG138" i="4" s="1"/>
  <c r="L141" i="4"/>
  <c r="BG141" i="4" s="1"/>
  <c r="L144" i="4"/>
  <c r="BG144" i="4" s="1"/>
  <c r="L150" i="4"/>
  <c r="BG150" i="4" s="1"/>
  <c r="L154" i="4"/>
  <c r="BG154" i="4" s="1"/>
  <c r="L163" i="4"/>
  <c r="BG163" i="4" s="1"/>
  <c r="L174" i="4"/>
  <c r="BG174" i="4" s="1"/>
  <c r="L180" i="4"/>
  <c r="BG180" i="4" s="1"/>
  <c r="L185" i="4"/>
  <c r="BG185" i="4" s="1"/>
  <c r="L189" i="4"/>
  <c r="BG189" i="4" s="1"/>
  <c r="L195" i="4"/>
  <c r="BG195" i="4" s="1"/>
  <c r="L202" i="4"/>
  <c r="BG202" i="4" s="1"/>
  <c r="L208" i="4"/>
  <c r="BG208" i="4" s="1"/>
  <c r="L213" i="4"/>
  <c r="BG213" i="4" s="1"/>
  <c r="L218" i="4"/>
  <c r="BG218" i="4" s="1"/>
  <c r="L227" i="4"/>
  <c r="BG227" i="4" s="1"/>
  <c r="L236" i="4"/>
  <c r="BG236" i="4" s="1"/>
  <c r="L239" i="4"/>
  <c r="BG239" i="4" s="1"/>
  <c r="L243" i="4"/>
  <c r="BG243" i="4" s="1"/>
  <c r="L246" i="4"/>
  <c r="BG246" i="4" s="1"/>
  <c r="L249" i="4"/>
  <c r="BG249" i="4" s="1"/>
  <c r="L254" i="4"/>
  <c r="BG254" i="4" s="1"/>
  <c r="L256" i="4"/>
  <c r="BG256" i="4" s="1"/>
  <c r="L264" i="4"/>
  <c r="BG264" i="4" s="1"/>
  <c r="L269" i="4"/>
  <c r="BG269" i="4" s="1"/>
  <c r="L274" i="4"/>
  <c r="BG274" i="4" s="1"/>
  <c r="L276" i="4"/>
  <c r="BG276" i="4" s="1"/>
  <c r="L278" i="4"/>
  <c r="BG278" i="4" s="1"/>
  <c r="L280" i="4"/>
  <c r="BG280" i="4" s="1"/>
  <c r="L284" i="4"/>
  <c r="BG284" i="4" s="1"/>
  <c r="L289" i="4"/>
  <c r="BG289" i="4" s="1"/>
  <c r="E85" i="5"/>
  <c r="F92" i="5"/>
  <c r="BL138" i="5"/>
  <c r="L138" i="5"/>
  <c r="BG138" i="5" s="1"/>
  <c r="BL141" i="5"/>
  <c r="L141" i="5"/>
  <c r="BG141" i="5" s="1"/>
  <c r="BL154" i="5"/>
  <c r="L154" i="5"/>
  <c r="BG154" i="5" s="1"/>
  <c r="BL174" i="5"/>
  <c r="L174" i="5"/>
  <c r="BG174" i="5" s="1"/>
  <c r="BL185" i="5"/>
  <c r="L185" i="5"/>
  <c r="BG185" i="5" s="1"/>
  <c r="BL195" i="5"/>
  <c r="L195" i="5"/>
  <c r="BG195" i="5" s="1"/>
  <c r="BL208" i="5"/>
  <c r="L208" i="5"/>
  <c r="BG208" i="5" s="1"/>
  <c r="BL218" i="5"/>
  <c r="L218" i="5"/>
  <c r="BG218" i="5" s="1"/>
  <c r="BL236" i="5"/>
  <c r="L236" i="5"/>
  <c r="BG236" i="5" s="1"/>
  <c r="BL243" i="5"/>
  <c r="L243" i="5"/>
  <c r="BG243" i="5" s="1"/>
  <c r="BL249" i="5"/>
  <c r="L249" i="5"/>
  <c r="BG249" i="5" s="1"/>
  <c r="BL264" i="5"/>
  <c r="L264" i="5"/>
  <c r="BG264" i="5" s="1"/>
  <c r="BL274" i="5"/>
  <c r="L274" i="5"/>
  <c r="BG274" i="5" s="1"/>
  <c r="BL278" i="5"/>
  <c r="L278" i="5"/>
  <c r="BG278" i="5" s="1"/>
  <c r="BL280" i="5"/>
  <c r="L280" i="5"/>
  <c r="BG280" i="5" s="1"/>
  <c r="BL289" i="5"/>
  <c r="BL286" i="5" s="1"/>
  <c r="L286" i="5" s="1"/>
  <c r="L110" i="5" s="1"/>
  <c r="L289" i="5"/>
  <c r="BG289" i="5" s="1"/>
  <c r="F127" i="6"/>
  <c r="R131" i="6"/>
  <c r="BL133" i="6"/>
  <c r="BL132" i="6" s="1"/>
  <c r="L133" i="6"/>
  <c r="BG133" i="6" s="1"/>
  <c r="L35" i="6"/>
  <c r="AX99" i="1" s="1"/>
  <c r="BL136" i="6"/>
  <c r="BL135" i="6" s="1"/>
  <c r="L135" i="6" s="1"/>
  <c r="L99" i="6" s="1"/>
  <c r="L136" i="6"/>
  <c r="BG136" i="6" s="1"/>
  <c r="BL145" i="6"/>
  <c r="L145" i="6"/>
  <c r="BG145" i="6" s="1"/>
  <c r="BL156" i="6"/>
  <c r="L156" i="6"/>
  <c r="BG156" i="6" s="1"/>
  <c r="BL176" i="6"/>
  <c r="L176" i="6"/>
  <c r="BG176" i="6" s="1"/>
  <c r="BL178" i="6"/>
  <c r="L178" i="6"/>
  <c r="BG178" i="6" s="1"/>
  <c r="R177" i="6"/>
  <c r="J104" i="6" s="1"/>
  <c r="U177" i="6"/>
  <c r="Y177" i="6"/>
  <c r="BL187" i="6"/>
  <c r="L187" i="6"/>
  <c r="BG187" i="6" s="1"/>
  <c r="BL200" i="6"/>
  <c r="L200" i="6"/>
  <c r="BG200" i="6" s="1"/>
  <c r="K89" i="5"/>
  <c r="K91" i="5"/>
  <c r="BL144" i="5"/>
  <c r="L144" i="5"/>
  <c r="BG144" i="5" s="1"/>
  <c r="BL150" i="5"/>
  <c r="L150" i="5"/>
  <c r="BG150" i="5" s="1"/>
  <c r="R149" i="5"/>
  <c r="U149" i="5"/>
  <c r="U148" i="5" s="1"/>
  <c r="Y149" i="5"/>
  <c r="BL163" i="5"/>
  <c r="L163" i="5"/>
  <c r="BG163" i="5" s="1"/>
  <c r="BL180" i="5"/>
  <c r="L180" i="5"/>
  <c r="BG180" i="5" s="1"/>
  <c r="W177" i="5"/>
  <c r="BL189" i="5"/>
  <c r="L189" i="5"/>
  <c r="BG189" i="5" s="1"/>
  <c r="BL202" i="5"/>
  <c r="L202" i="5"/>
  <c r="BG202" i="5" s="1"/>
  <c r="BL213" i="5"/>
  <c r="L213" i="5"/>
  <c r="BG213" i="5" s="1"/>
  <c r="BL227" i="5"/>
  <c r="BL224" i="5" s="1"/>
  <c r="L224" i="5" s="1"/>
  <c r="L105" i="5" s="1"/>
  <c r="L227" i="5"/>
  <c r="BG227" i="5" s="1"/>
  <c r="BL239" i="5"/>
  <c r="L239" i="5"/>
  <c r="BG239" i="5" s="1"/>
  <c r="BL246" i="5"/>
  <c r="L246" i="5"/>
  <c r="BG246" i="5" s="1"/>
  <c r="BL254" i="5"/>
  <c r="BL251" i="5" s="1"/>
  <c r="L251" i="5" s="1"/>
  <c r="L107" i="5" s="1"/>
  <c r="L254" i="5"/>
  <c r="BG254" i="5" s="1"/>
  <c r="BL256" i="5"/>
  <c r="L256" i="5"/>
  <c r="BG256" i="5" s="1"/>
  <c r="BL269" i="5"/>
  <c r="L269" i="5"/>
  <c r="BG269" i="5" s="1"/>
  <c r="BL276" i="5"/>
  <c r="L276" i="5"/>
  <c r="BG276" i="5" s="1"/>
  <c r="BL284" i="5"/>
  <c r="L284" i="5"/>
  <c r="BG284" i="5" s="1"/>
  <c r="K89" i="6"/>
  <c r="W131" i="6"/>
  <c r="BL143" i="6"/>
  <c r="L143" i="6"/>
  <c r="BG143" i="6" s="1"/>
  <c r="BL147" i="6"/>
  <c r="BL146" i="6" s="1"/>
  <c r="L146" i="6" s="1"/>
  <c r="L101" i="6" s="1"/>
  <c r="L147" i="6"/>
  <c r="BG147" i="6" s="1"/>
  <c r="BL152" i="6"/>
  <c r="BL149" i="6" s="1"/>
  <c r="L152" i="6"/>
  <c r="BG152" i="6" s="1"/>
  <c r="BL170" i="6"/>
  <c r="L170" i="6"/>
  <c r="BG170" i="6" s="1"/>
  <c r="BL182" i="6"/>
  <c r="L182" i="6"/>
  <c r="BG182" i="6" s="1"/>
  <c r="BL191" i="6"/>
  <c r="L191" i="6"/>
  <c r="BG191" i="6" s="1"/>
  <c r="K98" i="7"/>
  <c r="BL213" i="6"/>
  <c r="L213" i="6"/>
  <c r="BG213" i="6" s="1"/>
  <c r="BL227" i="6"/>
  <c r="L227" i="6"/>
  <c r="BG227" i="6" s="1"/>
  <c r="BL239" i="6"/>
  <c r="L239" i="6"/>
  <c r="BG239" i="6" s="1"/>
  <c r="BL246" i="6"/>
  <c r="L246" i="6"/>
  <c r="BG246" i="6" s="1"/>
  <c r="BL254" i="6"/>
  <c r="BL251" i="6" s="1"/>
  <c r="L251" i="6" s="1"/>
  <c r="L107" i="6" s="1"/>
  <c r="L254" i="6"/>
  <c r="BG254" i="6" s="1"/>
  <c r="BL256" i="6"/>
  <c r="L256" i="6"/>
  <c r="BG256" i="6" s="1"/>
  <c r="BL269" i="6"/>
  <c r="L269" i="6"/>
  <c r="BG269" i="6" s="1"/>
  <c r="BL276" i="6"/>
  <c r="L276" i="6"/>
  <c r="BG276" i="6" s="1"/>
  <c r="BL284" i="6"/>
  <c r="L284" i="6"/>
  <c r="BG284" i="6" s="1"/>
  <c r="BL133" i="7"/>
  <c r="BL132" i="7" s="1"/>
  <c r="L133" i="7"/>
  <c r="BG133" i="7" s="1"/>
  <c r="BL136" i="7"/>
  <c r="BL135" i="7" s="1"/>
  <c r="L135" i="7" s="1"/>
  <c r="L99" i="7" s="1"/>
  <c r="L136" i="7"/>
  <c r="BG136" i="7" s="1"/>
  <c r="BL156" i="7"/>
  <c r="L156" i="7"/>
  <c r="BG156" i="7" s="1"/>
  <c r="BL187" i="7"/>
  <c r="L187" i="7"/>
  <c r="BG187" i="7" s="1"/>
  <c r="BL210" i="7"/>
  <c r="L210" i="7"/>
  <c r="BG210" i="7" s="1"/>
  <c r="BL238" i="7"/>
  <c r="L238" i="7"/>
  <c r="BG238" i="7" s="1"/>
  <c r="BL250" i="7"/>
  <c r="L250" i="7"/>
  <c r="BG250" i="7" s="1"/>
  <c r="BL252" i="7"/>
  <c r="BL251" i="7" s="1"/>
  <c r="L251" i="7" s="1"/>
  <c r="L107" i="7" s="1"/>
  <c r="L252" i="7"/>
  <c r="BG252" i="7" s="1"/>
  <c r="BL275" i="7"/>
  <c r="L275" i="7"/>
  <c r="BG275" i="7" s="1"/>
  <c r="BL296" i="7"/>
  <c r="L296" i="7"/>
  <c r="BG296" i="7" s="1"/>
  <c r="E85" i="8"/>
  <c r="E120" i="8"/>
  <c r="L204" i="6"/>
  <c r="BG204" i="6" s="1"/>
  <c r="L210" i="6"/>
  <c r="BG210" i="6" s="1"/>
  <c r="BL218" i="6"/>
  <c r="L218" i="6"/>
  <c r="BG218" i="6" s="1"/>
  <c r="BL236" i="6"/>
  <c r="L236" i="6"/>
  <c r="BG236" i="6" s="1"/>
  <c r="S233" i="6"/>
  <c r="K106" i="6" s="1"/>
  <c r="W233" i="6"/>
  <c r="BL243" i="6"/>
  <c r="L243" i="6"/>
  <c r="BG243" i="6" s="1"/>
  <c r="BL249" i="6"/>
  <c r="L249" i="6"/>
  <c r="BG249" i="6" s="1"/>
  <c r="BL264" i="6"/>
  <c r="L264" i="6"/>
  <c r="BG264" i="6" s="1"/>
  <c r="BL274" i="6"/>
  <c r="L274" i="6"/>
  <c r="BG274" i="6" s="1"/>
  <c r="BL278" i="6"/>
  <c r="L278" i="6"/>
  <c r="BG278" i="6" s="1"/>
  <c r="BL280" i="6"/>
  <c r="L280" i="6"/>
  <c r="BG280" i="6" s="1"/>
  <c r="R279" i="6"/>
  <c r="J109" i="6" s="1"/>
  <c r="U279" i="6"/>
  <c r="Y279" i="6"/>
  <c r="BL289" i="6"/>
  <c r="BL286" i="6" s="1"/>
  <c r="L286" i="6" s="1"/>
  <c r="L110" i="6" s="1"/>
  <c r="L289" i="6"/>
  <c r="BG289" i="6" s="1"/>
  <c r="F35" i="7"/>
  <c r="BB100" i="1" s="1"/>
  <c r="BL145" i="7"/>
  <c r="L145" i="7"/>
  <c r="BG145" i="7" s="1"/>
  <c r="R149" i="7"/>
  <c r="Y149" i="7"/>
  <c r="BL176" i="7"/>
  <c r="L176" i="7"/>
  <c r="BG176" i="7" s="1"/>
  <c r="BL178" i="7"/>
  <c r="L178" i="7"/>
  <c r="BG178" i="7" s="1"/>
  <c r="S177" i="7"/>
  <c r="K104" i="7" s="1"/>
  <c r="R177" i="7"/>
  <c r="J104" i="7" s="1"/>
  <c r="U177" i="7"/>
  <c r="Y177" i="7"/>
  <c r="BL200" i="7"/>
  <c r="L200" i="7"/>
  <c r="BG200" i="7" s="1"/>
  <c r="BL223" i="7"/>
  <c r="L223" i="7"/>
  <c r="BG223" i="7" s="1"/>
  <c r="BL225" i="7"/>
  <c r="L225" i="7"/>
  <c r="BG225" i="7" s="1"/>
  <c r="BL245" i="7"/>
  <c r="L245" i="7"/>
  <c r="BG245" i="7" s="1"/>
  <c r="BL266" i="7"/>
  <c r="L266" i="7"/>
  <c r="BG266" i="7" s="1"/>
  <c r="BL282" i="7"/>
  <c r="L282" i="7"/>
  <c r="BG282" i="7" s="1"/>
  <c r="BL143" i="7"/>
  <c r="BL140" i="7" s="1"/>
  <c r="L140" i="7" s="1"/>
  <c r="L100" i="7" s="1"/>
  <c r="L143" i="7"/>
  <c r="BG143" i="7" s="1"/>
  <c r="S140" i="7"/>
  <c r="K100" i="7" s="1"/>
  <c r="W140" i="7"/>
  <c r="W131" i="7" s="1"/>
  <c r="BL147" i="7"/>
  <c r="BL146" i="7" s="1"/>
  <c r="L146" i="7" s="1"/>
  <c r="L101" i="7" s="1"/>
  <c r="L147" i="7"/>
  <c r="BG147" i="7" s="1"/>
  <c r="BL152" i="7"/>
  <c r="L152" i="7"/>
  <c r="BG152" i="7" s="1"/>
  <c r="S149" i="7"/>
  <c r="W149" i="7"/>
  <c r="W148" i="7" s="1"/>
  <c r="BL170" i="7"/>
  <c r="L170" i="7"/>
  <c r="BG170" i="7" s="1"/>
  <c r="BL182" i="7"/>
  <c r="L182" i="7"/>
  <c r="BG182" i="7" s="1"/>
  <c r="BL191" i="7"/>
  <c r="L191" i="7"/>
  <c r="BG191" i="7" s="1"/>
  <c r="BL204" i="7"/>
  <c r="L204" i="7"/>
  <c r="BG204" i="7" s="1"/>
  <c r="BL216" i="7"/>
  <c r="L216" i="7"/>
  <c r="BG216" i="7" s="1"/>
  <c r="BL232" i="7"/>
  <c r="L232" i="7"/>
  <c r="BG232" i="7" s="1"/>
  <c r="BL234" i="7"/>
  <c r="L234" i="7"/>
  <c r="BG234" i="7" s="1"/>
  <c r="R233" i="7"/>
  <c r="J106" i="7" s="1"/>
  <c r="U233" i="7"/>
  <c r="Y233" i="7"/>
  <c r="BL241" i="7"/>
  <c r="L241" i="7"/>
  <c r="BG241" i="7" s="1"/>
  <c r="BL248" i="7"/>
  <c r="L248" i="7"/>
  <c r="BG248" i="7" s="1"/>
  <c r="BL263" i="7"/>
  <c r="L263" i="7"/>
  <c r="BG263" i="7" s="1"/>
  <c r="S255" i="7"/>
  <c r="K108" i="7" s="1"/>
  <c r="W255" i="7"/>
  <c r="BL273" i="7"/>
  <c r="L273" i="7"/>
  <c r="BG273" i="7" s="1"/>
  <c r="BL277" i="7"/>
  <c r="L277" i="7"/>
  <c r="BG277" i="7" s="1"/>
  <c r="BL285" i="7"/>
  <c r="L285" i="7"/>
  <c r="BG285" i="7" s="1"/>
  <c r="BL287" i="7"/>
  <c r="L287" i="7"/>
  <c r="BG287" i="7" s="1"/>
  <c r="K89" i="8"/>
  <c r="K91" i="8"/>
  <c r="F127" i="8"/>
  <c r="BL138" i="8"/>
  <c r="BL135" i="8" s="1"/>
  <c r="L138" i="8"/>
  <c r="BG138" i="8" s="1"/>
  <c r="BL141" i="8"/>
  <c r="L141" i="8"/>
  <c r="BG141" i="8" s="1"/>
  <c r="BL154" i="8"/>
  <c r="L154" i="8"/>
  <c r="BG154" i="8" s="1"/>
  <c r="BL174" i="8"/>
  <c r="L174" i="8"/>
  <c r="BG174" i="8" s="1"/>
  <c r="BL144" i="8"/>
  <c r="L144" i="8"/>
  <c r="BG144" i="8" s="1"/>
  <c r="BL150" i="8"/>
  <c r="L150" i="8"/>
  <c r="BG150" i="8" s="1"/>
  <c r="R149" i="8"/>
  <c r="U149" i="8"/>
  <c r="Y149" i="8"/>
  <c r="BL163" i="8"/>
  <c r="L163" i="8"/>
  <c r="BG163" i="8" s="1"/>
  <c r="BL202" i="8"/>
  <c r="L202" i="8"/>
  <c r="BG202" i="8" s="1"/>
  <c r="BL213" i="8"/>
  <c r="L213" i="8"/>
  <c r="BG213" i="8" s="1"/>
  <c r="BL227" i="8"/>
  <c r="L227" i="8"/>
  <c r="BG227" i="8" s="1"/>
  <c r="BL239" i="8"/>
  <c r="L239" i="8"/>
  <c r="BG239" i="8" s="1"/>
  <c r="BL246" i="8"/>
  <c r="L246" i="8"/>
  <c r="BG246" i="8" s="1"/>
  <c r="BL254" i="8"/>
  <c r="L254" i="8"/>
  <c r="BG254" i="8" s="1"/>
  <c r="BL256" i="8"/>
  <c r="L256" i="8"/>
  <c r="BG256" i="8" s="1"/>
  <c r="BL269" i="8"/>
  <c r="L269" i="8"/>
  <c r="BG269" i="8" s="1"/>
  <c r="BL276" i="8"/>
  <c r="L276" i="8"/>
  <c r="BG276" i="8" s="1"/>
  <c r="BL284" i="8"/>
  <c r="L284" i="8"/>
  <c r="BG284" i="8" s="1"/>
  <c r="L180" i="8"/>
  <c r="BG180" i="8" s="1"/>
  <c r="L185" i="8"/>
  <c r="BG185" i="8" s="1"/>
  <c r="L189" i="8"/>
  <c r="BG189" i="8" s="1"/>
  <c r="BL195" i="8"/>
  <c r="L195" i="8"/>
  <c r="BG195" i="8" s="1"/>
  <c r="BL208" i="8"/>
  <c r="L208" i="8"/>
  <c r="BG208" i="8" s="1"/>
  <c r="BL218" i="8"/>
  <c r="L218" i="8"/>
  <c r="BG218" i="8" s="1"/>
  <c r="BL224" i="8"/>
  <c r="L224" i="8" s="1"/>
  <c r="L105" i="8" s="1"/>
  <c r="BL236" i="8"/>
  <c r="L236" i="8"/>
  <c r="BG236" i="8" s="1"/>
  <c r="S233" i="8"/>
  <c r="K106" i="8" s="1"/>
  <c r="W233" i="8"/>
  <c r="BL243" i="8"/>
  <c r="L243" i="8"/>
  <c r="BG243" i="8" s="1"/>
  <c r="BL249" i="8"/>
  <c r="L249" i="8"/>
  <c r="BG249" i="8" s="1"/>
  <c r="BL264" i="8"/>
  <c r="L264" i="8"/>
  <c r="BG264" i="8" s="1"/>
  <c r="BL274" i="8"/>
  <c r="L274" i="8"/>
  <c r="BG274" i="8" s="1"/>
  <c r="BL278" i="8"/>
  <c r="L278" i="8"/>
  <c r="BG278" i="8" s="1"/>
  <c r="BL280" i="8"/>
  <c r="BL279" i="8" s="1"/>
  <c r="L279" i="8" s="1"/>
  <c r="L109" i="8" s="1"/>
  <c r="L280" i="8"/>
  <c r="BG280" i="8" s="1"/>
  <c r="R279" i="8"/>
  <c r="J109" i="8" s="1"/>
  <c r="U279" i="8"/>
  <c r="Y279" i="8"/>
  <c r="BL289" i="8"/>
  <c r="BL286" i="8" s="1"/>
  <c r="L286" i="8" s="1"/>
  <c r="L110" i="8" s="1"/>
  <c r="L289" i="8"/>
  <c r="BG289" i="8" s="1"/>
  <c r="BL233" i="8" l="1"/>
  <c r="L233" i="8" s="1"/>
  <c r="L106" i="8" s="1"/>
  <c r="R131" i="8"/>
  <c r="J97" i="8" s="1"/>
  <c r="BL279" i="7"/>
  <c r="L279" i="7" s="1"/>
  <c r="L109" i="7" s="1"/>
  <c r="U131" i="7"/>
  <c r="U148" i="6"/>
  <c r="BL279" i="6"/>
  <c r="L279" i="6" s="1"/>
  <c r="L109" i="6" s="1"/>
  <c r="BL233" i="6"/>
  <c r="L233" i="6" s="1"/>
  <c r="L106" i="6" s="1"/>
  <c r="S131" i="6"/>
  <c r="U131" i="6"/>
  <c r="R131" i="5"/>
  <c r="S148" i="5"/>
  <c r="K102" i="5" s="1"/>
  <c r="BE94" i="1"/>
  <c r="W32" i="1" s="1"/>
  <c r="BF94" i="1"/>
  <c r="W33" i="1" s="1"/>
  <c r="BL177" i="4"/>
  <c r="R131" i="4"/>
  <c r="J97" i="4" s="1"/>
  <c r="W148" i="4"/>
  <c r="W130" i="4" s="1"/>
  <c r="K99" i="4"/>
  <c r="Y148" i="3"/>
  <c r="Y130" i="3" s="1"/>
  <c r="U130" i="3"/>
  <c r="AW96" i="1" s="1"/>
  <c r="S119" i="2"/>
  <c r="BD94" i="1"/>
  <c r="AZ94" i="1" s="1"/>
  <c r="F36" i="2"/>
  <c r="BC95" i="1" s="1"/>
  <c r="L177" i="4"/>
  <c r="L104" i="4" s="1"/>
  <c r="BL148" i="4"/>
  <c r="L148" i="4" s="1"/>
  <c r="L102" i="4" s="1"/>
  <c r="S118" i="2"/>
  <c r="K96" i="2" s="1"/>
  <c r="L31" i="2" s="1"/>
  <c r="AT95" i="1" s="1"/>
  <c r="K97" i="2"/>
  <c r="BL255" i="7"/>
  <c r="L255" i="7" s="1"/>
  <c r="L108" i="7" s="1"/>
  <c r="R148" i="3"/>
  <c r="J102" i="3" s="1"/>
  <c r="S131" i="8"/>
  <c r="K97" i="8" s="1"/>
  <c r="BL149" i="7"/>
  <c r="BB94" i="1"/>
  <c r="AX94" i="1" s="1"/>
  <c r="W130" i="3"/>
  <c r="Y148" i="5"/>
  <c r="Y130" i="5" s="1"/>
  <c r="L36" i="5"/>
  <c r="AY98" i="1" s="1"/>
  <c r="AV98" i="1" s="1"/>
  <c r="S148" i="3"/>
  <c r="K102" i="3" s="1"/>
  <c r="R131" i="7"/>
  <c r="J97" i="7" s="1"/>
  <c r="S148" i="4"/>
  <c r="K102" i="4" s="1"/>
  <c r="BL177" i="5"/>
  <c r="L177" i="5" s="1"/>
  <c r="L104" i="5" s="1"/>
  <c r="W148" i="8"/>
  <c r="W130" i="8" s="1"/>
  <c r="U130" i="5"/>
  <c r="AW98" i="1" s="1"/>
  <c r="L36" i="3"/>
  <c r="AY96" i="1" s="1"/>
  <c r="AV96" i="1" s="1"/>
  <c r="S131" i="5"/>
  <c r="F36" i="8"/>
  <c r="BC101" i="1" s="1"/>
  <c r="W130" i="7"/>
  <c r="Y148" i="6"/>
  <c r="Y130" i="6" s="1"/>
  <c r="W148" i="6"/>
  <c r="BL233" i="5"/>
  <c r="L233" i="5" s="1"/>
  <c r="L106" i="5" s="1"/>
  <c r="F36" i="4"/>
  <c r="BC97" i="1" s="1"/>
  <c r="BL140" i="6"/>
  <c r="L140" i="6" s="1"/>
  <c r="L100" i="6" s="1"/>
  <c r="BL177" i="8"/>
  <c r="L177" i="8" s="1"/>
  <c r="L104" i="8" s="1"/>
  <c r="BL286" i="7"/>
  <c r="L286" i="7" s="1"/>
  <c r="L110" i="7" s="1"/>
  <c r="U148" i="7"/>
  <c r="U130" i="7" s="1"/>
  <c r="AW100" i="1" s="1"/>
  <c r="W148" i="5"/>
  <c r="W130" i="5" s="1"/>
  <c r="L149" i="7"/>
  <c r="L103" i="7" s="1"/>
  <c r="L149" i="6"/>
  <c r="L103" i="6" s="1"/>
  <c r="Y148" i="8"/>
  <c r="Y130" i="8" s="1"/>
  <c r="R148" i="8"/>
  <c r="J103" i="8"/>
  <c r="BL149" i="8"/>
  <c r="S148" i="8"/>
  <c r="BL140" i="8"/>
  <c r="L140" i="8" s="1"/>
  <c r="L100" i="8" s="1"/>
  <c r="L36" i="8"/>
  <c r="AY101" i="1" s="1"/>
  <c r="AV101" i="1" s="1"/>
  <c r="BL233" i="7"/>
  <c r="L233" i="7" s="1"/>
  <c r="L106" i="7" s="1"/>
  <c r="K103" i="7"/>
  <c r="S148" i="7"/>
  <c r="K102" i="7" s="1"/>
  <c r="BL224" i="7"/>
  <c r="L224" i="7" s="1"/>
  <c r="L105" i="7" s="1"/>
  <c r="BL177" i="7"/>
  <c r="L177" i="7" s="1"/>
  <c r="L104" i="7" s="1"/>
  <c r="Y148" i="7"/>
  <c r="Y130" i="7" s="1"/>
  <c r="BL131" i="7"/>
  <c r="L132" i="7"/>
  <c r="L98" i="7" s="1"/>
  <c r="W130" i="6"/>
  <c r="J103" i="5"/>
  <c r="R148" i="5"/>
  <c r="J102" i="5" s="1"/>
  <c r="BL149" i="5"/>
  <c r="L135" i="5"/>
  <c r="L99" i="5" s="1"/>
  <c r="L36" i="6"/>
  <c r="AY99" i="1" s="1"/>
  <c r="AV99" i="1" s="1"/>
  <c r="F36" i="6"/>
  <c r="BC99" i="1" s="1"/>
  <c r="J97" i="6"/>
  <c r="J97" i="5"/>
  <c r="F36" i="5"/>
  <c r="BC98" i="1" s="1"/>
  <c r="L36" i="4"/>
  <c r="AY97" i="1" s="1"/>
  <c r="AV97" i="1" s="1"/>
  <c r="BL233" i="3"/>
  <c r="L233" i="3" s="1"/>
  <c r="L106" i="3" s="1"/>
  <c r="F36" i="3"/>
  <c r="BC96" i="1" s="1"/>
  <c r="BL131" i="3"/>
  <c r="R130" i="3"/>
  <c r="J96" i="3" s="1"/>
  <c r="L30" i="3" s="1"/>
  <c r="AS96" i="1" s="1"/>
  <c r="L36" i="2"/>
  <c r="AY95" i="1" s="1"/>
  <c r="AV95" i="1" s="1"/>
  <c r="BL255" i="8"/>
  <c r="L255" i="8" s="1"/>
  <c r="L108" i="8" s="1"/>
  <c r="U148" i="8"/>
  <c r="U130" i="8" s="1"/>
  <c r="AW101" i="1" s="1"/>
  <c r="L135" i="8"/>
  <c r="L99" i="8" s="1"/>
  <c r="R148" i="7"/>
  <c r="J103" i="7"/>
  <c r="L36" i="7"/>
  <c r="AY100" i="1" s="1"/>
  <c r="AV100" i="1" s="1"/>
  <c r="F36" i="7"/>
  <c r="BC100" i="1" s="1"/>
  <c r="BL255" i="6"/>
  <c r="L255" i="6" s="1"/>
  <c r="L108" i="6" s="1"/>
  <c r="S131" i="7"/>
  <c r="R148" i="6"/>
  <c r="J102" i="6" s="1"/>
  <c r="K97" i="6"/>
  <c r="BL255" i="5"/>
  <c r="L255" i="5" s="1"/>
  <c r="L108" i="5" s="1"/>
  <c r="BL177" i="6"/>
  <c r="L177" i="6" s="1"/>
  <c r="L104" i="6" s="1"/>
  <c r="S148" i="6"/>
  <c r="K102" i="6" s="1"/>
  <c r="L132" i="6"/>
  <c r="L98" i="6" s="1"/>
  <c r="BL279" i="5"/>
  <c r="L279" i="5" s="1"/>
  <c r="L109" i="5" s="1"/>
  <c r="BL140" i="5"/>
  <c r="L140" i="5" s="1"/>
  <c r="L100" i="5" s="1"/>
  <c r="K97" i="4"/>
  <c r="L131" i="4"/>
  <c r="L97" i="4" s="1"/>
  <c r="BL130" i="4"/>
  <c r="L130" i="4" s="1"/>
  <c r="R130" i="4"/>
  <c r="J96" i="4" s="1"/>
  <c r="L30" i="4" s="1"/>
  <c r="AS97" i="1" s="1"/>
  <c r="L120" i="2"/>
  <c r="L98" i="2" s="1"/>
  <c r="BL119" i="2"/>
  <c r="S130" i="3"/>
  <c r="K96" i="3" s="1"/>
  <c r="L31" i="3" s="1"/>
  <c r="AT96" i="1" s="1"/>
  <c r="K97" i="3"/>
  <c r="BL131" i="8" l="1"/>
  <c r="BA94" i="1"/>
  <c r="U130" i="6"/>
  <c r="AW99" i="1" s="1"/>
  <c r="AW94" i="1" s="1"/>
  <c r="W31" i="1"/>
  <c r="S130" i="4"/>
  <c r="K96" i="4" s="1"/>
  <c r="L31" i="4" s="1"/>
  <c r="AT97" i="1" s="1"/>
  <c r="BL148" i="3"/>
  <c r="L148" i="3" s="1"/>
  <c r="L102" i="3" s="1"/>
  <c r="W29" i="1"/>
  <c r="R130" i="5"/>
  <c r="J96" i="5" s="1"/>
  <c r="L30" i="5" s="1"/>
  <c r="AS98" i="1" s="1"/>
  <c r="S130" i="6"/>
  <c r="K96" i="6" s="1"/>
  <c r="L31" i="6" s="1"/>
  <c r="AT99" i="1" s="1"/>
  <c r="BC94" i="1"/>
  <c r="W30" i="1" s="1"/>
  <c r="K97" i="5"/>
  <c r="S130" i="5"/>
  <c r="K96" i="5" s="1"/>
  <c r="L31" i="5" s="1"/>
  <c r="AT98" i="1" s="1"/>
  <c r="BL131" i="6"/>
  <c r="BL118" i="2"/>
  <c r="L118" i="2" s="1"/>
  <c r="L119" i="2"/>
  <c r="L97" i="2" s="1"/>
  <c r="L96" i="4"/>
  <c r="L32" i="4"/>
  <c r="J102" i="7"/>
  <c r="R130" i="7"/>
  <c r="J96" i="7" s="1"/>
  <c r="L30" i="7" s="1"/>
  <c r="AS100" i="1" s="1"/>
  <c r="BL131" i="5"/>
  <c r="BL148" i="5"/>
  <c r="L148" i="5" s="1"/>
  <c r="L102" i="5" s="1"/>
  <c r="L149" i="5"/>
  <c r="L103" i="5" s="1"/>
  <c r="K102" i="8"/>
  <c r="S130" i="8"/>
  <c r="K96" i="8" s="1"/>
  <c r="L31" i="8" s="1"/>
  <c r="AT101" i="1" s="1"/>
  <c r="BL148" i="6"/>
  <c r="L148" i="6" s="1"/>
  <c r="L102" i="6" s="1"/>
  <c r="L131" i="6"/>
  <c r="L97" i="6" s="1"/>
  <c r="K97" i="7"/>
  <c r="S130" i="7"/>
  <c r="K96" i="7" s="1"/>
  <c r="L31" i="7" s="1"/>
  <c r="AT100" i="1" s="1"/>
  <c r="AK29" i="1"/>
  <c r="L131" i="8"/>
  <c r="L97" i="8" s="1"/>
  <c r="BL130" i="3"/>
  <c r="L130" i="3" s="1"/>
  <c r="L131" i="3"/>
  <c r="L97" i="3" s="1"/>
  <c r="R130" i="6"/>
  <c r="J96" i="6" s="1"/>
  <c r="L30" i="6" s="1"/>
  <c r="AS99" i="1" s="1"/>
  <c r="L131" i="7"/>
  <c r="L97" i="7" s="1"/>
  <c r="BL148" i="8"/>
  <c r="L148" i="8" s="1"/>
  <c r="L102" i="8" s="1"/>
  <c r="L149" i="8"/>
  <c r="L103" i="8" s="1"/>
  <c r="J102" i="8"/>
  <c r="R130" i="8"/>
  <c r="J96" i="8" s="1"/>
  <c r="L30" i="8" s="1"/>
  <c r="AS101" i="1" s="1"/>
  <c r="BL148" i="7"/>
  <c r="L148" i="7" s="1"/>
  <c r="L102" i="7" s="1"/>
  <c r="AS94" i="1" l="1"/>
  <c r="AY94" i="1"/>
  <c r="AK30" i="1" s="1"/>
  <c r="AT94" i="1"/>
  <c r="BL130" i="6"/>
  <c r="L130" i="6" s="1"/>
  <c r="AV94" i="1"/>
  <c r="BL130" i="8"/>
  <c r="L130" i="8" s="1"/>
  <c r="L96" i="6"/>
  <c r="L32" i="6"/>
  <c r="L41" i="4"/>
  <c r="AG97" i="1"/>
  <c r="AN97" i="1" s="1"/>
  <c r="BL130" i="7"/>
  <c r="L130" i="7" s="1"/>
  <c r="L96" i="3"/>
  <c r="L32" i="3"/>
  <c r="BL130" i="5"/>
  <c r="L130" i="5" s="1"/>
  <c r="L131" i="5"/>
  <c r="L97" i="5" s="1"/>
  <c r="L96" i="2"/>
  <c r="L32" i="2"/>
  <c r="L41" i="2" l="1"/>
  <c r="AG95" i="1"/>
  <c r="L41" i="3"/>
  <c r="AG96" i="1"/>
  <c r="AN96" i="1" s="1"/>
  <c r="L96" i="7"/>
  <c r="L32" i="7"/>
  <c r="L96" i="5"/>
  <c r="L32" i="5"/>
  <c r="L41" i="6"/>
  <c r="AG99" i="1"/>
  <c r="AN99" i="1" s="1"/>
  <c r="L96" i="8"/>
  <c r="L32" i="8"/>
  <c r="L41" i="7" l="1"/>
  <c r="AG100" i="1"/>
  <c r="AN100" i="1" s="1"/>
  <c r="AN95" i="1"/>
  <c r="L41" i="8"/>
  <c r="AG101" i="1"/>
  <c r="AN101" i="1" s="1"/>
  <c r="L41" i="5"/>
  <c r="AG98" i="1"/>
  <c r="AN98" i="1" s="1"/>
  <c r="AG94" i="1" l="1"/>
  <c r="AN94" i="1" l="1"/>
  <c r="AK26" i="1"/>
  <c r="AK35" i="1" s="1"/>
</calcChain>
</file>

<file path=xl/sharedStrings.xml><?xml version="1.0" encoding="utf-8"?>
<sst xmlns="http://schemas.openxmlformats.org/spreadsheetml/2006/main" count="12524" uniqueCount="880">
  <si>
    <t>Export Komplet</t>
  </si>
  <si>
    <t/>
  </si>
  <si>
    <t>2.0</t>
  </si>
  <si>
    <t>False</t>
  </si>
  <si>
    <t>True</t>
  </si>
  <si>
    <t>{156cabdf-f0dd-4473-acc6-0c37059b2cc4}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</si>
  <si>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</si>
  <si>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</si>
  <si>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</si>
  <si>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</si>
  <si>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</si>
  <si>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</si>
  <si>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</si>
  <si>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</si>
  <si>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23-D1-02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</si>
  <si>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</si>
  <si>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</si>
  <si>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Objekty pre chov včiel</t>
  </si>
  <si>
    <t>JKSO:</t>
  </si>
  <si>
    <t>KS:</t>
  </si>
  <si>
    <t>Miesto:</t>
  </si>
  <si>
    <t xml:space="preserve"> </t>
  </si>
  <si>
    <t>Dátum:</t>
  </si>
  <si>
    <t>16. 12. 2024</t>
  </si>
  <si>
    <t>Objednávateľ:</t>
  </si>
  <si>
    <t>IČO:</t>
  </si>
  <si>
    <t>44192835</t>
  </si>
  <si>
    <t>Radoslav Melicherčík,Ružová 9990/29, Zvolen</t>
  </si>
  <si>
    <t>IČ DPH:</t>
  </si>
  <si>
    <t>SK1031436351</t>
  </si>
  <si>
    <t>Zhotoviteľ:</t>
  </si>
  <si>
    <t>Vyplň údaj</t>
  </si>
  <si>
    <t>Projektant:</t>
  </si>
  <si>
    <t>Spracovateľ:</t>
  </si>
  <si>
    <t>Ing.Miroslav Plevka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</si>
  <si>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</si>
  <si>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</si>
  <si>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</si>
  <si>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</si>
  <si>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</si>
  <si>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</si>
  <si>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</si>
  <si>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</si>
  <si>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</si>
  <si>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</si>
  <si>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</si>
  <si>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</si>
  <si>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</si>
  <si>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</si>
  <si>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</si>
  <si>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</si>
  <si>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</si>
  <si>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</si>
  <si>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</si>
  <si>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</si>
  <si>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</si>
  <si>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</si>
  <si>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</si>
  <si>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</si>
  <si>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</si>
  <si>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</si>
  <si>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</si>
  <si>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</si>
  <si>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</si>
  <si>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</si>
  <si>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</si>
  <si>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</si>
  <si>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</si>
  <si>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</si>
  <si>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</si>
  <si>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</si>
  <si>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</si>
  <si>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</si>
  <si>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</si>
  <si>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</si>
  <si>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</si>
  <si>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</si>
  <si>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</si>
  <si>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</si>
  <si>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</si>
  <si>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</si>
  <si>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</si>
  <si>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</si>
  <si>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23-D1-02-01</t>
  </si>
  <si>
    <t>Terénne úpravy</t>
  </si>
  <si>
    <t>STA</t>
  </si>
  <si>
    <t>1</t>
  </si>
  <si>
    <t>{d2ffef4b-c82b-43fd-90bc-696146cac220}</t>
  </si>
  <si>
    <t>23-D1-02-02</t>
  </si>
  <si>
    <t>Včelnica</t>
  </si>
  <si>
    <t>{dd8d39bf-ddb5-487f-9d3a-29f12d0dcf32}</t>
  </si>
  <si>
    <t>23-D1-02-03</t>
  </si>
  <si>
    <t>Technická miestnosť, miestnosť pre personál</t>
  </si>
  <si>
    <t>{10b5de5e-1f02-4e35-9d24-6a1954b73c64}</t>
  </si>
  <si>
    <t>23-D1-02-04</t>
  </si>
  <si>
    <t>Sklad na včeliu kozmetiku</t>
  </si>
  <si>
    <t>{3396f4b6-71e4-4a86-8426-0f90a6b62681}</t>
  </si>
  <si>
    <t>23-D1-02-05</t>
  </si>
  <si>
    <t>Sklad na peľ a ostatné výrobky</t>
  </si>
  <si>
    <t>{de21235a-b4c3-4c08-8695-0be0559a2b22}</t>
  </si>
  <si>
    <t>23-D1-02-06</t>
  </si>
  <si>
    <t>Sklad na medovinu</t>
  </si>
  <si>
    <t>{ffbbe097-ac27-48af-adb7-9eeafd9a9e58}</t>
  </si>
  <si>
    <t>23-D1-02-07</t>
  </si>
  <si>
    <t>Sklad na med</t>
  </si>
  <si>
    <t>{88822ec4-6509-4cac-8044-f1aff6688920}</t>
  </si>
  <si>
    <t>KRYCÍ LIST ROZPOČTU</t>
  </si>
  <si>
    <t>Objekt:</t>
  </si>
  <si>
    <t>23-D1-02-01 - Terénne úpravy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</si>
  <si>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</si>
  <si>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</si>
  <si>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</si>
  <si>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</si>
  <si>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</si>
  <si>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</si>
  <si>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</si>
  <si>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</si>
  <si>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</si>
  <si>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</si>
  <si>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</si>
  <si>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</si>
  <si>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</si>
  <si>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</si>
  <si>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</si>
  <si>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</si>
  <si>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</si>
  <si>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</si>
  <si>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</si>
  <si>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</si>
  <si>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</si>
  <si>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</si>
  <si>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</si>
  <si>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</si>
  <si>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</si>
  <si>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</si>
  <si>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</si>
  <si>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</si>
  <si>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</si>
  <si>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</si>
  <si>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</si>
  <si>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</si>
  <si>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</si>
  <si>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</si>
  <si>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</si>
  <si>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</si>
  <si>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</si>
  <si>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-1804112304</t>
  </si>
  <si>
    <t>VV</t>
  </si>
  <si>
    <t>65*15*0,6</t>
  </si>
  <si>
    <t>122201109.S</t>
  </si>
  <si>
    <t>Odkopávky a prekopávky nezapažené. Príplatok k cenám za lepivosť horniny 3- predpoklad 20%</t>
  </si>
  <si>
    <t>1502351147</t>
  </si>
  <si>
    <t>65*15*0,6*0,2</t>
  </si>
  <si>
    <t>3</t>
  </si>
  <si>
    <t>162301131.S</t>
  </si>
  <si>
    <t>Vodorovné premiestnenie výkopku po nespevnenej ceste z horniny tr.1-4, nad 100 do 1000 m3 na vzdialenosť nad 50 do 500 m</t>
  </si>
  <si>
    <t>-506964091</t>
  </si>
  <si>
    <t>171201101.S</t>
  </si>
  <si>
    <t>Uloženie sypaniny do násypov s rozprestretím sypaniny vo vrstvách a s hrubým urovnaním nezhutnených</t>
  </si>
  <si>
    <t>-994553222</t>
  </si>
  <si>
    <t>5</t>
  </si>
  <si>
    <t>181101102.S</t>
  </si>
  <si>
    <t>Úprava pláne v zárezoch v hornine 1-4 so zhutnením</t>
  </si>
  <si>
    <t>m2</t>
  </si>
  <si>
    <t>1067036273</t>
  </si>
  <si>
    <t>65*(10+4)</t>
  </si>
  <si>
    <t>6</t>
  </si>
  <si>
    <t>182101101.S</t>
  </si>
  <si>
    <t>Svahovanie trvalých svahov v zárezoch v hornine triedy 1-4</t>
  </si>
  <si>
    <t>-2145199901</t>
  </si>
  <si>
    <t>65,083*1,5</t>
  </si>
  <si>
    <t>23-D1-02-02 - Včelnica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</si>
  <si>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</si>
  <si>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</si>
  <si>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</si>
  <si>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</si>
  <si>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</si>
  <si>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</si>
  <si>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</si>
  <si>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</si>
  <si>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</si>
  <si>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</si>
  <si>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</si>
  <si>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</si>
  <si>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130201001.S</t>
  </si>
  <si>
    <t>Výkop jamy a ryhy v obmedzenom priestore horn. tr.3 ručne</t>
  </si>
  <si>
    <t>-2114279224</t>
  </si>
  <si>
    <t>"pätky"                 0,4*0,4*1,0*8</t>
  </si>
  <si>
    <t>Zakladanie</t>
  </si>
  <si>
    <t>274271056.S</t>
  </si>
  <si>
    <t>Murovanie základových pásov (m3) z betónových debniacich tvárnic s betónovou výplňou C 16/20 hrúbky 400 mm</t>
  </si>
  <si>
    <t>-113452006</t>
  </si>
  <si>
    <t>"pätky"                 0,4*0,4*1,5*8</t>
  </si>
  <si>
    <t>M</t>
  </si>
  <si>
    <t>4400994231</t>
  </si>
  <si>
    <t>Pilierová tvárnica STADREKO 40 alebo ekvivalent</t>
  </si>
  <si>
    <t>ks</t>
  </si>
  <si>
    <t>8</t>
  </si>
  <si>
    <t>-1914175747</t>
  </si>
  <si>
    <t>"pätky"                 6*8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</si>
  <si>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</si>
  <si>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</si>
  <si>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</si>
  <si>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</si>
  <si>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-1390604960</t>
  </si>
  <si>
    <t>(6+4)*2*2,5+4*2*2</t>
  </si>
  <si>
    <t>941941191.S</t>
  </si>
  <si>
    <t>Príplatok za prvý a každý ďalší i začatý mesiac použitia lešenia ľahkého pracovného radového s podlahami šírky od 0,80 do 1,00 m, výšky do 10 m</t>
  </si>
  <si>
    <t>1838950591</t>
  </si>
  <si>
    <t>941941831.S</t>
  </si>
  <si>
    <t>Demontáž lešenia ľahkého pracovného radového s podlahami šírky nad 0,80 do 1,00 m, výšky do 10 m</t>
  </si>
  <si>
    <t>-407611543</t>
  </si>
  <si>
    <t>7</t>
  </si>
  <si>
    <t>959941123.S</t>
  </si>
  <si>
    <t>Chemická kotva s kotevným svorníkom tesnená chemickou ampulkou do betónu, ŽB, kameňa, s vyvŕtaním otvoru M12/95/220 mm</t>
  </si>
  <si>
    <t>448935681</t>
  </si>
  <si>
    <t>99</t>
  </si>
  <si>
    <t>Presun hmôt HSV</t>
  </si>
  <si>
    <t>998011001.S</t>
  </si>
  <si>
    <t>Presun hmôt pre budovy (801, 803, 812), zvislá konštr. z tehál, tvárnic, z kovu výšky do 6 m</t>
  </si>
  <si>
    <t>t</t>
  </si>
  <si>
    <t>-1876946124</t>
  </si>
  <si>
    <t>PSV</t>
  </si>
  <si>
    <t>Práce a dodávky PSV</t>
  </si>
  <si>
    <t>713</t>
  </si>
  <si>
    <t>Izolácie tepelné</t>
  </si>
  <si>
    <t>713120010.S</t>
  </si>
  <si>
    <t>Zakrývanie tepelnej izolácie podláh fóliou</t>
  </si>
  <si>
    <t>16</t>
  </si>
  <si>
    <t>1393582928</t>
  </si>
  <si>
    <t>"podlaha spodný záklop+horný"        6*4*2</t>
  </si>
  <si>
    <t>10</t>
  </si>
  <si>
    <t>272440000100.S</t>
  </si>
  <si>
    <t>Fólia izolačná - etylenpropylenový kaučuk čierna, rozmer šxhr. 300x1,5 mm</t>
  </si>
  <si>
    <t>m</t>
  </si>
  <si>
    <t>32</t>
  </si>
  <si>
    <t>-1723603025</t>
  </si>
  <si>
    <t>48*1,15 'Prepočítané koeficientom množstva</t>
  </si>
  <si>
    <t>11</t>
  </si>
  <si>
    <t>713126020.S</t>
  </si>
  <si>
    <t>Montáž tepelnej izolácie podláh fúkanou celulózou hrúbky do 17 - 22 cm</t>
  </si>
  <si>
    <t>-1787266483</t>
  </si>
  <si>
    <t>6*4*0,24</t>
  </si>
  <si>
    <t>12</t>
  </si>
  <si>
    <t>713136010.S</t>
  </si>
  <si>
    <t>Montáž tepelnej izolácie stien fúkanou izoláciou hrúbky do 16 cm</t>
  </si>
  <si>
    <t>-625638534</t>
  </si>
  <si>
    <t>((4+6)*2*2,5+4,0*2*0,5*2)*0,16</t>
  </si>
  <si>
    <t>"odpočet otvorov"</t>
  </si>
  <si>
    <t>"okná spodné 800x1200"                      0,8*1,2*0,16*2*-1</t>
  </si>
  <si>
    <t>"okná horné 600x1000"                        0,6*1,0*0,16*-1</t>
  </si>
  <si>
    <t>"dvere 800x2000"                                    0,8*2,0*0,16*-1</t>
  </si>
  <si>
    <t>Medzisúčet</t>
  </si>
  <si>
    <t>13</t>
  </si>
  <si>
    <t>629110000500.S</t>
  </si>
  <si>
    <t>Striekaná  tepelná izolácia tvrdá - Kanadská izolácia hr. do 20 cm</t>
  </si>
  <si>
    <t>2128311762</t>
  </si>
  <si>
    <t>((4+6)*2*2,5+4,0*2*0,5*2)</t>
  </si>
  <si>
    <t>"okná spodné 800x1200"                      0,8*1,2*2*-1</t>
  </si>
  <si>
    <t>"okná horné 600x1000"                        0,6*1,0*-1</t>
  </si>
  <si>
    <t>"dvere 800x2000"                                    0,8*2,0*-1</t>
  </si>
  <si>
    <t>14</t>
  </si>
  <si>
    <t>629110000600.S</t>
  </si>
  <si>
    <t>Striekaná  tepelná izolácia tvrdá - Kanadská izolácia hr. do 25 cm</t>
  </si>
  <si>
    <t>585109273</t>
  </si>
  <si>
    <t>"podlaha"               4*6</t>
  </si>
  <si>
    <t>"strecha"                 6*3,2*2</t>
  </si>
  <si>
    <t>15</t>
  </si>
  <si>
    <t>713146030.S</t>
  </si>
  <si>
    <t>Montáž tepelnej izolácie plochých striech fúkanou celulózou hrúbky do 23 - 28 cm</t>
  </si>
  <si>
    <t>1573171503</t>
  </si>
  <si>
    <t>6,0*3,2*2*0,24</t>
  </si>
  <si>
    <t>998713201.S</t>
  </si>
  <si>
    <t>Presun hmôt pre izolácie tepelné v objektoch výšky do 6 m</t>
  </si>
  <si>
    <t>%</t>
  </si>
  <si>
    <t>-2074888112</t>
  </si>
  <si>
    <t>762</t>
  </si>
  <si>
    <t>Konštrukcie tesárske</t>
  </si>
  <si>
    <t>17</t>
  </si>
  <si>
    <t>762311103.S</t>
  </si>
  <si>
    <t>Montáž a dodávka kotevných želiez, príložiek, pätiek, ťahadiel, s pripojením k drevenej konštrukcii</t>
  </si>
  <si>
    <t>697510771</t>
  </si>
  <si>
    <t>12+14</t>
  </si>
  <si>
    <t>18</t>
  </si>
  <si>
    <t>762332110.S</t>
  </si>
  <si>
    <t>Montáž viazaných konštrukcií krovov striech z reziva priemernej plochy do 120 cm2</t>
  </si>
  <si>
    <t>-1951084808</t>
  </si>
  <si>
    <t>"klieštiny 160x60"           7*1,0</t>
  </si>
  <si>
    <t>19</t>
  </si>
  <si>
    <t>605710002200</t>
  </si>
  <si>
    <t>Konštrukčné drevo - hranoly KVH, NSI priemyselná kvalita, šxvxdĺ. 60x160x13000 mm, JAFHOLZ</t>
  </si>
  <si>
    <t>1893448521</t>
  </si>
  <si>
    <t>"klieštiny 160x60"           7*1,0*0,06*0,16</t>
  </si>
  <si>
    <t>0,067*1,1 'Prepočítané koeficientom množstva</t>
  </si>
  <si>
    <t>762332120.S</t>
  </si>
  <si>
    <t>Montáž viazaných konštrukcií krovov striech z reziva priemernej plochy 120 - 224 cm2</t>
  </si>
  <si>
    <t>-1830629258</t>
  </si>
  <si>
    <t>"krokvy 240x80"              7*3,2*2</t>
  </si>
  <si>
    <t>21</t>
  </si>
  <si>
    <t>762341004.S</t>
  </si>
  <si>
    <t>Montáž debnenia jednoduchých striech, na krokvy a kontralaty z dosiek na zraz</t>
  </si>
  <si>
    <t>1999465098</t>
  </si>
  <si>
    <t>3,2*6,8*2</t>
  </si>
  <si>
    <t>22</t>
  </si>
  <si>
    <t>605110000100.S</t>
  </si>
  <si>
    <t>Dosky a fošne z mäkkého reziva neopracované neomietané akosť I</t>
  </si>
  <si>
    <t>-1947668316</t>
  </si>
  <si>
    <t>43,52*0,0264 'Prepočítané koeficientom množstva</t>
  </si>
  <si>
    <t>23</t>
  </si>
  <si>
    <t>762341253.S</t>
  </si>
  <si>
    <t>Montáž kontralát pre sklon nad 35°</t>
  </si>
  <si>
    <t>1762554663</t>
  </si>
  <si>
    <t>"kontra laty 60x40"         7*3,2*2</t>
  </si>
  <si>
    <t>"rošt pod krokvy 60x40"        6,8*(3,2/0,6)*2</t>
  </si>
  <si>
    <t>24</t>
  </si>
  <si>
    <t>605430000300</t>
  </si>
  <si>
    <t>Rezivo stavebné zo smreku - strešné laty impregnované hr. 40 mm, š. 60 mm, dĺ. 4000-5000 mm, JAFHOLZ</t>
  </si>
  <si>
    <t>-2108559481</t>
  </si>
  <si>
    <t>"kontra laty 60x40"         7*3,2*2*0,06*0,04</t>
  </si>
  <si>
    <t>"rošt pod krokvy 60x40"        6,8*(3,2/0,6)*2*0,06*0,04</t>
  </si>
  <si>
    <t>0,282*1,04 'Prepočítané koeficientom množstva</t>
  </si>
  <si>
    <t>25</t>
  </si>
  <si>
    <t>762395000.S</t>
  </si>
  <si>
    <t>Spojovacie prostriedky pre viazané konštrukcie krovov, debnenie a laťovanie, nadstrešné konštr., spádové kliny - svorky, dosky, klince, pásová oceľ, vruty</t>
  </si>
  <si>
    <t>580587127</t>
  </si>
  <si>
    <t>1,103+0,074+1,149+0,293+2,007+0,28</t>
  </si>
  <si>
    <t>26</t>
  </si>
  <si>
    <t>762421311.S</t>
  </si>
  <si>
    <t>Obloženie stropov alebo strešných podhľadov z dosiek OSB skrutkovaných na pero a drážku hr. dosky 12 mm</t>
  </si>
  <si>
    <t>-1269138680</t>
  </si>
  <si>
    <t>6,8*3,2*2</t>
  </si>
  <si>
    <t>27</t>
  </si>
  <si>
    <t>762431311.S</t>
  </si>
  <si>
    <t>Obloženie stien z dosiek OSB skrutkovaných na pero a drážku hr. dosky 12 mm</t>
  </si>
  <si>
    <t>-237053121</t>
  </si>
  <si>
    <t>"vonkajšia stena"         (4,0+6,0)*2*2,5</t>
  </si>
  <si>
    <t>"vnútorná stena"          (3,84+5,84)*2*2,5</t>
  </si>
  <si>
    <t>28</t>
  </si>
  <si>
    <t>762512245.S</t>
  </si>
  <si>
    <t>Položenie podláh  na drevený podklad z drevotrieskových dosiek priskrutkovaním</t>
  </si>
  <si>
    <t>1745139137</t>
  </si>
  <si>
    <t>29</t>
  </si>
  <si>
    <t>606210000110.S</t>
  </si>
  <si>
    <t>Preglejka vodovzdorná  šxlxhr 2500x1250x18 mm</t>
  </si>
  <si>
    <t>-867109627</t>
  </si>
  <si>
    <t>"podlaha spodný záklop"        6*4</t>
  </si>
  <si>
    <t>24*1,08 'Prepočítané koeficientom množstva</t>
  </si>
  <si>
    <t>30</t>
  </si>
  <si>
    <t>60621000012.S</t>
  </si>
  <si>
    <t>Preglejka vodovzdorná  šxlxhr 2500x1250x21 mm</t>
  </si>
  <si>
    <t>-1880210229</t>
  </si>
  <si>
    <t>"podlaha  záklop horný"        6*4</t>
  </si>
  <si>
    <t>31</t>
  </si>
  <si>
    <t>762526110.S</t>
  </si>
  <si>
    <t>Položenie vankúšov pod podlahy osovej vzdialenosti do 650 mm</t>
  </si>
  <si>
    <t>-1293057755</t>
  </si>
  <si>
    <t>"podlaha rošt 240/80"              (6,0+4,0)*2+8*4,0</t>
  </si>
  <si>
    <t>605710004700</t>
  </si>
  <si>
    <t>Konštrukčné drevo - hranoly KVH, NSI priemyselná kvalita, šxvxdĺ. 80x240x13000 mm, JAFHOLZ</t>
  </si>
  <si>
    <t>716602355</t>
  </si>
  <si>
    <t>"podlaha rošt 240/80"              ((6,0+4,0)*2+8*4,0)*0,24*0,08</t>
  </si>
  <si>
    <t>"krokvy 240x80"                         7*3,2*2*0,24*0,08</t>
  </si>
  <si>
    <t>1,858*1,08 'Prepočítané koeficientom množstva</t>
  </si>
  <si>
    <t>33</t>
  </si>
  <si>
    <t>998762202.S</t>
  </si>
  <si>
    <t>Presun hmôt pre konštrukcie tesárske v objektoch výšky do 12 m</t>
  </si>
  <si>
    <t>1958916315</t>
  </si>
  <si>
    <t>763</t>
  </si>
  <si>
    <t>Konštrukcie - drevostavby</t>
  </si>
  <si>
    <t>34</t>
  </si>
  <si>
    <t>763710010.S</t>
  </si>
  <si>
    <t>Montáž obvodových stien stĺpikovou konštrukciou</t>
  </si>
  <si>
    <t>2034969931</t>
  </si>
  <si>
    <t>(4+6)*2*2,5+4,0*2*0,5*2</t>
  </si>
  <si>
    <t>35</t>
  </si>
  <si>
    <t>-1211365571</t>
  </si>
  <si>
    <t>"zvislé 160/0,04"                  (((4+6)*2)/0,6*2,5+4,0/0,6*2)*0,16*0,04</t>
  </si>
  <si>
    <t>"vodorovné 160/0,04"       (4+6)*2*3*0,16*0,04</t>
  </si>
  <si>
    <t>1,003*1,1 'Prepočítané koeficientom množstva</t>
  </si>
  <si>
    <t>36</t>
  </si>
  <si>
    <t>998763201.S</t>
  </si>
  <si>
    <t>Presun hmôt pre drevostavby v objektoch výšky do 12 m</t>
  </si>
  <si>
    <t>1005173488</t>
  </si>
  <si>
    <t>764</t>
  </si>
  <si>
    <t>Konštrukcie klampiarske</t>
  </si>
  <si>
    <t>37</t>
  </si>
  <si>
    <t>764171264.S</t>
  </si>
  <si>
    <t>Odkvapové lemovanie pozink farebný, r.š. do 250 mm, sklon strechy od 30° do 45°</t>
  </si>
  <si>
    <t>-2131140939</t>
  </si>
  <si>
    <t>6,800*2</t>
  </si>
  <si>
    <t>38</t>
  </si>
  <si>
    <t>764171302.S</t>
  </si>
  <si>
    <t>Krytina falcovaná pozink farebný, sklon strechy nad 30° do 45°</t>
  </si>
  <si>
    <t>-353555220</t>
  </si>
  <si>
    <t>39</t>
  </si>
  <si>
    <t>764171452.S</t>
  </si>
  <si>
    <t>Hrebeň zhotovený zo zvitkov pozink farebný, r.š. 330 mm</t>
  </si>
  <si>
    <t>-385775948</t>
  </si>
  <si>
    <t>40</t>
  </si>
  <si>
    <t>764171849.S</t>
  </si>
  <si>
    <t>Štítové lemovanie pozink farebný, r.š. do 370 mm, sklon strechy 30° od 45°</t>
  </si>
  <si>
    <t>-1208734304</t>
  </si>
  <si>
    <t>3,2*4</t>
  </si>
  <si>
    <t>41</t>
  </si>
  <si>
    <t>764173711.S</t>
  </si>
  <si>
    <t>Ochranná vetracia mriežka proti hmyzu, šírky 80 mm</t>
  </si>
  <si>
    <t>-1615221510</t>
  </si>
  <si>
    <t>6,8*2</t>
  </si>
  <si>
    <t>42</t>
  </si>
  <si>
    <t>764352427.S</t>
  </si>
  <si>
    <t>Žľaby z pozinkovaného farbeného PZf plechu, pododkvapové polkruhové r.š. 330 mm</t>
  </si>
  <si>
    <t>-209491796</t>
  </si>
  <si>
    <t>43</t>
  </si>
  <si>
    <t>764359436.S</t>
  </si>
  <si>
    <t>Kotlík zberný z pozinkovaného farbeného PZf plechu, pre rúry s priemerom D 80 - 120 mm</t>
  </si>
  <si>
    <t>-31780773</t>
  </si>
  <si>
    <t>44</t>
  </si>
  <si>
    <t>764454434.S</t>
  </si>
  <si>
    <t>Montáž kruhových kolien z pozinkovaného farbeného PZf plechu, pre zvodové rúry s priemerom 60 - 150 mm</t>
  </si>
  <si>
    <t>405092866</t>
  </si>
  <si>
    <t>2*3</t>
  </si>
  <si>
    <t>45</t>
  </si>
  <si>
    <t>553440004100.S</t>
  </si>
  <si>
    <t>Koleno lisované pozink farebný 70°, priemer 100 mm</t>
  </si>
  <si>
    <t>1856775757</t>
  </si>
  <si>
    <t>46</t>
  </si>
  <si>
    <t>764454453.S</t>
  </si>
  <si>
    <t>Zvodové rúry z pozinkovaného farbeného PZf plechu, kruhové priemer 100 mm</t>
  </si>
  <si>
    <t>-393831016</t>
  </si>
  <si>
    <t>47</t>
  </si>
  <si>
    <t>998764201.S</t>
  </si>
  <si>
    <t>Presun hmôt pre konštrukcie klampiarske v objektoch výšky do 6 m</t>
  </si>
  <si>
    <t>1088232312</t>
  </si>
  <si>
    <t>765</t>
  </si>
  <si>
    <t>Konštrukcie - krytiny tvrdé</t>
  </si>
  <si>
    <t>48</t>
  </si>
  <si>
    <t>765901124.S</t>
  </si>
  <si>
    <t>Strešná fólia paropriepustná, na plné debnenie, plošná hmotnosť 160 g/m2</t>
  </si>
  <si>
    <t>1828747243</t>
  </si>
  <si>
    <t>49</t>
  </si>
  <si>
    <t>998765201.S</t>
  </si>
  <si>
    <t>Presun hmôt pre tvrdé krytiny v objektoch výšky do 6 m</t>
  </si>
  <si>
    <t>2125384498</t>
  </si>
  <si>
    <t>766</t>
  </si>
  <si>
    <t>Konštrukcie stolárske</t>
  </si>
  <si>
    <t>50</t>
  </si>
  <si>
    <t>766412132.S</t>
  </si>
  <si>
    <t>Montáž obloženia stien, stĺpov a pilierov palubovkami na pero a drážku nad 1 m2 z tvrdého dreva, š. nad 60 do 80 mm</t>
  </si>
  <si>
    <t>-1401264371</t>
  </si>
  <si>
    <t>"vonkajšia stena"         (4,0+6,0)*2*2,5+4,8*2*0,5*2</t>
  </si>
  <si>
    <t>51</t>
  </si>
  <si>
    <t>Thermo   001</t>
  </si>
  <si>
    <t>Obklad Termojaseň hr.2 cm alebo ekvivalent</t>
  </si>
  <si>
    <t>1883493933</t>
  </si>
  <si>
    <t>52</t>
  </si>
  <si>
    <t>766417111.S</t>
  </si>
  <si>
    <t>Montáž obloženia stien, stĺpov a pilierov podkladový rošt</t>
  </si>
  <si>
    <t>-1575436674</t>
  </si>
  <si>
    <t>"rošt 40x60"            (4,0+6,0)*2*4+4,0*2,0*0,5*2*4</t>
  </si>
  <si>
    <t>53</t>
  </si>
  <si>
    <t>870378930</t>
  </si>
  <si>
    <t>"rošt 40x60"            ((4,0+6,0)*2*4+4,0*2,0*0,5*2*4)*0,06*0,04</t>
  </si>
  <si>
    <t>0,269*1,04 'Prepočítané koeficientom množstva</t>
  </si>
  <si>
    <t>54</t>
  </si>
  <si>
    <t>766621267.S</t>
  </si>
  <si>
    <t>Montáž okien drevených s hydroizolačnými páskami paropriepustnými, s variabilným difúznym odporom</t>
  </si>
  <si>
    <t>1324869406</t>
  </si>
  <si>
    <t>"okná 0,8x1,2"            (0,8+1,2)*2*2</t>
  </si>
  <si>
    <t>"okná 0,6x1,0"            (0,6+1,0)*2</t>
  </si>
  <si>
    <t>55</t>
  </si>
  <si>
    <t>283290006700.S</t>
  </si>
  <si>
    <t>Tesniaca vzduchotesná fólia s variabilným difúznym odporom, š. 70 mm, dĺ. 50 mm, pre lepenie fólie na rám okna, tesnenie pripájacej škáry okenného rámu a muriva</t>
  </si>
  <si>
    <t>994124351</t>
  </si>
  <si>
    <t>56</t>
  </si>
  <si>
    <t>611110021700.S</t>
  </si>
  <si>
    <t>Drevené okno dvojkrídlové O+OS, šxv 800x1200 mm, izolačné dvojsklo 4-16-4 Kw=1,0, materiál drevina smrek nadpájaný, eurohranol 78</t>
  </si>
  <si>
    <t>-527610832</t>
  </si>
  <si>
    <t>57</t>
  </si>
  <si>
    <t>611110018510.S</t>
  </si>
  <si>
    <t>Drevené okno dvojkrídlové O+OS, šxv 600x1000 mm, izolačné dvojsklo 4-16-4 Kw=1,0, materiál drevina smrek nadpájaný, eurohranol 78</t>
  </si>
  <si>
    <t>-849512000</t>
  </si>
  <si>
    <t>58</t>
  </si>
  <si>
    <t>766661422.S</t>
  </si>
  <si>
    <t>Montáž dverí drevených vchodových bezpečnostných do kovovej bezpečnostnej zárubne</t>
  </si>
  <si>
    <t>-505499393</t>
  </si>
  <si>
    <t>59</t>
  </si>
  <si>
    <t>6116500011460.S</t>
  </si>
  <si>
    <t>Dvere  drevené, šxv 1100x1970 mm, zateplené so zárubňou a kovaním</t>
  </si>
  <si>
    <t>2092201435</t>
  </si>
  <si>
    <t>60</t>
  </si>
  <si>
    <t>998766201.S</t>
  </si>
  <si>
    <t>Presun hmot pre konštrukcie stolárske v objektoch výšky do 6 m</t>
  </si>
  <si>
    <t>2042149838</t>
  </si>
  <si>
    <t>767</t>
  </si>
  <si>
    <t>Konštrukcie doplnkové kovové</t>
  </si>
  <si>
    <t>61</t>
  </si>
  <si>
    <t>767995105.S</t>
  </si>
  <si>
    <t>Montáž ostatných atypických kovových stavebných doplnkových konštrukcií nad 50 do 100 kg</t>
  </si>
  <si>
    <t>kg</t>
  </si>
  <si>
    <t>475792582</t>
  </si>
  <si>
    <t>"oceľový rošt IPE 100"            (3,8*3+5,8*2)*8,262</t>
  </si>
  <si>
    <t>62</t>
  </si>
  <si>
    <t>767995390.S</t>
  </si>
  <si>
    <t>Výroba doplnku stavebného atypického o hmotnosti od 20,01 do 300 kg stupňa zložitosti 3</t>
  </si>
  <si>
    <t>1231888645</t>
  </si>
  <si>
    <t>63</t>
  </si>
  <si>
    <t>000000505</t>
  </si>
  <si>
    <t>Valcovaný profil IPE 100</t>
  </si>
  <si>
    <t>-141522300</t>
  </si>
  <si>
    <t>64</t>
  </si>
  <si>
    <t>998767201.S</t>
  </si>
  <si>
    <t>Presun hmôt pre kovové stavebné doplnkové konštrukcie v objektoch výšky do 6 m</t>
  </si>
  <si>
    <t>-303945858</t>
  </si>
  <si>
    <t>783</t>
  </si>
  <si>
    <t>Nátery</t>
  </si>
  <si>
    <t>65</t>
  </si>
  <si>
    <t>783252021.S</t>
  </si>
  <si>
    <t>Nátery kov.stav.doplnk.konštr. epoxidecht. dvojnás. so základným náterom reaktív. farb.- 35µm</t>
  </si>
  <si>
    <t>2140500638</t>
  </si>
  <si>
    <t>"oceľový rošt IPE 100"            (3,8*3+5,8*2)*0,4</t>
  </si>
  <si>
    <t>66</t>
  </si>
  <si>
    <t>783626200.S</t>
  </si>
  <si>
    <t>Nátery stolárskych výrobkov syntetické lazurovacím lakom 2x lakovaním</t>
  </si>
  <si>
    <t>1069247721</t>
  </si>
  <si>
    <t>67</t>
  </si>
  <si>
    <t>783782404.S</t>
  </si>
  <si>
    <t>Nátery tesárskych konštrukcií, povrchová impregnácia proti drevokaznému hmyzu, hubám a plesniam, jednonásobná</t>
  </si>
  <si>
    <t>-115362445</t>
  </si>
  <si>
    <t>"klieštiny 160x60"                        7*1,0*(0,06+0,16)*2</t>
  </si>
  <si>
    <t>"záklop"                                           3,2*6,8*2*2</t>
  </si>
  <si>
    <t>"kontra laty 60x40"                      7*3,2*2*(0,06+0,04)*2</t>
  </si>
  <si>
    <t>"rošt pod krokvy 60x40"           6,8*(3,2/0,6)*2*(0,06+0,04)*2</t>
  </si>
  <si>
    <t>"podlaha rošt 240/80"              ((6,0+4,0)*2+8*4,0)*(0,24+0,08)*2</t>
  </si>
  <si>
    <t>"krokvy 240x80"                          7*3,2*2*(0,24+0,08)*2</t>
  </si>
  <si>
    <t>"rošt 40x60"                                ((4,0+6,0)*2*4+4,0*2,0*0,5*2*4)*(0,06+0,04)*2</t>
  </si>
  <si>
    <t>"zvislé 160/0,04"                       (((4+6)*2)/0,6*2,5+4,0/0,6*2)*(0,16+0,04)*2</t>
  </si>
  <si>
    <t>"vodorovné 160/0,04"            (4+6)*2*3*(0,16+0,04)*2</t>
  </si>
  <si>
    <t>23-D1-02-03 - Technická miestnosť, miestnosť pre personál</t>
  </si>
  <si>
    <t>1326147250</t>
  </si>
  <si>
    <t>-827449630</t>
  </si>
  <si>
    <t>Pilierová tvárnica STADREKO 40 alebo evivalent</t>
  </si>
  <si>
    <t>1315533032</t>
  </si>
  <si>
    <t>965624987</t>
  </si>
  <si>
    <t>1187778643</t>
  </si>
  <si>
    <t>-1517237336</t>
  </si>
  <si>
    <t>-1186235753</t>
  </si>
  <si>
    <t>1166335225</t>
  </si>
  <si>
    <t>189558784</t>
  </si>
  <si>
    <t>518727249</t>
  </si>
  <si>
    <t>1770623644</t>
  </si>
  <si>
    <t>1591712037</t>
  </si>
  <si>
    <t>-1947521417</t>
  </si>
  <si>
    <t>364765514</t>
  </si>
  <si>
    <t>-389598640</t>
  </si>
  <si>
    <t>-805147788</t>
  </si>
  <si>
    <t>1066503770</t>
  </si>
  <si>
    <t>-1872297026</t>
  </si>
  <si>
    <t>303671474</t>
  </si>
  <si>
    <t>779892960</t>
  </si>
  <si>
    <t>1134074271</t>
  </si>
  <si>
    <t>294546408</t>
  </si>
  <si>
    <t>1387563822</t>
  </si>
  <si>
    <t>-825752641</t>
  </si>
  <si>
    <t>134769957</t>
  </si>
  <si>
    <t>-1487979433</t>
  </si>
  <si>
    <t>1867017945</t>
  </si>
  <si>
    <t>2014081285</t>
  </si>
  <si>
    <t>692077736</t>
  </si>
  <si>
    <t>2095147735</t>
  </si>
  <si>
    <t>1246523442</t>
  </si>
  <si>
    <t>-1156330963</t>
  </si>
  <si>
    <t>-1308806808</t>
  </si>
  <si>
    <t>-1721505742</t>
  </si>
  <si>
    <t>-1780108644</t>
  </si>
  <si>
    <t>671521857</t>
  </si>
  <si>
    <t>761682086</t>
  </si>
  <si>
    <t>1833268966</t>
  </si>
  <si>
    <t>1266158460</t>
  </si>
  <si>
    <t>-2082271393</t>
  </si>
  <si>
    <t>1814181011</t>
  </si>
  <si>
    <t>-1643605438</t>
  </si>
  <si>
    <t>-1474426089</t>
  </si>
  <si>
    <t>1120153799</t>
  </si>
  <si>
    <t>-866667303</t>
  </si>
  <si>
    <t>69409948</t>
  </si>
  <si>
    <t>-619866553</t>
  </si>
  <si>
    <t>1811208684</t>
  </si>
  <si>
    <t>-1364643653</t>
  </si>
  <si>
    <t>73643505</t>
  </si>
  <si>
    <t>2114191425</t>
  </si>
  <si>
    <t>-380164869</t>
  </si>
  <si>
    <t>727179014</t>
  </si>
  <si>
    <t>-1989839350</t>
  </si>
  <si>
    <t>582246159</t>
  </si>
  <si>
    <t>263762938</t>
  </si>
  <si>
    <t>-353840966</t>
  </si>
  <si>
    <t>1435160627</t>
  </si>
  <si>
    <t>-894369316</t>
  </si>
  <si>
    <t>722752083</t>
  </si>
  <si>
    <t>83603006</t>
  </si>
  <si>
    <t>-121521129</t>
  </si>
  <si>
    <t>-1702367993</t>
  </si>
  <si>
    <t>-386045038</t>
  </si>
  <si>
    <t>-1394493866</t>
  </si>
  <si>
    <t>1547530592</t>
  </si>
  <si>
    <t>264186694</t>
  </si>
  <si>
    <t>23-D1-02-04 - Sklad na včeliu kozmetiku</t>
  </si>
  <si>
    <t>1995740466</t>
  </si>
  <si>
    <t>118175694</t>
  </si>
  <si>
    <t>1679381050</t>
  </si>
  <si>
    <t>-1713705709</t>
  </si>
  <si>
    <t>-1392577464</t>
  </si>
  <si>
    <t>-1399383463</t>
  </si>
  <si>
    <t>1904462324</t>
  </si>
  <si>
    <t>-420620519</t>
  </si>
  <si>
    <t>859495085</t>
  </si>
  <si>
    <t>976561378</t>
  </si>
  <si>
    <t>1973579842</t>
  </si>
  <si>
    <t>876777225</t>
  </si>
  <si>
    <t>171637667</t>
  </si>
  <si>
    <t>-1599473655</t>
  </si>
  <si>
    <t>692003555</t>
  </si>
  <si>
    <t>2021673249</t>
  </si>
  <si>
    <t>-130698644</t>
  </si>
  <si>
    <t>-1141937481</t>
  </si>
  <si>
    <t>-1893461768</t>
  </si>
  <si>
    <t>-1151557420</t>
  </si>
  <si>
    <t>-1768945102</t>
  </si>
  <si>
    <t>1698229273</t>
  </si>
  <si>
    <t>551708641</t>
  </si>
  <si>
    <t>-290022131</t>
  </si>
  <si>
    <t>-1708594243</t>
  </si>
  <si>
    <t>1921705074</t>
  </si>
  <si>
    <t>-1322005286</t>
  </si>
  <si>
    <t>-436621888</t>
  </si>
  <si>
    <t>-1610277912</t>
  </si>
  <si>
    <t>-891031521</t>
  </si>
  <si>
    <t>746019408</t>
  </si>
  <si>
    <t>-247069573</t>
  </si>
  <si>
    <t>636922116</t>
  </si>
  <si>
    <t>589533716</t>
  </si>
  <si>
    <t>1094414093</t>
  </si>
  <si>
    <t>-1842889743</t>
  </si>
  <si>
    <t>421598343</t>
  </si>
  <si>
    <t>-2038594897</t>
  </si>
  <si>
    <t>-1918579454</t>
  </si>
  <si>
    <t>263915940</t>
  </si>
  <si>
    <t>-1762354877</t>
  </si>
  <si>
    <t>2114119646</t>
  </si>
  <si>
    <t>9531038</t>
  </si>
  <si>
    <t>-443312231</t>
  </si>
  <si>
    <t>-1160748663</t>
  </si>
  <si>
    <t>-564049192</t>
  </si>
  <si>
    <t>1670222736</t>
  </si>
  <si>
    <t>-1791829623</t>
  </si>
  <si>
    <t>-1822973406</t>
  </si>
  <si>
    <t>201980328</t>
  </si>
  <si>
    <t>594422561</t>
  </si>
  <si>
    <t>-1924338665</t>
  </si>
  <si>
    <t>-1065281861</t>
  </si>
  <si>
    <t>4492392</t>
  </si>
  <si>
    <t>-487177771</t>
  </si>
  <si>
    <t>-508057086</t>
  </si>
  <si>
    <t>580435936</t>
  </si>
  <si>
    <t>2076916981</t>
  </si>
  <si>
    <t>-698910235</t>
  </si>
  <si>
    <t>242776375</t>
  </si>
  <si>
    <t>199313137</t>
  </si>
  <si>
    <t>-1433086858</t>
  </si>
  <si>
    <t>544056894</t>
  </si>
  <si>
    <t>-1629583727</t>
  </si>
  <si>
    <t>438046904</t>
  </si>
  <si>
    <t>182054916</t>
  </si>
  <si>
    <t>-757129578</t>
  </si>
  <si>
    <t>23-D1-02-05 - Sklad na peľ a ostatné výrobky</t>
  </si>
  <si>
    <t>844497550</t>
  </si>
  <si>
    <t>1861402347</t>
  </si>
  <si>
    <t>484058001</t>
  </si>
  <si>
    <t>2024084642</t>
  </si>
  <si>
    <t>1390984974</t>
  </si>
  <si>
    <t>687529573</t>
  </si>
  <si>
    <t>1355018433</t>
  </si>
  <si>
    <t>1926270322</t>
  </si>
  <si>
    <t>-826803147</t>
  </si>
  <si>
    <t>876261477</t>
  </si>
  <si>
    <t>385808300</t>
  </si>
  <si>
    <t>-600847102</t>
  </si>
  <si>
    <t>-1946672751</t>
  </si>
  <si>
    <t>-788001616</t>
  </si>
  <si>
    <t>1238628388</t>
  </si>
  <si>
    <t>-2145994623</t>
  </si>
  <si>
    <t>431521227</t>
  </si>
  <si>
    <t>1094545573</t>
  </si>
  <si>
    <t>1340153519</t>
  </si>
  <si>
    <t>-432846898</t>
  </si>
  <si>
    <t>1313988778</t>
  </si>
  <si>
    <t>1012501001</t>
  </si>
  <si>
    <t>-149313496</t>
  </si>
  <si>
    <t>-652358569</t>
  </si>
  <si>
    <t>1707396826</t>
  </si>
  <si>
    <t>773780926</t>
  </si>
  <si>
    <t>117034306</t>
  </si>
  <si>
    <t>358419135</t>
  </si>
  <si>
    <t>-842571705</t>
  </si>
  <si>
    <t>-586295219</t>
  </si>
  <si>
    <t>-842378057</t>
  </si>
  <si>
    <t>-636113504</t>
  </si>
  <si>
    <t>-130149048</t>
  </si>
  <si>
    <t>-1414811922</t>
  </si>
  <si>
    <t>1553388266</t>
  </si>
  <si>
    <t>125686064</t>
  </si>
  <si>
    <t>288387850</t>
  </si>
  <si>
    <t>-1346598908</t>
  </si>
  <si>
    <t>-598932298</t>
  </si>
  <si>
    <t>-1536752480</t>
  </si>
  <si>
    <t>125031572</t>
  </si>
  <si>
    <t>-1893184325</t>
  </si>
  <si>
    <t>-1996883066</t>
  </si>
  <si>
    <t>716665981</t>
  </si>
  <si>
    <t>1698591989</t>
  </si>
  <si>
    <t>-1287643166</t>
  </si>
  <si>
    <t>72458345</t>
  </si>
  <si>
    <t>-1804666537</t>
  </si>
  <si>
    <t>1517139671</t>
  </si>
  <si>
    <t>-175356541</t>
  </si>
  <si>
    <t>763457792</t>
  </si>
  <si>
    <t>-1713313480</t>
  </si>
  <si>
    <t>1691992856</t>
  </si>
  <si>
    <t>-712534435</t>
  </si>
  <si>
    <t>-1914062665</t>
  </si>
  <si>
    <t>-887040484</t>
  </si>
  <si>
    <t>906163648</t>
  </si>
  <si>
    <t>1505655478</t>
  </si>
  <si>
    <t>-87408678</t>
  </si>
  <si>
    <t>-829919403</t>
  </si>
  <si>
    <t>-448709000</t>
  </si>
  <si>
    <t>-1700375521</t>
  </si>
  <si>
    <t>1793759841</t>
  </si>
  <si>
    <t>435343013</t>
  </si>
  <si>
    <t>1405639284</t>
  </si>
  <si>
    <t>-1126235918</t>
  </si>
  <si>
    <t>-210633876</t>
  </si>
  <si>
    <t>23-D1-02-06 - Sklad na medovinu</t>
  </si>
  <si>
    <t>-1714887013</t>
  </si>
  <si>
    <t>-1588630002</t>
  </si>
  <si>
    <t>-1162734723</t>
  </si>
  <si>
    <t>-461842662</t>
  </si>
  <si>
    <t>1651343410</t>
  </si>
  <si>
    <t>163579170</t>
  </si>
  <si>
    <t>-1391630222</t>
  </si>
  <si>
    <t>604877021</t>
  </si>
  <si>
    <t>670328980</t>
  </si>
  <si>
    <t>-1771609006</t>
  </si>
  <si>
    <t>740887697</t>
  </si>
  <si>
    <t>-1794233322</t>
  </si>
  <si>
    <t>507173080</t>
  </si>
  <si>
    <t>779502417</t>
  </si>
  <si>
    <t>823168296</t>
  </si>
  <si>
    <t>-788938191</t>
  </si>
  <si>
    <t>-803651382</t>
  </si>
  <si>
    <t>-1766757911</t>
  </si>
  <si>
    <t>117842059</t>
  </si>
  <si>
    <t>1571509776</t>
  </si>
  <si>
    <t>1914938231</t>
  </si>
  <si>
    <t>1814099428</t>
  </si>
  <si>
    <t>-990290072</t>
  </si>
  <si>
    <t>-1946600593</t>
  </si>
  <si>
    <t>-933425202</t>
  </si>
  <si>
    <t>-997001179</t>
  </si>
  <si>
    <t>568313327</t>
  </si>
  <si>
    <t>102853225</t>
  </si>
  <si>
    <t>-131082094</t>
  </si>
  <si>
    <t>-1185325922</t>
  </si>
  <si>
    <t>-1299401964</t>
  </si>
  <si>
    <t>1740087188</t>
  </si>
  <si>
    <t>-743041602</t>
  </si>
  <si>
    <t>1477130981</t>
  </si>
  <si>
    <t>-327822793</t>
  </si>
  <si>
    <t>862772162</t>
  </si>
  <si>
    <t>754112264</t>
  </si>
  <si>
    <t>1152530104</t>
  </si>
  <si>
    <t>-1180592009</t>
  </si>
  <si>
    <t>-171072985</t>
  </si>
  <si>
    <t>1160217802</t>
  </si>
  <si>
    <t>1047319003</t>
  </si>
  <si>
    <t>154383510</t>
  </si>
  <si>
    <t>930214012</t>
  </si>
  <si>
    <t>-240024923</t>
  </si>
  <si>
    <t>-980055539</t>
  </si>
  <si>
    <t>-506404542</t>
  </si>
  <si>
    <t>493475753</t>
  </si>
  <si>
    <t>-1194667994</t>
  </si>
  <si>
    <t>-371339983</t>
  </si>
  <si>
    <t>853879591</t>
  </si>
  <si>
    <t>-690817769</t>
  </si>
  <si>
    <t>8026861</t>
  </si>
  <si>
    <t>1333854212</t>
  </si>
  <si>
    <t>316267507</t>
  </si>
  <si>
    <t>1214780307</t>
  </si>
  <si>
    <t>-54253641</t>
  </si>
  <si>
    <t>169622973</t>
  </si>
  <si>
    <t>-796661923</t>
  </si>
  <si>
    <t>-1981148869</t>
  </si>
  <si>
    <t>-966043534</t>
  </si>
  <si>
    <t>-895241524</t>
  </si>
  <si>
    <t>1261180243</t>
  </si>
  <si>
    <t>1121768067</t>
  </si>
  <si>
    <t>-1212862382</t>
  </si>
  <si>
    <t>77994252</t>
  </si>
  <si>
    <t>14882655</t>
  </si>
  <si>
    <t>23-D1-02-07 - Sklad na med</t>
  </si>
  <si>
    <t>-129873946</t>
  </si>
  <si>
    <t>1778820636</t>
  </si>
  <si>
    <t>2005136855</t>
  </si>
  <si>
    <t>-42295037</t>
  </si>
  <si>
    <t>787900592</t>
  </si>
  <si>
    <t>-1127707281</t>
  </si>
  <si>
    <t>-1310707511</t>
  </si>
  <si>
    <t>-1153167311</t>
  </si>
  <si>
    <t>-302474599</t>
  </si>
  <si>
    <t>2088011241</t>
  </si>
  <si>
    <t>1929490887</t>
  </si>
  <si>
    <t>1577895463</t>
  </si>
  <si>
    <t>-274475891</t>
  </si>
  <si>
    <t>-633945793</t>
  </si>
  <si>
    <t>-908199720</t>
  </si>
  <si>
    <t>149904846</t>
  </si>
  <si>
    <t>1030716188</t>
  </si>
  <si>
    <t>1565373745</t>
  </si>
  <si>
    <t>528327766</t>
  </si>
  <si>
    <t>-176692355</t>
  </si>
  <si>
    <t>-1035012016</t>
  </si>
  <si>
    <t>448759411</t>
  </si>
  <si>
    <t>1003347022</t>
  </si>
  <si>
    <t>1266886336</t>
  </si>
  <si>
    <t>-2132108423</t>
  </si>
  <si>
    <t>-2099204021</t>
  </si>
  <si>
    <t>1488266376</t>
  </si>
  <si>
    <t>770482396</t>
  </si>
  <si>
    <t>538888054</t>
  </si>
  <si>
    <t>-1478312689</t>
  </si>
  <si>
    <t>392385214</t>
  </si>
  <si>
    <t>16529030</t>
  </si>
  <si>
    <t>302354480</t>
  </si>
  <si>
    <t>429791248</t>
  </si>
  <si>
    <t>-1104870465</t>
  </si>
  <si>
    <t>1174199462</t>
  </si>
  <si>
    <t>-116532401</t>
  </si>
  <si>
    <t>130375154</t>
  </si>
  <si>
    <t>-1642778790</t>
  </si>
  <si>
    <t>-438477488</t>
  </si>
  <si>
    <t>58898252</t>
  </si>
  <si>
    <t>858007804</t>
  </si>
  <si>
    <t>482303494</t>
  </si>
  <si>
    <t>-958613662</t>
  </si>
  <si>
    <t>639589548</t>
  </si>
  <si>
    <t>-1068756141</t>
  </si>
  <si>
    <t>1590181760</t>
  </si>
  <si>
    <t>1479341746</t>
  </si>
  <si>
    <t>1254163208</t>
  </si>
  <si>
    <t>191717546</t>
  </si>
  <si>
    <t>-1277203517</t>
  </si>
  <si>
    <t>1020404833</t>
  </si>
  <si>
    <t>116729606</t>
  </si>
  <si>
    <t>-1214290234</t>
  </si>
  <si>
    <t>-502109068</t>
  </si>
  <si>
    <t>1916588750</t>
  </si>
  <si>
    <t>700733632</t>
  </si>
  <si>
    <t>808722988</t>
  </si>
  <si>
    <t>-1649490729</t>
  </si>
  <si>
    <t>-1485167356</t>
  </si>
  <si>
    <t>-1005800476</t>
  </si>
  <si>
    <t>321699627</t>
  </si>
  <si>
    <t>1991014555</t>
  </si>
  <si>
    <t>-1224397996</t>
  </si>
  <si>
    <t>-464901367</t>
  </si>
  <si>
    <t>-2010271068</t>
  </si>
  <si>
    <t>1986216632</t>
  </si>
  <si>
    <t>Popis položky (minimálna technická špecifikácia)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</si>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</sst>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color rgb="FF000000"/>
      <name val="Calibri"/>
      <scheme val="minor"/>
    </font>
    <font>
      <sz val="8"/>
      <color rgb="FFFFFFFF"/>
      <name val="Arial"/>
    </font>
    <font>
      <sz val="8"/>
      <name val="Arial"/>
    </font>
    <font>
      <sz val="8"/>
      <color rgb="FF3366FF"/>
      <name val="Arial"/>
    </font>
    <font>
      <b/>
      <sz val="14"/>
      <name val="Arial"/>
    </font>
    <font>
      <b/>
      <sz val="12"/>
      <color rgb="FF969696"/>
      <name val="Arial"/>
    </font>
    <font>
      <sz val="10"/>
      <color rgb="FF969696"/>
      <name val="Arial"/>
    </font>
    <font>
      <sz val="10"/>
      <name val="Arial"/>
    </font>
    <font>
      <b/>
      <sz val="8"/>
      <color rgb="FF969696"/>
      <name val="Arial"/>
    </font>
    <font>
      <b/>
      <sz val="11"/>
      <name val="Arial"/>
    </font>
    <font>
      <b/>
      <sz val="10"/>
      <name val="Arial"/>
    </font>
    <font>
      <sz val="8"/>
      <name val="Calibri"/>
    </font>
    <font>
      <sz val="10"/>
      <color rgb="FFFFFFFF"/>
      <name val="Arial"/>
    </font>
    <font>
      <b/>
      <sz val="10"/>
      <color rgb="FFFFFFFF"/>
      <name val="Arial"/>
    </font>
    <font>
      <b/>
      <sz val="10"/>
      <color rgb="FF969696"/>
      <name val="Arial"/>
    </font>
    <font>
      <b/>
      <sz val="12"/>
      <name val="Arial"/>
    </font>
    <font>
      <b/>
      <sz val="10"/>
      <color rgb="FF464646"/>
      <name val="Arial"/>
    </font>
    <font>
      <sz val="12"/>
      <color rgb="FF969696"/>
      <name val="Arial"/>
    </font>
    <font>
      <sz val="9"/>
      <name val="Arial"/>
    </font>
    <font>
      <sz val="9"/>
      <color rgb="FF969696"/>
      <name val="Arial"/>
    </font>
    <font>
      <b/>
      <sz val="12"/>
      <color rgb="FF960000"/>
      <name val="Arial"/>
    </font>
    <font>
      <sz val="12"/>
      <name val="Arial"/>
    </font>
    <font>
      <u/>
      <sz val="18"/>
      <name val="Noto Sans Symbols"/>
    </font>
    <font>
      <sz val="11"/>
      <name val="Arial"/>
    </font>
    <font>
      <b/>
      <sz val="11"/>
      <color rgb="FF003366"/>
      <name val="Arial"/>
    </font>
    <font>
      <sz val="11"/>
      <color rgb="FF003366"/>
      <name val="Arial"/>
    </font>
    <font>
      <sz val="11"/>
      <color rgb="FF969696"/>
      <name val="Arial"/>
    </font>
    <font>
      <sz val="10"/>
      <color rgb="FF3366FF"/>
      <name val="Arial"/>
    </font>
    <font>
      <sz val="8"/>
      <color rgb="FF969696"/>
      <name val="Arial"/>
    </font>
    <font>
      <b/>
      <sz val="12"/>
      <color rgb="FF800000"/>
      <name val="Arial"/>
    </font>
    <font>
      <sz val="12"/>
      <color rgb="FF003366"/>
      <name val="Arial"/>
    </font>
    <font>
      <sz val="10"/>
      <color rgb="FF003366"/>
      <name val="Arial"/>
    </font>
    <font>
      <sz val="8"/>
      <color rgb="FF960000"/>
      <name val="Arial"/>
    </font>
    <font>
      <b/>
      <sz val="8"/>
      <name val="Arial"/>
    </font>
    <font>
      <sz val="8"/>
      <color rgb="FF003366"/>
      <name val="Arial"/>
    </font>
    <font>
      <sz val="8"/>
      <color rgb="FF505050"/>
      <name val="Arial"/>
    </font>
    <font>
      <sz val="7"/>
      <color rgb="FF969696"/>
      <name val="Arial"/>
    </font>
    <font>
      <i/>
      <sz val="9"/>
      <color rgb="FF0000FF"/>
      <name val="Arial"/>
    </font>
    <font>
      <i/>
      <sz val="8"/>
      <color rgb="FF0000FF"/>
      <name val="Arial"/>
    </font>
    <font>
      <sz val="8"/>
      <color rgb="FF800080"/>
      <name val="Arial"/>
    </font>
    <font>
      <sz val="8"/>
      <color rgb="FF0000A8"/>
      <name val="Arial"/>
    </font>
    <font>
      <sz val="9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/>
    </xf>
    <xf numFmtId="4" fontId="15" fillId="5" borderId="7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20" xfId="0" applyFont="1" applyBorder="1" applyAlignment="1">
      <alignment horizontal="left" vertical="center"/>
    </xf>
    <xf numFmtId="0" fontId="30" fillId="0" borderId="20" xfId="0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/>
    <xf numFmtId="4" fontId="32" fillId="0" borderId="12" xfId="0" applyNumberFormat="1" applyFont="1" applyBorder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34" fillId="0" borderId="0" xfId="0" applyFont="1"/>
    <xf numFmtId="0" fontId="34" fillId="0" borderId="3" xfId="0" applyFont="1" applyBorder="1"/>
    <xf numFmtId="0" fontId="3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" fontId="30" fillId="0" borderId="0" xfId="0" applyNumberFormat="1" applyFont="1"/>
    <xf numFmtId="0" fontId="34" fillId="0" borderId="14" xfId="0" applyFont="1" applyBorder="1"/>
    <xf numFmtId="4" fontId="34" fillId="0" borderId="0" xfId="0" applyNumberFormat="1" applyFont="1"/>
    <xf numFmtId="166" fontId="34" fillId="0" borderId="0" xfId="0" applyNumberFormat="1" applyFont="1"/>
    <xf numFmtId="166" fontId="34" fillId="0" borderId="15" xfId="0" applyNumberFormat="1" applyFont="1" applyBorder="1"/>
    <xf numFmtId="0" fontId="34" fillId="0" borderId="0" xfId="0" applyFont="1" applyAlignment="1">
      <alignment horizontal="center"/>
    </xf>
    <xf numFmtId="4" fontId="34" fillId="0" borderId="0" xfId="0" applyNumberFormat="1" applyFont="1" applyAlignment="1">
      <alignment vertical="center"/>
    </xf>
    <xf numFmtId="0" fontId="31" fillId="0" borderId="0" xfId="0" applyFont="1" applyAlignment="1">
      <alignment horizontal="left"/>
    </xf>
    <xf numFmtId="4" fontId="31" fillId="0" borderId="0" xfId="0" applyNumberFormat="1" applyFont="1"/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4" fontId="18" fillId="3" borderId="22" xfId="0" applyNumberFormat="1" applyFont="1" applyFill="1" applyBorder="1" applyAlignment="1">
      <alignment vertical="center"/>
    </xf>
    <xf numFmtId="4" fontId="18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9" fillId="3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3" borderId="22" xfId="0" applyNumberFormat="1" applyFont="1" applyFill="1" applyBorder="1" applyAlignment="1">
      <alignment vertical="center"/>
    </xf>
    <xf numFmtId="0" fontId="38" fillId="0" borderId="22" xfId="0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167" fontId="40" fillId="0" borderId="0" xfId="0" applyNumberFormat="1" applyFont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167" fontId="18" fillId="3" borderId="22" xfId="0" applyNumberFormat="1" applyFont="1" applyFill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0" fillId="0" borderId="21" xfId="0" applyFont="1" applyBorder="1" applyAlignment="1">
      <alignment vertical="center"/>
    </xf>
    <xf numFmtId="0" fontId="41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/>
    <xf numFmtId="49" fontId="7" fillId="3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1" fillId="0" borderId="7" xfId="0" applyFont="1" applyBorder="1"/>
    <xf numFmtId="4" fontId="25" fillId="0" borderId="0" xfId="0" applyNumberFormat="1" applyFont="1" applyAlignment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1" fillId="0" borderId="8" xfId="0" applyFont="1" applyBorder="1"/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11" fillId="0" borderId="5" xfId="0" applyFont="1" applyBorder="1"/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18" fillId="5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4" fontId="20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4" xfId="0" applyFont="1" applyBorder="1"/>
    <xf numFmtId="4" fontId="15" fillId="4" borderId="7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1" defaultTableStyle="TableStyleMedium2" defaultPivotStyle="PivotStyleLight16">
    <tableStyle name="Invisible" pivot="0" table="0" count="0" xr9:uid="{012463F7-D3B0-4379-9650-7F5D707910A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3"/>
  <sheetViews>
    <sheetView showGridLines="0" tabSelected="1" workbookViewId="0">
      <selection activeCell="K6" sqref="K6:AJ6"/>
    </sheetView>
  </sheetViews>
  <sheetFormatPr defaultColWidth="14.5" defaultRowHeight="15" customHeight="1"/>
  <cols>
    <col min="1" max="1" width="8.296875" customWidth="1"/>
    <col min="2" max="2" width="1.69921875" customWidth="1"/>
    <col min="3" max="3" width="4.19921875" customWidth="1"/>
    <col min="4" max="33" width="2.69921875" customWidth="1"/>
    <col min="34" max="34" width="3.296875" customWidth="1"/>
    <col min="35" max="35" width="31.69921875" customWidth="1"/>
    <col min="36" max="37" width="2.5" customWidth="1"/>
    <col min="38" max="38" width="8.296875" customWidth="1"/>
    <col min="39" max="39" width="3.296875" customWidth="1"/>
    <col min="40" max="40" width="13.296875" customWidth="1"/>
    <col min="41" max="41" width="7.5" customWidth="1"/>
    <col min="42" max="42" width="4.19921875" customWidth="1"/>
    <col min="43" max="43" width="15.69921875" hidden="1" customWidth="1"/>
    <col min="44" max="44" width="13.69921875" customWidth="1"/>
    <col min="45" max="49" width="25.796875" hidden="1" customWidth="1"/>
    <col min="50" max="51" width="21.69921875" hidden="1" customWidth="1"/>
    <col min="52" max="53" width="25" hidden="1" customWidth="1"/>
    <col min="54" max="54" width="21.69921875" hidden="1" customWidth="1"/>
    <col min="55" max="55" width="19.19921875" hidden="1" customWidth="1"/>
    <col min="56" max="56" width="25" hidden="1" customWidth="1"/>
    <col min="57" max="57" width="21.69921875" hidden="1" customWidth="1"/>
    <col min="58" max="58" width="19.19921875" hidden="1" customWidth="1"/>
    <col min="59" max="59" width="66.5" customWidth="1"/>
    <col min="71" max="91" width="9.296875" hidden="1" customWidth="1"/>
  </cols>
  <sheetData>
    <row r="1" spans="1:91" ht="1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1</v>
      </c>
      <c r="BC1" s="2"/>
      <c r="BD1" s="2"/>
      <c r="BE1" s="2"/>
      <c r="BF1" s="2"/>
      <c r="BG1" s="2"/>
      <c r="BS1" s="2"/>
      <c r="BT1" s="1" t="s">
        <v>3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18" t="s">
        <v>6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7</v>
      </c>
      <c r="BT2" s="3" t="s">
        <v>8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7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10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9" t="s">
        <v>11</v>
      </c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12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10" t="s">
        <v>13</v>
      </c>
      <c r="E5" s="2"/>
      <c r="F5" s="2"/>
      <c r="G5" s="2"/>
      <c r="H5" s="2"/>
      <c r="I5" s="2"/>
      <c r="J5" s="2"/>
      <c r="K5" s="200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2"/>
      <c r="AL5" s="2"/>
      <c r="AM5" s="2"/>
      <c r="AN5" s="2"/>
      <c r="AO5" s="2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17" t="s">
        <v>15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7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2" t="s">
        <v>16</v>
      </c>
      <c r="E6" s="2"/>
      <c r="F6" s="2"/>
      <c r="G6" s="2"/>
      <c r="H6" s="2"/>
      <c r="I6" s="2"/>
      <c r="J6" s="2"/>
      <c r="K6" s="193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2"/>
      <c r="AL6" s="2"/>
      <c r="AM6" s="2"/>
      <c r="AN6" s="2"/>
      <c r="AO6" s="2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194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7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3" t="s">
        <v>18</v>
      </c>
      <c r="E7" s="2"/>
      <c r="F7" s="2"/>
      <c r="G7" s="2"/>
      <c r="H7" s="2"/>
      <c r="I7" s="2"/>
      <c r="J7" s="2"/>
      <c r="K7" s="11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3" t="s">
        <v>19</v>
      </c>
      <c r="AL7" s="2"/>
      <c r="AM7" s="2"/>
      <c r="AN7" s="11" t="s">
        <v>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194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7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3" t="s">
        <v>20</v>
      </c>
      <c r="E8" s="2"/>
      <c r="F8" s="2"/>
      <c r="G8" s="2"/>
      <c r="H8" s="2"/>
      <c r="I8" s="2"/>
      <c r="J8" s="2"/>
      <c r="K8" s="11" t="s">
        <v>21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3" t="s">
        <v>22</v>
      </c>
      <c r="AL8" s="2"/>
      <c r="AM8" s="2"/>
      <c r="AN8" s="14" t="s">
        <v>23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194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7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14.2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194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7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3" t="s">
        <v>24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3" t="s">
        <v>25</v>
      </c>
      <c r="AL10" s="2"/>
      <c r="AM10" s="2"/>
      <c r="AN10" s="11" t="s">
        <v>26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194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7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1" t="s">
        <v>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3" t="s">
        <v>28</v>
      </c>
      <c r="AL11" s="2"/>
      <c r="AM11" s="2"/>
      <c r="AN11" s="11" t="s">
        <v>29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194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7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194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7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3" t="s">
        <v>30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3" t="s">
        <v>25</v>
      </c>
      <c r="AL13" s="2"/>
      <c r="AM13" s="2"/>
      <c r="AN13" s="15" t="s">
        <v>31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194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7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45">
      <c r="A14" s="2"/>
      <c r="B14" s="6"/>
      <c r="C14" s="2"/>
      <c r="D14" s="2"/>
      <c r="E14" s="195" t="s">
        <v>31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3" t="s">
        <v>28</v>
      </c>
      <c r="AL14" s="2"/>
      <c r="AM14" s="2"/>
      <c r="AN14" s="15" t="s">
        <v>31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194"/>
      <c r="BS14" s="3" t="s">
        <v>7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194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3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3" t="s">
        <v>32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3" t="s">
        <v>25</v>
      </c>
      <c r="AL16" s="2"/>
      <c r="AM16" s="2"/>
      <c r="AN16" s="11" t="s">
        <v>1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194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3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1" t="s">
        <v>21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3" t="s">
        <v>28</v>
      </c>
      <c r="AL17" s="2"/>
      <c r="AM17" s="2"/>
      <c r="AN17" s="11" t="s">
        <v>1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194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4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194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7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3" t="s">
        <v>33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3" t="s">
        <v>25</v>
      </c>
      <c r="AL19" s="2"/>
      <c r="AM19" s="2"/>
      <c r="AN19" s="11" t="s">
        <v>1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194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7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1" t="s">
        <v>34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3" t="s">
        <v>28</v>
      </c>
      <c r="AL20" s="2"/>
      <c r="AM20" s="2"/>
      <c r="AN20" s="11" t="s">
        <v>1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194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4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94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3" t="s">
        <v>35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94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16.5" customHeight="1">
      <c r="A23" s="2"/>
      <c r="B23" s="6"/>
      <c r="C23" s="2"/>
      <c r="D23" s="2"/>
      <c r="E23" s="206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194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19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194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8"/>
      <c r="B26" s="19"/>
      <c r="C26" s="18"/>
      <c r="D26" s="20" t="s">
        <v>36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7">
        <f>ROUND(AG94,2)</f>
        <v>0</v>
      </c>
      <c r="AL26" s="208"/>
      <c r="AM26" s="208"/>
      <c r="AN26" s="208"/>
      <c r="AO26" s="208"/>
      <c r="AP26" s="18"/>
      <c r="AQ26" s="18"/>
      <c r="AR26" s="19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94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</row>
    <row r="27" spans="1:91" ht="6.7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9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94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</row>
    <row r="28" spans="1:91" ht="15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96" t="s">
        <v>37</v>
      </c>
      <c r="M28" s="194"/>
      <c r="N28" s="194"/>
      <c r="O28" s="194"/>
      <c r="P28" s="194"/>
      <c r="Q28" s="18"/>
      <c r="R28" s="18"/>
      <c r="S28" s="18"/>
      <c r="T28" s="18"/>
      <c r="U28" s="18"/>
      <c r="V28" s="18"/>
      <c r="W28" s="196" t="s">
        <v>38</v>
      </c>
      <c r="X28" s="194"/>
      <c r="Y28" s="194"/>
      <c r="Z28" s="194"/>
      <c r="AA28" s="194"/>
      <c r="AB28" s="194"/>
      <c r="AC28" s="194"/>
      <c r="AD28" s="194"/>
      <c r="AE28" s="194"/>
      <c r="AF28" s="18"/>
      <c r="AG28" s="18"/>
      <c r="AH28" s="18"/>
      <c r="AI28" s="18"/>
      <c r="AJ28" s="18"/>
      <c r="AK28" s="196" t="s">
        <v>39</v>
      </c>
      <c r="AL28" s="194"/>
      <c r="AM28" s="194"/>
      <c r="AN28" s="194"/>
      <c r="AO28" s="194"/>
      <c r="AP28" s="18"/>
      <c r="AQ28" s="18"/>
      <c r="AR28" s="19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94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</row>
    <row r="29" spans="1:91" ht="14.25" customHeight="1">
      <c r="A29" s="23"/>
      <c r="B29" s="24"/>
      <c r="C29" s="23"/>
      <c r="D29" s="13" t="s">
        <v>40</v>
      </c>
      <c r="E29" s="23"/>
      <c r="F29" s="25" t="s">
        <v>41</v>
      </c>
      <c r="G29" s="23"/>
      <c r="H29" s="23"/>
      <c r="I29" s="23"/>
      <c r="J29" s="23"/>
      <c r="K29" s="23"/>
      <c r="L29" s="198">
        <v>0.2</v>
      </c>
      <c r="M29" s="194"/>
      <c r="N29" s="194"/>
      <c r="O29" s="194"/>
      <c r="P29" s="194"/>
      <c r="Q29" s="26"/>
      <c r="R29" s="26"/>
      <c r="S29" s="26"/>
      <c r="T29" s="26"/>
      <c r="U29" s="26"/>
      <c r="V29" s="26"/>
      <c r="W29" s="197">
        <f>ROUND(BB94,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26"/>
      <c r="AG29" s="26"/>
      <c r="AH29" s="26"/>
      <c r="AI29" s="26"/>
      <c r="AJ29" s="26"/>
      <c r="AK29" s="197">
        <f>ROUND(AX94,2)</f>
        <v>0</v>
      </c>
      <c r="AL29" s="194"/>
      <c r="AM29" s="194"/>
      <c r="AN29" s="194"/>
      <c r="AO29" s="194"/>
      <c r="AP29" s="26"/>
      <c r="AQ29" s="26"/>
      <c r="AR29" s="27"/>
      <c r="AS29" s="26"/>
      <c r="AT29" s="26"/>
      <c r="AU29" s="26"/>
      <c r="AV29" s="26"/>
      <c r="AW29" s="26"/>
      <c r="AX29" s="26"/>
      <c r="AY29" s="26"/>
      <c r="AZ29" s="26"/>
      <c r="BA29" s="23"/>
      <c r="BB29" s="23"/>
      <c r="BC29" s="23"/>
      <c r="BD29" s="23"/>
      <c r="BE29" s="23"/>
      <c r="BF29" s="23"/>
      <c r="BG29" s="194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</row>
    <row r="30" spans="1:91" ht="14.25" customHeight="1">
      <c r="A30" s="23"/>
      <c r="B30" s="24"/>
      <c r="C30" s="23"/>
      <c r="D30" s="23"/>
      <c r="E30" s="23"/>
      <c r="F30" s="25" t="s">
        <v>42</v>
      </c>
      <c r="G30" s="23"/>
      <c r="H30" s="23"/>
      <c r="I30" s="23"/>
      <c r="J30" s="23"/>
      <c r="K30" s="23"/>
      <c r="L30" s="198">
        <v>0.2</v>
      </c>
      <c r="M30" s="194"/>
      <c r="N30" s="194"/>
      <c r="O30" s="194"/>
      <c r="P30" s="194"/>
      <c r="Q30" s="26"/>
      <c r="R30" s="26"/>
      <c r="S30" s="26"/>
      <c r="T30" s="26"/>
      <c r="U30" s="26"/>
      <c r="V30" s="26"/>
      <c r="W30" s="197">
        <f>ROUND(BC94, 2)</f>
        <v>0</v>
      </c>
      <c r="X30" s="194"/>
      <c r="Y30" s="194"/>
      <c r="Z30" s="194"/>
      <c r="AA30" s="194"/>
      <c r="AB30" s="194"/>
      <c r="AC30" s="194"/>
      <c r="AD30" s="194"/>
      <c r="AE30" s="194"/>
      <c r="AF30" s="26"/>
      <c r="AG30" s="26"/>
      <c r="AH30" s="26"/>
      <c r="AI30" s="26"/>
      <c r="AJ30" s="26"/>
      <c r="AK30" s="197">
        <f>ROUND(AY94,2)</f>
        <v>0</v>
      </c>
      <c r="AL30" s="194"/>
      <c r="AM30" s="194"/>
      <c r="AN30" s="194"/>
      <c r="AO30" s="194"/>
      <c r="AP30" s="26"/>
      <c r="AQ30" s="26"/>
      <c r="AR30" s="27"/>
      <c r="AS30" s="26"/>
      <c r="AT30" s="26"/>
      <c r="AU30" s="26"/>
      <c r="AV30" s="26"/>
      <c r="AW30" s="26"/>
      <c r="AX30" s="26"/>
      <c r="AY30" s="26"/>
      <c r="AZ30" s="26"/>
      <c r="BA30" s="23"/>
      <c r="BB30" s="23"/>
      <c r="BC30" s="23"/>
      <c r="BD30" s="23"/>
      <c r="BE30" s="23"/>
      <c r="BF30" s="23"/>
      <c r="BG30" s="194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</row>
    <row r="31" spans="1:91" ht="14.25" hidden="1" customHeight="1">
      <c r="A31" s="23"/>
      <c r="B31" s="24"/>
      <c r="C31" s="23"/>
      <c r="D31" s="23"/>
      <c r="E31" s="23"/>
      <c r="F31" s="13" t="s">
        <v>43</v>
      </c>
      <c r="G31" s="23"/>
      <c r="H31" s="23"/>
      <c r="I31" s="23"/>
      <c r="J31" s="23"/>
      <c r="K31" s="23"/>
      <c r="L31" s="212">
        <v>0.2</v>
      </c>
      <c r="M31" s="194"/>
      <c r="N31" s="194"/>
      <c r="O31" s="194"/>
      <c r="P31" s="194"/>
      <c r="Q31" s="23"/>
      <c r="R31" s="23"/>
      <c r="S31" s="23"/>
      <c r="T31" s="23"/>
      <c r="U31" s="23"/>
      <c r="V31" s="23"/>
      <c r="W31" s="213">
        <f>ROUND(BD94, 2)</f>
        <v>0</v>
      </c>
      <c r="X31" s="194"/>
      <c r="Y31" s="194"/>
      <c r="Z31" s="194"/>
      <c r="AA31" s="194"/>
      <c r="AB31" s="194"/>
      <c r="AC31" s="194"/>
      <c r="AD31" s="194"/>
      <c r="AE31" s="194"/>
      <c r="AF31" s="23"/>
      <c r="AG31" s="23"/>
      <c r="AH31" s="23"/>
      <c r="AI31" s="23"/>
      <c r="AJ31" s="23"/>
      <c r="AK31" s="213">
        <v>0</v>
      </c>
      <c r="AL31" s="194"/>
      <c r="AM31" s="194"/>
      <c r="AN31" s="194"/>
      <c r="AO31" s="194"/>
      <c r="AP31" s="23"/>
      <c r="AQ31" s="23"/>
      <c r="AR31" s="24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194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</row>
    <row r="32" spans="1:91" ht="14.25" hidden="1" customHeight="1">
      <c r="A32" s="23"/>
      <c r="B32" s="24"/>
      <c r="C32" s="23"/>
      <c r="D32" s="23"/>
      <c r="E32" s="23"/>
      <c r="F32" s="13" t="s">
        <v>44</v>
      </c>
      <c r="G32" s="23"/>
      <c r="H32" s="23"/>
      <c r="I32" s="23"/>
      <c r="J32" s="23"/>
      <c r="K32" s="23"/>
      <c r="L32" s="212">
        <v>0.2</v>
      </c>
      <c r="M32" s="194"/>
      <c r="N32" s="194"/>
      <c r="O32" s="194"/>
      <c r="P32" s="194"/>
      <c r="Q32" s="23"/>
      <c r="R32" s="23"/>
      <c r="S32" s="23"/>
      <c r="T32" s="23"/>
      <c r="U32" s="23"/>
      <c r="V32" s="23"/>
      <c r="W32" s="213">
        <f>ROUND(BE94, 2)</f>
        <v>0</v>
      </c>
      <c r="X32" s="194"/>
      <c r="Y32" s="194"/>
      <c r="Z32" s="194"/>
      <c r="AA32" s="194"/>
      <c r="AB32" s="194"/>
      <c r="AC32" s="194"/>
      <c r="AD32" s="194"/>
      <c r="AE32" s="194"/>
      <c r="AF32" s="23"/>
      <c r="AG32" s="23"/>
      <c r="AH32" s="23"/>
      <c r="AI32" s="23"/>
      <c r="AJ32" s="23"/>
      <c r="AK32" s="213">
        <v>0</v>
      </c>
      <c r="AL32" s="194"/>
      <c r="AM32" s="194"/>
      <c r="AN32" s="194"/>
      <c r="AO32" s="194"/>
      <c r="AP32" s="23"/>
      <c r="AQ32" s="23"/>
      <c r="AR32" s="24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194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</row>
    <row r="33" spans="1:91" ht="14.25" hidden="1" customHeight="1">
      <c r="A33" s="23"/>
      <c r="B33" s="24"/>
      <c r="C33" s="23"/>
      <c r="D33" s="23"/>
      <c r="E33" s="23"/>
      <c r="F33" s="25" t="s">
        <v>45</v>
      </c>
      <c r="G33" s="23"/>
      <c r="H33" s="23"/>
      <c r="I33" s="23"/>
      <c r="J33" s="23"/>
      <c r="K33" s="23"/>
      <c r="L33" s="198">
        <v>0</v>
      </c>
      <c r="M33" s="194"/>
      <c r="N33" s="194"/>
      <c r="O33" s="194"/>
      <c r="P33" s="194"/>
      <c r="Q33" s="26"/>
      <c r="R33" s="26"/>
      <c r="S33" s="26"/>
      <c r="T33" s="26"/>
      <c r="U33" s="26"/>
      <c r="V33" s="26"/>
      <c r="W33" s="197">
        <f>ROUND(BF94,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26"/>
      <c r="AG33" s="26"/>
      <c r="AH33" s="26"/>
      <c r="AI33" s="26"/>
      <c r="AJ33" s="26"/>
      <c r="AK33" s="197">
        <v>0</v>
      </c>
      <c r="AL33" s="194"/>
      <c r="AM33" s="194"/>
      <c r="AN33" s="194"/>
      <c r="AO33" s="194"/>
      <c r="AP33" s="26"/>
      <c r="AQ33" s="26"/>
      <c r="AR33" s="27"/>
      <c r="AS33" s="26"/>
      <c r="AT33" s="26"/>
      <c r="AU33" s="26"/>
      <c r="AV33" s="26"/>
      <c r="AW33" s="26"/>
      <c r="AX33" s="26"/>
      <c r="AY33" s="26"/>
      <c r="AZ33" s="26"/>
      <c r="BA33" s="23"/>
      <c r="BB33" s="23"/>
      <c r="BC33" s="23"/>
      <c r="BD33" s="23"/>
      <c r="BE33" s="23"/>
      <c r="BF33" s="23"/>
      <c r="BG33" s="194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</row>
    <row r="34" spans="1:91" ht="6.75" customHeight="1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9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94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</row>
    <row r="35" spans="1:91" ht="25.5" customHeight="1">
      <c r="A35" s="18"/>
      <c r="B35" s="19"/>
      <c r="C35" s="28"/>
      <c r="D35" s="29" t="s">
        <v>46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47</v>
      </c>
      <c r="U35" s="30"/>
      <c r="V35" s="30"/>
      <c r="W35" s="30"/>
      <c r="X35" s="201" t="s">
        <v>48</v>
      </c>
      <c r="Y35" s="202"/>
      <c r="Z35" s="202"/>
      <c r="AA35" s="202"/>
      <c r="AB35" s="202"/>
      <c r="AC35" s="30"/>
      <c r="AD35" s="30"/>
      <c r="AE35" s="30"/>
      <c r="AF35" s="30"/>
      <c r="AG35" s="30"/>
      <c r="AH35" s="30"/>
      <c r="AI35" s="30"/>
      <c r="AJ35" s="30"/>
      <c r="AK35" s="223">
        <f>SUM(AK26:AK33)</f>
        <v>0</v>
      </c>
      <c r="AL35" s="202"/>
      <c r="AM35" s="202"/>
      <c r="AN35" s="202"/>
      <c r="AO35" s="205"/>
      <c r="AP35" s="28"/>
      <c r="AQ35" s="28"/>
      <c r="AR35" s="19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</row>
    <row r="36" spans="1:91" ht="6.75" customHeight="1">
      <c r="A36" s="18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9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</row>
    <row r="37" spans="1:91" ht="14.2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9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</row>
    <row r="38" spans="1:91" ht="14.25" customHeight="1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6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4.25" customHeight="1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6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4.25" customHeight="1">
      <c r="A40" s="2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6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6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6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6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6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6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6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6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6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ht="14.25" customHeight="1">
      <c r="A49" s="18"/>
      <c r="B49" s="19"/>
      <c r="C49" s="18"/>
      <c r="D49" s="32" t="s">
        <v>49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50</v>
      </c>
      <c r="AI49" s="33"/>
      <c r="AJ49" s="33"/>
      <c r="AK49" s="33"/>
      <c r="AL49" s="33"/>
      <c r="AM49" s="33"/>
      <c r="AN49" s="33"/>
      <c r="AO49" s="33"/>
      <c r="AP49" s="18"/>
      <c r="AQ49" s="18"/>
      <c r="AR49" s="19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</row>
    <row r="50" spans="1:91" ht="15.75" customHeight="1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6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1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1:91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6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spans="1:91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spans="1:91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spans="1:91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spans="1:91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spans="1:91" ht="15.75" customHeight="1">
      <c r="A60" s="18"/>
      <c r="B60" s="19"/>
      <c r="C60" s="18"/>
      <c r="D60" s="34" t="s">
        <v>51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4" t="s">
        <v>52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4" t="s">
        <v>51</v>
      </c>
      <c r="AI60" s="21"/>
      <c r="AJ60" s="21"/>
      <c r="AK60" s="21"/>
      <c r="AL60" s="21"/>
      <c r="AM60" s="34" t="s">
        <v>52</v>
      </c>
      <c r="AN60" s="21"/>
      <c r="AO60" s="21"/>
      <c r="AP60" s="18"/>
      <c r="AQ60" s="18"/>
      <c r="AR60" s="19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</row>
    <row r="61" spans="1:91" ht="15.75" customHeight="1">
      <c r="A61" s="2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6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spans="1:91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6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spans="1:91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spans="1:91" ht="15.75" customHeight="1">
      <c r="A64" s="18"/>
      <c r="B64" s="19"/>
      <c r="C64" s="18"/>
      <c r="D64" s="32" t="s">
        <v>53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2" t="s">
        <v>54</v>
      </c>
      <c r="AI64" s="33"/>
      <c r="AJ64" s="33"/>
      <c r="AK64" s="33"/>
      <c r="AL64" s="33"/>
      <c r="AM64" s="33"/>
      <c r="AN64" s="33"/>
      <c r="AO64" s="33"/>
      <c r="AP64" s="18"/>
      <c r="AQ64" s="18"/>
      <c r="AR64" s="19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</row>
    <row r="65" spans="1:91" ht="15.75" customHeight="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spans="1:91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6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spans="1:91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spans="1:91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spans="1:91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6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spans="1:91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6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spans="1:9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6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spans="1:91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6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spans="1:91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6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6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18"/>
      <c r="B75" s="19"/>
      <c r="C75" s="18"/>
      <c r="D75" s="34" t="s">
        <v>51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4" t="s">
        <v>52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4" t="s">
        <v>51</v>
      </c>
      <c r="AI75" s="21"/>
      <c r="AJ75" s="21"/>
      <c r="AK75" s="21"/>
      <c r="AL75" s="21"/>
      <c r="AM75" s="34" t="s">
        <v>52</v>
      </c>
      <c r="AN75" s="21"/>
      <c r="AO75" s="21"/>
      <c r="AP75" s="18"/>
      <c r="AQ75" s="18"/>
      <c r="AR75" s="19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</row>
    <row r="76" spans="1:91" ht="15.75" customHeight="1">
      <c r="A76" s="18"/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9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</row>
    <row r="77" spans="1:91" ht="6.7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19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19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</row>
    <row r="82" spans="1:91" ht="24.75" customHeight="1">
      <c r="A82" s="18"/>
      <c r="B82" s="19"/>
      <c r="C82" s="7" t="s">
        <v>55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9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</row>
    <row r="83" spans="1:91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9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</row>
    <row r="84" spans="1:91" ht="12" customHeight="1">
      <c r="A84" s="39"/>
      <c r="B84" s="40"/>
      <c r="C84" s="13" t="s">
        <v>13</v>
      </c>
      <c r="D84" s="39"/>
      <c r="E84" s="39"/>
      <c r="F84" s="39"/>
      <c r="G84" s="39"/>
      <c r="H84" s="39"/>
      <c r="I84" s="39"/>
      <c r="J84" s="39"/>
      <c r="K84" s="39"/>
      <c r="L84" s="39" t="str">
        <f t="shared" ref="L84:L85" si="0">K5</f>
        <v>23-D1-02</v>
      </c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40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</row>
    <row r="85" spans="1:91" ht="36.75" customHeight="1">
      <c r="A85" s="41"/>
      <c r="B85" s="42"/>
      <c r="C85" s="43" t="s">
        <v>16</v>
      </c>
      <c r="D85" s="41"/>
      <c r="E85" s="41"/>
      <c r="F85" s="41"/>
      <c r="G85" s="41"/>
      <c r="H85" s="41"/>
      <c r="I85" s="41"/>
      <c r="J85" s="41"/>
      <c r="K85" s="41"/>
      <c r="L85" s="209" t="str">
        <f t="shared" si="0"/>
        <v>Objekty pre chov včiel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41"/>
      <c r="AL85" s="41"/>
      <c r="AM85" s="41"/>
      <c r="AN85" s="41"/>
      <c r="AO85" s="41"/>
      <c r="AP85" s="41"/>
      <c r="AQ85" s="41"/>
      <c r="AR85" s="42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</row>
    <row r="86" spans="1:91" ht="6.75" customHeight="1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9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</row>
    <row r="87" spans="1:91" ht="12" customHeight="1">
      <c r="A87" s="18"/>
      <c r="B87" s="19"/>
      <c r="C87" s="13" t="s">
        <v>20</v>
      </c>
      <c r="D87" s="18"/>
      <c r="E87" s="18"/>
      <c r="F87" s="18"/>
      <c r="G87" s="18"/>
      <c r="H87" s="18"/>
      <c r="I87" s="18"/>
      <c r="J87" s="18"/>
      <c r="K87" s="18"/>
      <c r="L87" s="44" t="str">
        <f>IF(K8="","",K8)</f>
        <v xml:space="preserve"> 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3" t="s">
        <v>22</v>
      </c>
      <c r="AJ87" s="18"/>
      <c r="AK87" s="18"/>
      <c r="AL87" s="18"/>
      <c r="AM87" s="210" t="str">
        <f>IF(AN8= "","",AN8)</f>
        <v>16. 12. 2024</v>
      </c>
      <c r="AN87" s="194"/>
      <c r="AO87" s="18"/>
      <c r="AP87" s="18"/>
      <c r="AQ87" s="18"/>
      <c r="AR87" s="19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</row>
    <row r="88" spans="1:91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9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</row>
    <row r="89" spans="1:91" ht="15" customHeight="1">
      <c r="A89" s="18"/>
      <c r="B89" s="19"/>
      <c r="C89" s="13" t="s">
        <v>24</v>
      </c>
      <c r="D89" s="18"/>
      <c r="E89" s="18"/>
      <c r="F89" s="18"/>
      <c r="G89" s="18"/>
      <c r="H89" s="18"/>
      <c r="I89" s="18"/>
      <c r="J89" s="18"/>
      <c r="K89" s="18"/>
      <c r="L89" s="39" t="str">
        <f>IF(E11= "","",E11)</f>
        <v>Radoslav Melicherčík,Ružová 9990/29, Zvolen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3" t="s">
        <v>32</v>
      </c>
      <c r="AJ89" s="18"/>
      <c r="AK89" s="18"/>
      <c r="AL89" s="18"/>
      <c r="AM89" s="211" t="str">
        <f>IF(E17="","",E17)</f>
        <v xml:space="preserve"> </v>
      </c>
      <c r="AN89" s="194"/>
      <c r="AO89" s="194"/>
      <c r="AP89" s="194"/>
      <c r="AQ89" s="18"/>
      <c r="AR89" s="19"/>
      <c r="AS89" s="220" t="s">
        <v>56</v>
      </c>
      <c r="AT89" s="221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</row>
    <row r="90" spans="1:91" ht="15" customHeight="1">
      <c r="A90" s="18"/>
      <c r="B90" s="19"/>
      <c r="C90" s="13" t="s">
        <v>30</v>
      </c>
      <c r="D90" s="18"/>
      <c r="E90" s="18"/>
      <c r="F90" s="18"/>
      <c r="G90" s="18"/>
      <c r="H90" s="18"/>
      <c r="I90" s="18"/>
      <c r="J90" s="18"/>
      <c r="K90" s="18"/>
      <c r="L90" s="39" t="str">
        <f>IF(E14= "Vyplň údaj","",E14)</f>
        <v/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3" t="s">
        <v>33</v>
      </c>
      <c r="AJ90" s="18"/>
      <c r="AK90" s="18"/>
      <c r="AL90" s="18"/>
      <c r="AM90" s="211" t="str">
        <f>IF(E20="","",E20)</f>
        <v>Ing.Miroslav Plevka</v>
      </c>
      <c r="AN90" s="194"/>
      <c r="AO90" s="194"/>
      <c r="AP90" s="194"/>
      <c r="AQ90" s="18"/>
      <c r="AR90" s="19"/>
      <c r="AS90" s="222"/>
      <c r="AT90" s="194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4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</row>
    <row r="91" spans="1:91" ht="10.5" customHeight="1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9"/>
      <c r="AS91" s="222"/>
      <c r="AT91" s="194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4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</row>
    <row r="92" spans="1:91" ht="29.25" customHeight="1">
      <c r="A92" s="18"/>
      <c r="B92" s="19"/>
      <c r="C92" s="214" t="s">
        <v>57</v>
      </c>
      <c r="D92" s="202"/>
      <c r="E92" s="202"/>
      <c r="F92" s="202"/>
      <c r="G92" s="202"/>
      <c r="H92" s="49"/>
      <c r="I92" s="204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16" t="s">
        <v>59</v>
      </c>
      <c r="AH92" s="202"/>
      <c r="AI92" s="202"/>
      <c r="AJ92" s="202"/>
      <c r="AK92" s="202"/>
      <c r="AL92" s="202"/>
      <c r="AM92" s="202"/>
      <c r="AN92" s="204" t="s">
        <v>60</v>
      </c>
      <c r="AO92" s="202"/>
      <c r="AP92" s="205"/>
      <c r="AQ92" s="50" t="s">
        <v>61</v>
      </c>
      <c r="AR92" s="19"/>
      <c r="AS92" s="51" t="s">
        <v>62</v>
      </c>
      <c r="AT92" s="52" t="s">
        <v>63</v>
      </c>
      <c r="AU92" s="52" t="s">
        <v>64</v>
      </c>
      <c r="AV92" s="52" t="s">
        <v>65</v>
      </c>
      <c r="AW92" s="52" t="s">
        <v>66</v>
      </c>
      <c r="AX92" s="52" t="s">
        <v>67</v>
      </c>
      <c r="AY92" s="52" t="s">
        <v>68</v>
      </c>
      <c r="AZ92" s="52" t="s">
        <v>69</v>
      </c>
      <c r="BA92" s="52" t="s">
        <v>70</v>
      </c>
      <c r="BB92" s="52" t="s">
        <v>71</v>
      </c>
      <c r="BC92" s="52" t="s">
        <v>72</v>
      </c>
      <c r="BD92" s="52" t="s">
        <v>73</v>
      </c>
      <c r="BE92" s="52" t="s">
        <v>74</v>
      </c>
      <c r="BF92" s="53" t="s">
        <v>75</v>
      </c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</row>
    <row r="93" spans="1:91" ht="10.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9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</row>
    <row r="94" spans="1:91" ht="32.25" customHeight="1">
      <c r="A94" s="55"/>
      <c r="B94" s="56"/>
      <c r="C94" s="57" t="s">
        <v>76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15">
        <f>ROUND(SUM(AG95:AG101),2)</f>
        <v>0</v>
      </c>
      <c r="AH94" s="194"/>
      <c r="AI94" s="194"/>
      <c r="AJ94" s="194"/>
      <c r="AK94" s="194"/>
      <c r="AL94" s="194"/>
      <c r="AM94" s="194"/>
      <c r="AN94" s="219">
        <f t="shared" ref="AN94:AN101" si="1">SUM(AG94,AV94)</f>
        <v>0</v>
      </c>
      <c r="AO94" s="194"/>
      <c r="AP94" s="194"/>
      <c r="AQ94" s="60" t="s">
        <v>1</v>
      </c>
      <c r="AR94" s="56"/>
      <c r="AS94" s="61">
        <f t="shared" ref="AS94:AU94" si="2">ROUND(SUM(AS95:AS101),2)</f>
        <v>0</v>
      </c>
      <c r="AT94" s="62">
        <f t="shared" si="2"/>
        <v>0</v>
      </c>
      <c r="AU94" s="63">
        <f t="shared" si="2"/>
        <v>0</v>
      </c>
      <c r="AV94" s="63">
        <f t="shared" ref="AV94:AV101" si="3">ROUND(SUM(AX94:AY94),2)</f>
        <v>0</v>
      </c>
      <c r="AW94" s="64">
        <f>ROUND(SUM(AW95:AW101),5)</f>
        <v>0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 t="shared" ref="BB94:BF94" si="4">ROUND(SUM(BB95:BB101),2)</f>
        <v>0</v>
      </c>
      <c r="BC94" s="63">
        <f t="shared" si="4"/>
        <v>0</v>
      </c>
      <c r="BD94" s="63">
        <f t="shared" si="4"/>
        <v>0</v>
      </c>
      <c r="BE94" s="63">
        <f t="shared" si="4"/>
        <v>0</v>
      </c>
      <c r="BF94" s="65">
        <f t="shared" si="4"/>
        <v>0</v>
      </c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66" t="s">
        <v>77</v>
      </c>
      <c r="BT94" s="66" t="s">
        <v>78</v>
      </c>
      <c r="BU94" s="67" t="s">
        <v>79</v>
      </c>
      <c r="BV94" s="66" t="s">
        <v>80</v>
      </c>
      <c r="BW94" s="66" t="s">
        <v>5</v>
      </c>
      <c r="BX94" s="66" t="s">
        <v>81</v>
      </c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66" t="s">
        <v>1</v>
      </c>
      <c r="CM94" s="55"/>
    </row>
    <row r="95" spans="1:91" ht="24.75" customHeight="1">
      <c r="A95" s="68" t="s">
        <v>82</v>
      </c>
      <c r="B95" s="69"/>
      <c r="C95" s="70"/>
      <c r="D95" s="199" t="s">
        <v>83</v>
      </c>
      <c r="E95" s="194"/>
      <c r="F95" s="194"/>
      <c r="G95" s="194"/>
      <c r="H95" s="194"/>
      <c r="I95" s="71"/>
      <c r="J95" s="199" t="s">
        <v>84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203">
        <f>'23-D1-02-01 - Terénne úpravy'!L32</f>
        <v>0</v>
      </c>
      <c r="AH95" s="194"/>
      <c r="AI95" s="194"/>
      <c r="AJ95" s="194"/>
      <c r="AK95" s="194"/>
      <c r="AL95" s="194"/>
      <c r="AM95" s="194"/>
      <c r="AN95" s="203">
        <f t="shared" si="1"/>
        <v>0</v>
      </c>
      <c r="AO95" s="194"/>
      <c r="AP95" s="194"/>
      <c r="AQ95" s="72" t="s">
        <v>85</v>
      </c>
      <c r="AR95" s="69"/>
      <c r="AS95" s="73">
        <f>'23-D1-02-01 - Terénne úpravy'!L30</f>
        <v>0</v>
      </c>
      <c r="AT95" s="74">
        <f>'23-D1-02-01 - Terénne úpravy'!L31</f>
        <v>0</v>
      </c>
      <c r="AU95" s="74">
        <v>0</v>
      </c>
      <c r="AV95" s="74">
        <f t="shared" si="3"/>
        <v>0</v>
      </c>
      <c r="AW95" s="75">
        <f>'23-D1-02-01 - Terénne úpravy'!U118</f>
        <v>0</v>
      </c>
      <c r="AX95" s="74">
        <f>'23-D1-02-01 - Terénne úpravy'!L35</f>
        <v>0</v>
      </c>
      <c r="AY95" s="74">
        <f>'23-D1-02-01 - Terénne úpravy'!L36</f>
        <v>0</v>
      </c>
      <c r="AZ95" s="74">
        <f>'23-D1-02-01 - Terénne úpravy'!L37</f>
        <v>0</v>
      </c>
      <c r="BA95" s="74">
        <f>'23-D1-02-01 - Terénne úpravy'!L38</f>
        <v>0</v>
      </c>
      <c r="BB95" s="74">
        <f>'23-D1-02-01 - Terénne úpravy'!F35</f>
        <v>0</v>
      </c>
      <c r="BC95" s="74">
        <f>'23-D1-02-01 - Terénne úpravy'!F36</f>
        <v>0</v>
      </c>
      <c r="BD95" s="74">
        <f>'23-D1-02-01 - Terénne úpravy'!F37</f>
        <v>0</v>
      </c>
      <c r="BE95" s="74">
        <f>'23-D1-02-01 - Terénne úpravy'!F38</f>
        <v>0</v>
      </c>
      <c r="BF95" s="76">
        <f>'23-D1-02-01 - Terénne úpravy'!F39</f>
        <v>0</v>
      </c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8" t="s">
        <v>86</v>
      </c>
      <c r="BU95" s="77"/>
      <c r="BV95" s="78" t="s">
        <v>80</v>
      </c>
      <c r="BW95" s="78" t="s">
        <v>87</v>
      </c>
      <c r="BX95" s="78" t="s">
        <v>5</v>
      </c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8" t="s">
        <v>1</v>
      </c>
      <c r="CM95" s="78" t="s">
        <v>78</v>
      </c>
    </row>
    <row r="96" spans="1:91" ht="24.75" customHeight="1">
      <c r="A96" s="68" t="s">
        <v>82</v>
      </c>
      <c r="B96" s="69"/>
      <c r="C96" s="70"/>
      <c r="D96" s="199" t="s">
        <v>88</v>
      </c>
      <c r="E96" s="194"/>
      <c r="F96" s="194"/>
      <c r="G96" s="194"/>
      <c r="H96" s="194"/>
      <c r="I96" s="71"/>
      <c r="J96" s="199" t="s">
        <v>89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203">
        <f>'23-D1-02-02 - Včelnica'!L32</f>
        <v>0</v>
      </c>
      <c r="AH96" s="194"/>
      <c r="AI96" s="194"/>
      <c r="AJ96" s="194"/>
      <c r="AK96" s="194"/>
      <c r="AL96" s="194"/>
      <c r="AM96" s="194"/>
      <c r="AN96" s="203">
        <f t="shared" si="1"/>
        <v>0</v>
      </c>
      <c r="AO96" s="194"/>
      <c r="AP96" s="194"/>
      <c r="AQ96" s="72" t="s">
        <v>85</v>
      </c>
      <c r="AR96" s="69"/>
      <c r="AS96" s="73">
        <f>'23-D1-02-02 - Včelnica'!L30</f>
        <v>0</v>
      </c>
      <c r="AT96" s="74">
        <f>'23-D1-02-02 - Včelnica'!L31</f>
        <v>0</v>
      </c>
      <c r="AU96" s="74">
        <v>0</v>
      </c>
      <c r="AV96" s="74">
        <f t="shared" si="3"/>
        <v>0</v>
      </c>
      <c r="AW96" s="75">
        <f>'23-D1-02-02 - Včelnica'!U130</f>
        <v>0</v>
      </c>
      <c r="AX96" s="74">
        <f>'23-D1-02-02 - Včelnica'!L35</f>
        <v>0</v>
      </c>
      <c r="AY96" s="74">
        <f>'23-D1-02-02 - Včelnica'!L36</f>
        <v>0</v>
      </c>
      <c r="AZ96" s="74">
        <f>'23-D1-02-02 - Včelnica'!L37</f>
        <v>0</v>
      </c>
      <c r="BA96" s="74">
        <f>'23-D1-02-02 - Včelnica'!L38</f>
        <v>0</v>
      </c>
      <c r="BB96" s="74">
        <f>'23-D1-02-02 - Včelnica'!F35</f>
        <v>0</v>
      </c>
      <c r="BC96" s="74">
        <f>'23-D1-02-02 - Včelnica'!F36</f>
        <v>0</v>
      </c>
      <c r="BD96" s="74">
        <f>'23-D1-02-02 - Včelnica'!F37</f>
        <v>0</v>
      </c>
      <c r="BE96" s="74">
        <f>'23-D1-02-02 - Včelnica'!F38</f>
        <v>0</v>
      </c>
      <c r="BF96" s="76">
        <f>'23-D1-02-02 - Včelnica'!F39</f>
        <v>0</v>
      </c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8" t="s">
        <v>86</v>
      </c>
      <c r="BU96" s="77"/>
      <c r="BV96" s="78" t="s">
        <v>80</v>
      </c>
      <c r="BW96" s="78" t="s">
        <v>90</v>
      </c>
      <c r="BX96" s="78" t="s">
        <v>5</v>
      </c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8" t="s">
        <v>1</v>
      </c>
      <c r="CM96" s="78" t="s">
        <v>78</v>
      </c>
    </row>
    <row r="97" spans="1:91" ht="24.75" customHeight="1">
      <c r="A97" s="68" t="s">
        <v>82</v>
      </c>
      <c r="B97" s="69"/>
      <c r="C97" s="70"/>
      <c r="D97" s="199" t="s">
        <v>91</v>
      </c>
      <c r="E97" s="194"/>
      <c r="F97" s="194"/>
      <c r="G97" s="194"/>
      <c r="H97" s="194"/>
      <c r="I97" s="71"/>
      <c r="J97" s="199" t="s">
        <v>92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203">
        <f>'23-D1-02-03 - Technická m...'!L32</f>
        <v>0</v>
      </c>
      <c r="AH97" s="194"/>
      <c r="AI97" s="194"/>
      <c r="AJ97" s="194"/>
      <c r="AK97" s="194"/>
      <c r="AL97" s="194"/>
      <c r="AM97" s="194"/>
      <c r="AN97" s="203">
        <f t="shared" si="1"/>
        <v>0</v>
      </c>
      <c r="AO97" s="194"/>
      <c r="AP97" s="194"/>
      <c r="AQ97" s="72" t="s">
        <v>85</v>
      </c>
      <c r="AR97" s="69"/>
      <c r="AS97" s="73">
        <f>'23-D1-02-03 - Technická m...'!L30</f>
        <v>0</v>
      </c>
      <c r="AT97" s="74">
        <f>'23-D1-02-03 - Technická m...'!L31</f>
        <v>0</v>
      </c>
      <c r="AU97" s="74">
        <v>0</v>
      </c>
      <c r="AV97" s="74">
        <f t="shared" si="3"/>
        <v>0</v>
      </c>
      <c r="AW97" s="75">
        <f>'23-D1-02-03 - Technická m...'!U130</f>
        <v>0</v>
      </c>
      <c r="AX97" s="74">
        <f>'23-D1-02-03 - Technická m...'!L35</f>
        <v>0</v>
      </c>
      <c r="AY97" s="74">
        <f>'23-D1-02-03 - Technická m...'!L36</f>
        <v>0</v>
      </c>
      <c r="AZ97" s="74">
        <f>'23-D1-02-03 - Technická m...'!L37</f>
        <v>0</v>
      </c>
      <c r="BA97" s="74">
        <f>'23-D1-02-03 - Technická m...'!L38</f>
        <v>0</v>
      </c>
      <c r="BB97" s="74">
        <f>'23-D1-02-03 - Technická m...'!F35</f>
        <v>0</v>
      </c>
      <c r="BC97" s="74">
        <f>'23-D1-02-03 - Technická m...'!F36</f>
        <v>0</v>
      </c>
      <c r="BD97" s="74">
        <f>'23-D1-02-03 - Technická m...'!F37</f>
        <v>0</v>
      </c>
      <c r="BE97" s="74">
        <f>'23-D1-02-03 - Technická m...'!F38</f>
        <v>0</v>
      </c>
      <c r="BF97" s="76">
        <f>'23-D1-02-03 - Technická m...'!F39</f>
        <v>0</v>
      </c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8" t="s">
        <v>86</v>
      </c>
      <c r="BU97" s="77"/>
      <c r="BV97" s="78" t="s">
        <v>80</v>
      </c>
      <c r="BW97" s="78" t="s">
        <v>93</v>
      </c>
      <c r="BX97" s="78" t="s">
        <v>5</v>
      </c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8" t="s">
        <v>1</v>
      </c>
      <c r="CM97" s="78" t="s">
        <v>78</v>
      </c>
    </row>
    <row r="98" spans="1:91" ht="24.75" customHeight="1">
      <c r="A98" s="68" t="s">
        <v>82</v>
      </c>
      <c r="B98" s="69"/>
      <c r="C98" s="70"/>
      <c r="D98" s="199" t="s">
        <v>94</v>
      </c>
      <c r="E98" s="194"/>
      <c r="F98" s="194"/>
      <c r="G98" s="194"/>
      <c r="H98" s="194"/>
      <c r="I98" s="71"/>
      <c r="J98" s="199" t="s">
        <v>95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203">
        <f>'23-D1-02-04 - Sklad na vč...'!L32</f>
        <v>0</v>
      </c>
      <c r="AH98" s="194"/>
      <c r="AI98" s="194"/>
      <c r="AJ98" s="194"/>
      <c r="AK98" s="194"/>
      <c r="AL98" s="194"/>
      <c r="AM98" s="194"/>
      <c r="AN98" s="203">
        <f t="shared" si="1"/>
        <v>0</v>
      </c>
      <c r="AO98" s="194"/>
      <c r="AP98" s="194"/>
      <c r="AQ98" s="72" t="s">
        <v>85</v>
      </c>
      <c r="AR98" s="69"/>
      <c r="AS98" s="73">
        <f>'23-D1-02-04 - Sklad na vč...'!L30</f>
        <v>0</v>
      </c>
      <c r="AT98" s="74">
        <f>'23-D1-02-04 - Sklad na vč...'!L31</f>
        <v>0</v>
      </c>
      <c r="AU98" s="74">
        <v>0</v>
      </c>
      <c r="AV98" s="74">
        <f t="shared" si="3"/>
        <v>0</v>
      </c>
      <c r="AW98" s="75">
        <f>'23-D1-02-04 - Sklad na vč...'!U130</f>
        <v>0</v>
      </c>
      <c r="AX98" s="74">
        <f>'23-D1-02-04 - Sklad na vč...'!L35</f>
        <v>0</v>
      </c>
      <c r="AY98" s="74">
        <f>'23-D1-02-04 - Sklad na vč...'!L36</f>
        <v>0</v>
      </c>
      <c r="AZ98" s="74">
        <f>'23-D1-02-04 - Sklad na vč...'!L37</f>
        <v>0</v>
      </c>
      <c r="BA98" s="74">
        <f>'23-D1-02-04 - Sklad na vč...'!L38</f>
        <v>0</v>
      </c>
      <c r="BB98" s="74">
        <f>'23-D1-02-04 - Sklad na vč...'!F35</f>
        <v>0</v>
      </c>
      <c r="BC98" s="74">
        <f>'23-D1-02-04 - Sklad na vč...'!F36</f>
        <v>0</v>
      </c>
      <c r="BD98" s="74">
        <f>'23-D1-02-04 - Sklad na vč...'!F37</f>
        <v>0</v>
      </c>
      <c r="BE98" s="74">
        <f>'23-D1-02-04 - Sklad na vč...'!F38</f>
        <v>0</v>
      </c>
      <c r="BF98" s="76">
        <f>'23-D1-02-04 - Sklad na vč...'!F39</f>
        <v>0</v>
      </c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8" t="s">
        <v>86</v>
      </c>
      <c r="BU98" s="77"/>
      <c r="BV98" s="78" t="s">
        <v>80</v>
      </c>
      <c r="BW98" s="78" t="s">
        <v>96</v>
      </c>
      <c r="BX98" s="78" t="s">
        <v>5</v>
      </c>
      <c r="BY98" s="77"/>
      <c r="BZ98" s="77"/>
      <c r="CA98" s="77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8" t="s">
        <v>1</v>
      </c>
      <c r="CM98" s="78" t="s">
        <v>78</v>
      </c>
    </row>
    <row r="99" spans="1:91" ht="24.75" customHeight="1">
      <c r="A99" s="68" t="s">
        <v>82</v>
      </c>
      <c r="B99" s="69"/>
      <c r="C99" s="70"/>
      <c r="D99" s="199" t="s">
        <v>97</v>
      </c>
      <c r="E99" s="194"/>
      <c r="F99" s="194"/>
      <c r="G99" s="194"/>
      <c r="H99" s="194"/>
      <c r="I99" s="71"/>
      <c r="J99" s="199" t="s">
        <v>98</v>
      </c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203">
        <f>'23-D1-02-05 - Sklad na pe...'!L32</f>
        <v>0</v>
      </c>
      <c r="AH99" s="194"/>
      <c r="AI99" s="194"/>
      <c r="AJ99" s="194"/>
      <c r="AK99" s="194"/>
      <c r="AL99" s="194"/>
      <c r="AM99" s="194"/>
      <c r="AN99" s="203">
        <f t="shared" si="1"/>
        <v>0</v>
      </c>
      <c r="AO99" s="194"/>
      <c r="AP99" s="194"/>
      <c r="AQ99" s="72" t="s">
        <v>85</v>
      </c>
      <c r="AR99" s="69"/>
      <c r="AS99" s="73">
        <f>'23-D1-02-05 - Sklad na pe...'!L30</f>
        <v>0</v>
      </c>
      <c r="AT99" s="74">
        <f>'23-D1-02-05 - Sklad na pe...'!L31</f>
        <v>0</v>
      </c>
      <c r="AU99" s="74">
        <v>0</v>
      </c>
      <c r="AV99" s="74">
        <f t="shared" si="3"/>
        <v>0</v>
      </c>
      <c r="AW99" s="75">
        <f>'23-D1-02-05 - Sklad na pe...'!U130</f>
        <v>0</v>
      </c>
      <c r="AX99" s="74">
        <f>'23-D1-02-05 - Sklad na pe...'!L35</f>
        <v>0</v>
      </c>
      <c r="AY99" s="74">
        <f>'23-D1-02-05 - Sklad na pe...'!L36</f>
        <v>0</v>
      </c>
      <c r="AZ99" s="74">
        <f>'23-D1-02-05 - Sklad na pe...'!L37</f>
        <v>0</v>
      </c>
      <c r="BA99" s="74">
        <f>'23-D1-02-05 - Sklad na pe...'!L38</f>
        <v>0</v>
      </c>
      <c r="BB99" s="74">
        <f>'23-D1-02-05 - Sklad na pe...'!F35</f>
        <v>0</v>
      </c>
      <c r="BC99" s="74">
        <f>'23-D1-02-05 - Sklad na pe...'!F36</f>
        <v>0</v>
      </c>
      <c r="BD99" s="74">
        <f>'23-D1-02-05 - Sklad na pe...'!F37</f>
        <v>0</v>
      </c>
      <c r="BE99" s="74">
        <f>'23-D1-02-05 - Sklad na pe...'!F38</f>
        <v>0</v>
      </c>
      <c r="BF99" s="76">
        <f>'23-D1-02-05 - Sklad na pe...'!F39</f>
        <v>0</v>
      </c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8" t="s">
        <v>86</v>
      </c>
      <c r="BU99" s="77"/>
      <c r="BV99" s="78" t="s">
        <v>80</v>
      </c>
      <c r="BW99" s="78" t="s">
        <v>99</v>
      </c>
      <c r="BX99" s="78" t="s">
        <v>5</v>
      </c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8" t="s">
        <v>1</v>
      </c>
      <c r="CM99" s="78" t="s">
        <v>78</v>
      </c>
    </row>
    <row r="100" spans="1:91" ht="24.75" customHeight="1">
      <c r="A100" s="68" t="s">
        <v>82</v>
      </c>
      <c r="B100" s="69"/>
      <c r="C100" s="70"/>
      <c r="D100" s="199" t="s">
        <v>100</v>
      </c>
      <c r="E100" s="194"/>
      <c r="F100" s="194"/>
      <c r="G100" s="194"/>
      <c r="H100" s="194"/>
      <c r="I100" s="71"/>
      <c r="J100" s="199" t="s">
        <v>101</v>
      </c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203">
        <f>'23-D1-02-06 - Sklad na me...'!L32</f>
        <v>0</v>
      </c>
      <c r="AH100" s="194"/>
      <c r="AI100" s="194"/>
      <c r="AJ100" s="194"/>
      <c r="AK100" s="194"/>
      <c r="AL100" s="194"/>
      <c r="AM100" s="194"/>
      <c r="AN100" s="203">
        <f t="shared" si="1"/>
        <v>0</v>
      </c>
      <c r="AO100" s="194"/>
      <c r="AP100" s="194"/>
      <c r="AQ100" s="72" t="s">
        <v>85</v>
      </c>
      <c r="AR100" s="69"/>
      <c r="AS100" s="73">
        <f>'23-D1-02-06 - Sklad na me...'!L30</f>
        <v>0</v>
      </c>
      <c r="AT100" s="74">
        <f>'23-D1-02-06 - Sklad na me...'!L31</f>
        <v>0</v>
      </c>
      <c r="AU100" s="74">
        <v>0</v>
      </c>
      <c r="AV100" s="74">
        <f t="shared" si="3"/>
        <v>0</v>
      </c>
      <c r="AW100" s="75">
        <f>'23-D1-02-06 - Sklad na me...'!U130</f>
        <v>0</v>
      </c>
      <c r="AX100" s="74">
        <f>'23-D1-02-06 - Sklad na me...'!L35</f>
        <v>0</v>
      </c>
      <c r="AY100" s="74">
        <f>'23-D1-02-06 - Sklad na me...'!L36</f>
        <v>0</v>
      </c>
      <c r="AZ100" s="74">
        <f>'23-D1-02-06 - Sklad na me...'!L37</f>
        <v>0</v>
      </c>
      <c r="BA100" s="74">
        <f>'23-D1-02-06 - Sklad na me...'!L38</f>
        <v>0</v>
      </c>
      <c r="BB100" s="74">
        <f>'23-D1-02-06 - Sklad na me...'!F35</f>
        <v>0</v>
      </c>
      <c r="BC100" s="74">
        <f>'23-D1-02-06 - Sklad na me...'!F36</f>
        <v>0</v>
      </c>
      <c r="BD100" s="74">
        <f>'23-D1-02-06 - Sklad na me...'!F37</f>
        <v>0</v>
      </c>
      <c r="BE100" s="74">
        <f>'23-D1-02-06 - Sklad na me...'!F38</f>
        <v>0</v>
      </c>
      <c r="BF100" s="76">
        <f>'23-D1-02-06 - Sklad na me...'!F39</f>
        <v>0</v>
      </c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8" t="s">
        <v>86</v>
      </c>
      <c r="BU100" s="77"/>
      <c r="BV100" s="78" t="s">
        <v>80</v>
      </c>
      <c r="BW100" s="78" t="s">
        <v>102</v>
      </c>
      <c r="BX100" s="78" t="s">
        <v>5</v>
      </c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8" t="s">
        <v>1</v>
      </c>
      <c r="CM100" s="78" t="s">
        <v>78</v>
      </c>
    </row>
    <row r="101" spans="1:91" ht="24.75" customHeight="1">
      <c r="A101" s="68" t="s">
        <v>82</v>
      </c>
      <c r="B101" s="69"/>
      <c r="C101" s="70"/>
      <c r="D101" s="199" t="s">
        <v>103</v>
      </c>
      <c r="E101" s="194"/>
      <c r="F101" s="194"/>
      <c r="G101" s="194"/>
      <c r="H101" s="194"/>
      <c r="I101" s="71"/>
      <c r="J101" s="199" t="s">
        <v>104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203">
        <f>'23-D1-02-07 - Sklad na med'!L32</f>
        <v>0</v>
      </c>
      <c r="AH101" s="194"/>
      <c r="AI101" s="194"/>
      <c r="AJ101" s="194"/>
      <c r="AK101" s="194"/>
      <c r="AL101" s="194"/>
      <c r="AM101" s="194"/>
      <c r="AN101" s="203">
        <f t="shared" si="1"/>
        <v>0</v>
      </c>
      <c r="AO101" s="194"/>
      <c r="AP101" s="194"/>
      <c r="AQ101" s="72" t="s">
        <v>85</v>
      </c>
      <c r="AR101" s="69"/>
      <c r="AS101" s="79">
        <f>'23-D1-02-07 - Sklad na med'!L30</f>
        <v>0</v>
      </c>
      <c r="AT101" s="80">
        <f>'23-D1-02-07 - Sklad na med'!L31</f>
        <v>0</v>
      </c>
      <c r="AU101" s="80">
        <v>0</v>
      </c>
      <c r="AV101" s="80">
        <f t="shared" si="3"/>
        <v>0</v>
      </c>
      <c r="AW101" s="81">
        <f>'23-D1-02-07 - Sklad na med'!U130</f>
        <v>0</v>
      </c>
      <c r="AX101" s="80">
        <f>'23-D1-02-07 - Sklad na med'!L35</f>
        <v>0</v>
      </c>
      <c r="AY101" s="80">
        <f>'23-D1-02-07 - Sklad na med'!L36</f>
        <v>0</v>
      </c>
      <c r="AZ101" s="80">
        <f>'23-D1-02-07 - Sklad na med'!L37</f>
        <v>0</v>
      </c>
      <c r="BA101" s="80">
        <f>'23-D1-02-07 - Sklad na med'!L38</f>
        <v>0</v>
      </c>
      <c r="BB101" s="80">
        <f>'23-D1-02-07 - Sklad na med'!F35</f>
        <v>0</v>
      </c>
      <c r="BC101" s="80">
        <f>'23-D1-02-07 - Sklad na med'!F36</f>
        <v>0</v>
      </c>
      <c r="BD101" s="80">
        <f>'23-D1-02-07 - Sklad na med'!F37</f>
        <v>0</v>
      </c>
      <c r="BE101" s="80">
        <f>'23-D1-02-07 - Sklad na med'!F38</f>
        <v>0</v>
      </c>
      <c r="BF101" s="82">
        <f>'23-D1-02-07 - Sklad na med'!F39</f>
        <v>0</v>
      </c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8" t="s">
        <v>86</v>
      </c>
      <c r="BU101" s="77"/>
      <c r="BV101" s="78" t="s">
        <v>80</v>
      </c>
      <c r="BW101" s="78" t="s">
        <v>105</v>
      </c>
      <c r="BX101" s="78" t="s">
        <v>5</v>
      </c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8" t="s">
        <v>1</v>
      </c>
      <c r="CM101" s="78" t="s">
        <v>78</v>
      </c>
    </row>
    <row r="102" spans="1:91" ht="30" customHeight="1">
      <c r="A102" s="18"/>
      <c r="B102" s="19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9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</row>
    <row r="103" spans="1:91" ht="6.75" customHeight="1">
      <c r="A103" s="18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</row>
  </sheetData>
  <mergeCells count="66">
    <mergeCell ref="BG5:BG34"/>
    <mergeCell ref="AR2:BG2"/>
    <mergeCell ref="AN96:AP96"/>
    <mergeCell ref="AN94:AP94"/>
    <mergeCell ref="AN97:AP97"/>
    <mergeCell ref="AK31:AO31"/>
    <mergeCell ref="AK32:AO32"/>
    <mergeCell ref="AS89:AT91"/>
    <mergeCell ref="AM90:AP90"/>
    <mergeCell ref="AN95:AP95"/>
    <mergeCell ref="AK33:AO33"/>
    <mergeCell ref="AK35:AO35"/>
    <mergeCell ref="D101:H101"/>
    <mergeCell ref="D95:H95"/>
    <mergeCell ref="D96:H96"/>
    <mergeCell ref="AN100:AP100"/>
    <mergeCell ref="AN101:AP101"/>
    <mergeCell ref="AN98:AP98"/>
    <mergeCell ref="AN99:AP99"/>
    <mergeCell ref="AG94:AM94"/>
    <mergeCell ref="AG92:AM92"/>
    <mergeCell ref="D98:H98"/>
    <mergeCell ref="D99:H99"/>
    <mergeCell ref="D100:H100"/>
    <mergeCell ref="D97:H97"/>
    <mergeCell ref="AG95:AM95"/>
    <mergeCell ref="J95:AF95"/>
    <mergeCell ref="AG96:AM96"/>
    <mergeCell ref="AG97:AM97"/>
    <mergeCell ref="AN92:AP92"/>
    <mergeCell ref="E23:AN23"/>
    <mergeCell ref="AK26:AO26"/>
    <mergeCell ref="AK28:AO28"/>
    <mergeCell ref="AK29:AO29"/>
    <mergeCell ref="AK30:AO30"/>
    <mergeCell ref="L85:AJ85"/>
    <mergeCell ref="AM87:AN87"/>
    <mergeCell ref="AM89:AP89"/>
    <mergeCell ref="L31:P31"/>
    <mergeCell ref="W31:AE31"/>
    <mergeCell ref="L32:P32"/>
    <mergeCell ref="W32:AE32"/>
    <mergeCell ref="C92:G92"/>
    <mergeCell ref="I92:AF92"/>
    <mergeCell ref="J99:AF99"/>
    <mergeCell ref="J100:AF100"/>
    <mergeCell ref="J101:AF101"/>
    <mergeCell ref="K5:AJ5"/>
    <mergeCell ref="X35:AB35"/>
    <mergeCell ref="AG98:AM98"/>
    <mergeCell ref="AG99:AM99"/>
    <mergeCell ref="AG100:AM100"/>
    <mergeCell ref="AG101:AM101"/>
    <mergeCell ref="L33:P33"/>
    <mergeCell ref="W33:AE33"/>
    <mergeCell ref="J96:AF96"/>
    <mergeCell ref="J97:AF97"/>
    <mergeCell ref="J98:AF98"/>
    <mergeCell ref="L30:P30"/>
    <mergeCell ref="W30:AE30"/>
    <mergeCell ref="K6:AJ6"/>
    <mergeCell ref="E14:AJ14"/>
    <mergeCell ref="L28:P28"/>
    <mergeCell ref="W28:AE28"/>
    <mergeCell ref="W29:AE29"/>
    <mergeCell ref="L29:P29"/>
  </mergeCells>
  <hyperlinks>
    <hyperlink ref="A95" location="'23-D1-02-01 - Terénne úpravy'!C2" display="/" xr:uid="{00000000-0004-0000-0000-000000000000}"/>
    <hyperlink ref="A96" location="'23-D1-02-02 - Včelnica'!C2" display="/" xr:uid="{00000000-0004-0000-0000-000001000000}"/>
    <hyperlink ref="A97" location="'23-D1-02-03 - Technická m...'!C2" display="/" xr:uid="{00000000-0004-0000-0000-000002000000}"/>
    <hyperlink ref="A98" location="'23-D1-02-04 - Sklad na vč...'!C2" display="/" xr:uid="{00000000-0004-0000-0000-000003000000}"/>
    <hyperlink ref="A99" location="'23-D1-02-05 - Sklad na pe...'!C2" display="/" xr:uid="{00000000-0004-0000-0000-000004000000}"/>
    <hyperlink ref="A100" location="'23-D1-02-06 - Sklad na me...'!C2" display="/" xr:uid="{00000000-0004-0000-0000-000005000000}"/>
    <hyperlink ref="A101" location="'23-D1-02-07 - Sklad na med'!C2" display="/" xr:uid="{00000000-0004-0000-0000-000006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31"/>
  <sheetViews>
    <sheetView showGridLines="0" workbookViewId="0">
      <selection activeCell="G120" sqref="G120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87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108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ROUND(L118,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ROUND((SUM(BF118:BF130)),  2)</f>
        <v>0</v>
      </c>
      <c r="G35" s="89"/>
      <c r="H35" s="90"/>
      <c r="I35" s="90"/>
      <c r="J35" s="91">
        <v>0.2</v>
      </c>
      <c r="K35" s="90"/>
      <c r="L35" s="89">
        <f>ROUND(((SUM(BF118:BF130))*J35),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ROUND((SUM(BG118:BG130)),  2)</f>
        <v>0</v>
      </c>
      <c r="G36" s="89"/>
      <c r="H36" s="90"/>
      <c r="I36" s="90"/>
      <c r="J36" s="91">
        <v>0.2</v>
      </c>
      <c r="K36" s="90"/>
      <c r="L36" s="89">
        <f>ROUND(((SUM(BG118:BG130))*J36),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ROUND((SUM(BH118:BH130)),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ROUND((SUM(BI118:BI130)),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ROUND((SUM(BJ118:BJ130)),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23-D1-02-01 - Terénne úpravy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R118</f>
        <v>0</v>
      </c>
      <c r="K96" s="59">
        <f t="shared" si="1"/>
        <v>0</v>
      </c>
      <c r="L96" s="59">
        <f t="shared" ref="L96:L98" si="2">L118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R119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R120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21.75" customHeight="1">
      <c r="A99" s="18"/>
      <c r="B99" s="19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9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</row>
    <row r="100" spans="1:66" ht="6.75" customHeight="1">
      <c r="A100" s="18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19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</row>
    <row r="101" spans="1:6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6.75" customHeight="1">
      <c r="A104" s="18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19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</row>
    <row r="105" spans="1:66" ht="24.75" customHeight="1">
      <c r="A105" s="18"/>
      <c r="B105" s="19"/>
      <c r="C105" s="7" t="s">
        <v>120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9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</row>
    <row r="106" spans="1:66" ht="6.75" customHeight="1">
      <c r="A106" s="18"/>
      <c r="B106" s="19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</row>
    <row r="107" spans="1:66" ht="12" customHeight="1">
      <c r="A107" s="18"/>
      <c r="B107" s="19"/>
      <c r="C107" s="13" t="s">
        <v>16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</row>
    <row r="108" spans="1:66" ht="16.5" customHeight="1">
      <c r="A108" s="18"/>
      <c r="B108" s="19"/>
      <c r="C108" s="18"/>
      <c r="D108" s="18"/>
      <c r="E108" s="224" t="str">
        <f>E7</f>
        <v>Objekty pre chov včiel</v>
      </c>
      <c r="F108" s="194"/>
      <c r="G108" s="194"/>
      <c r="H108" s="194"/>
      <c r="I108" s="194"/>
      <c r="J108" s="18"/>
      <c r="K108" s="18"/>
      <c r="L108" s="18"/>
      <c r="M108" s="18"/>
      <c r="N108" s="19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</row>
    <row r="109" spans="1:66" ht="12" customHeight="1">
      <c r="A109" s="18"/>
      <c r="B109" s="19"/>
      <c r="C109" s="13" t="s">
        <v>107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</row>
    <row r="110" spans="1:66" ht="16.5" customHeight="1">
      <c r="A110" s="18"/>
      <c r="B110" s="19"/>
      <c r="C110" s="18"/>
      <c r="D110" s="18"/>
      <c r="E110" s="209" t="str">
        <f>E9</f>
        <v>23-D1-02-01 - Terénne úpravy</v>
      </c>
      <c r="F110" s="194"/>
      <c r="G110" s="194"/>
      <c r="H110" s="194"/>
      <c r="I110" s="194"/>
      <c r="J110" s="18"/>
      <c r="K110" s="18"/>
      <c r="L110" s="18"/>
      <c r="M110" s="18"/>
      <c r="N110" s="19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</row>
    <row r="111" spans="1:66" ht="6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12" customHeight="1">
      <c r="A112" s="18"/>
      <c r="B112" s="19"/>
      <c r="C112" s="13" t="s">
        <v>20</v>
      </c>
      <c r="D112" s="18"/>
      <c r="E112" s="18"/>
      <c r="F112" s="11" t="str">
        <f>F12</f>
        <v xml:space="preserve"> </v>
      </c>
      <c r="G112" s="11"/>
      <c r="H112" s="18"/>
      <c r="I112" s="18"/>
      <c r="J112" s="13" t="s">
        <v>22</v>
      </c>
      <c r="K112" s="45" t="str">
        <f>IF(K12="","",K12)</f>
        <v>16. 12. 2024</v>
      </c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6.75" customHeight="1">
      <c r="A113" s="18"/>
      <c r="B113" s="19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15" customHeight="1">
      <c r="A114" s="18"/>
      <c r="B114" s="19"/>
      <c r="C114" s="13" t="s">
        <v>24</v>
      </c>
      <c r="D114" s="18"/>
      <c r="E114" s="18"/>
      <c r="F114" s="11" t="str">
        <f>E15</f>
        <v>Radoslav Melicherčík,Ružová 9990/29, Zvolen</v>
      </c>
      <c r="G114" s="11"/>
      <c r="H114" s="18"/>
      <c r="I114" s="18"/>
      <c r="J114" s="13" t="s">
        <v>32</v>
      </c>
      <c r="K114" s="16" t="str">
        <f>E21</f>
        <v xml:space="preserve"> </v>
      </c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15" customHeight="1">
      <c r="A115" s="18"/>
      <c r="B115" s="19"/>
      <c r="C115" s="13" t="s">
        <v>30</v>
      </c>
      <c r="D115" s="18"/>
      <c r="E115" s="18"/>
      <c r="F115" s="101" t="str">
        <f>IF(E18="","",E18)</f>
        <v>Vyplň údaj</v>
      </c>
      <c r="G115" s="101"/>
      <c r="H115" s="18"/>
      <c r="I115" s="18"/>
      <c r="J115" s="13" t="s">
        <v>33</v>
      </c>
      <c r="K115" s="16" t="str">
        <f>E24</f>
        <v>Ing.Miroslav Plevka</v>
      </c>
      <c r="L115" s="18"/>
      <c r="M115" s="18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9.75" customHeight="1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9.25" customHeight="1">
      <c r="A117" s="115"/>
      <c r="B117" s="116"/>
      <c r="C117" s="117" t="s">
        <v>121</v>
      </c>
      <c r="D117" s="118" t="s">
        <v>61</v>
      </c>
      <c r="E117" s="118" t="s">
        <v>57</v>
      </c>
      <c r="F117" s="192" t="s">
        <v>878</v>
      </c>
      <c r="G117" s="192" t="s">
        <v>879</v>
      </c>
      <c r="H117" s="118" t="s">
        <v>122</v>
      </c>
      <c r="I117" s="118" t="s">
        <v>123</v>
      </c>
      <c r="J117" s="118" t="s">
        <v>124</v>
      </c>
      <c r="K117" s="118" t="s">
        <v>125</v>
      </c>
      <c r="L117" s="119" t="s">
        <v>115</v>
      </c>
      <c r="M117" s="120" t="s">
        <v>126</v>
      </c>
      <c r="N117" s="116"/>
      <c r="O117" s="51" t="s">
        <v>1</v>
      </c>
      <c r="P117" s="52" t="s">
        <v>40</v>
      </c>
      <c r="Q117" s="52" t="s">
        <v>127</v>
      </c>
      <c r="R117" s="52" t="s">
        <v>128</v>
      </c>
      <c r="S117" s="52" t="s">
        <v>129</v>
      </c>
      <c r="T117" s="52" t="s">
        <v>130</v>
      </c>
      <c r="U117" s="52" t="s">
        <v>131</v>
      </c>
      <c r="V117" s="52" t="s">
        <v>132</v>
      </c>
      <c r="W117" s="52" t="s">
        <v>133</v>
      </c>
      <c r="X117" s="52" t="s">
        <v>134</v>
      </c>
      <c r="Y117" s="53" t="s">
        <v>135</v>
      </c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</row>
    <row r="118" spans="1:66" ht="22.5" customHeight="1">
      <c r="A118" s="18"/>
      <c r="B118" s="19"/>
      <c r="C118" s="57" t="s">
        <v>116</v>
      </c>
      <c r="D118" s="18"/>
      <c r="E118" s="18"/>
      <c r="F118" s="18"/>
      <c r="G118" s="18"/>
      <c r="H118" s="18"/>
      <c r="I118" s="18"/>
      <c r="J118" s="18"/>
      <c r="K118" s="18"/>
      <c r="L118" s="121">
        <f t="shared" ref="L118:L120" si="5">BL118</f>
        <v>0</v>
      </c>
      <c r="M118" s="18"/>
      <c r="N118" s="19"/>
      <c r="O118" s="54"/>
      <c r="P118" s="46"/>
      <c r="Q118" s="46"/>
      <c r="R118" s="122">
        <f t="shared" ref="R118:S118" si="6">R119</f>
        <v>0</v>
      </c>
      <c r="S118" s="122">
        <f t="shared" si="6"/>
        <v>0</v>
      </c>
      <c r="T118" s="46"/>
      <c r="U118" s="123">
        <f t="shared" ref="U118:U119" si="7">U119</f>
        <v>0</v>
      </c>
      <c r="V118" s="46"/>
      <c r="W118" s="123">
        <f t="shared" ref="W118:W119" si="8">W119</f>
        <v>0</v>
      </c>
      <c r="X118" s="46"/>
      <c r="Y118" s="124">
        <f t="shared" ref="Y118:Y119" si="9">Y119</f>
        <v>0</v>
      </c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3" t="s">
        <v>77</v>
      </c>
      <c r="AV118" s="3" t="s">
        <v>117</v>
      </c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25">
        <f t="shared" ref="BL118:BL119" si="10">BL119</f>
        <v>0</v>
      </c>
      <c r="BM118" s="18"/>
      <c r="BN118" s="18"/>
    </row>
    <row r="119" spans="1:66" ht="25.5" customHeight="1">
      <c r="A119" s="126"/>
      <c r="B119" s="127"/>
      <c r="C119" s="126"/>
      <c r="D119" s="128" t="s">
        <v>77</v>
      </c>
      <c r="E119" s="129" t="s">
        <v>136</v>
      </c>
      <c r="F119" s="129" t="s">
        <v>137</v>
      </c>
      <c r="G119" s="129"/>
      <c r="H119" s="126"/>
      <c r="I119" s="126"/>
      <c r="J119" s="126"/>
      <c r="K119" s="126"/>
      <c r="L119" s="130">
        <f t="shared" si="5"/>
        <v>0</v>
      </c>
      <c r="M119" s="126"/>
      <c r="N119" s="127"/>
      <c r="O119" s="131"/>
      <c r="P119" s="126"/>
      <c r="Q119" s="126"/>
      <c r="R119" s="132">
        <f t="shared" ref="R119:S119" si="11">R120</f>
        <v>0</v>
      </c>
      <c r="S119" s="132">
        <f t="shared" si="11"/>
        <v>0</v>
      </c>
      <c r="T119" s="126"/>
      <c r="U119" s="133">
        <f t="shared" si="7"/>
        <v>0</v>
      </c>
      <c r="V119" s="126"/>
      <c r="W119" s="133">
        <f t="shared" si="8"/>
        <v>0</v>
      </c>
      <c r="X119" s="126"/>
      <c r="Y119" s="134">
        <f t="shared" si="9"/>
        <v>0</v>
      </c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8" t="s">
        <v>86</v>
      </c>
      <c r="AT119" s="126"/>
      <c r="AU119" s="135" t="s">
        <v>77</v>
      </c>
      <c r="AV119" s="135" t="s">
        <v>78</v>
      </c>
      <c r="AW119" s="126"/>
      <c r="AX119" s="126"/>
      <c r="AY119" s="126"/>
      <c r="AZ119" s="128" t="s">
        <v>138</v>
      </c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36">
        <f t="shared" si="10"/>
        <v>0</v>
      </c>
      <c r="BM119" s="126"/>
      <c r="BN119" s="126"/>
    </row>
    <row r="120" spans="1:66" ht="22.5" customHeight="1">
      <c r="A120" s="126"/>
      <c r="B120" s="127"/>
      <c r="C120" s="126"/>
      <c r="D120" s="128" t="s">
        <v>77</v>
      </c>
      <c r="E120" s="137" t="s">
        <v>86</v>
      </c>
      <c r="F120" s="137" t="s">
        <v>139</v>
      </c>
      <c r="G120" s="137"/>
      <c r="H120" s="126"/>
      <c r="I120" s="126"/>
      <c r="J120" s="126"/>
      <c r="K120" s="126"/>
      <c r="L120" s="138">
        <f t="shared" si="5"/>
        <v>0</v>
      </c>
      <c r="M120" s="126"/>
      <c r="N120" s="127"/>
      <c r="O120" s="131"/>
      <c r="P120" s="126"/>
      <c r="Q120" s="126"/>
      <c r="R120" s="132">
        <f t="shared" ref="R120:S120" si="12">SUM(R121:R130)</f>
        <v>0</v>
      </c>
      <c r="S120" s="132">
        <f t="shared" si="12"/>
        <v>0</v>
      </c>
      <c r="T120" s="126"/>
      <c r="U120" s="133">
        <f>SUM(U121:U130)</f>
        <v>0</v>
      </c>
      <c r="V120" s="126"/>
      <c r="W120" s="133">
        <f>SUM(W121:W130)</f>
        <v>0</v>
      </c>
      <c r="X120" s="126"/>
      <c r="Y120" s="134">
        <f>SUM(Y121:Y130)</f>
        <v>0</v>
      </c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8" t="s">
        <v>86</v>
      </c>
      <c r="AT120" s="126"/>
      <c r="AU120" s="135" t="s">
        <v>77</v>
      </c>
      <c r="AV120" s="135" t="s">
        <v>86</v>
      </c>
      <c r="AW120" s="126"/>
      <c r="AX120" s="126"/>
      <c r="AY120" s="126"/>
      <c r="AZ120" s="128" t="s">
        <v>138</v>
      </c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36">
        <f>SUM(BL121:BL130)</f>
        <v>0</v>
      </c>
      <c r="BM120" s="126"/>
      <c r="BN120" s="126"/>
    </row>
    <row r="121" spans="1:66" ht="24" customHeight="1">
      <c r="A121" s="18"/>
      <c r="B121" s="19"/>
      <c r="C121" s="139" t="s">
        <v>86</v>
      </c>
      <c r="D121" s="139" t="s">
        <v>140</v>
      </c>
      <c r="E121" s="140" t="s">
        <v>141</v>
      </c>
      <c r="F121" s="141" t="s">
        <v>142</v>
      </c>
      <c r="G121" s="141"/>
      <c r="H121" s="142" t="s">
        <v>143</v>
      </c>
      <c r="I121" s="143">
        <v>585</v>
      </c>
      <c r="J121" s="144"/>
      <c r="K121" s="144"/>
      <c r="L121" s="145">
        <f>ROUND(Q121*I121,2)</f>
        <v>0</v>
      </c>
      <c r="M121" s="146"/>
      <c r="N121" s="19"/>
      <c r="O121" s="147" t="s">
        <v>1</v>
      </c>
      <c r="P121" s="148" t="s">
        <v>42</v>
      </c>
      <c r="Q121" s="149">
        <f>J121+K121</f>
        <v>0</v>
      </c>
      <c r="R121" s="149">
        <f>ROUND(J121*I121,2)</f>
        <v>0</v>
      </c>
      <c r="S121" s="149">
        <f>ROUND(K121*I121,2)</f>
        <v>0</v>
      </c>
      <c r="T121" s="18"/>
      <c r="U121" s="150">
        <f>T121*I121</f>
        <v>0</v>
      </c>
      <c r="V121" s="150">
        <v>0</v>
      </c>
      <c r="W121" s="150">
        <f>V121*I121</f>
        <v>0</v>
      </c>
      <c r="X121" s="150">
        <v>0</v>
      </c>
      <c r="Y121" s="151">
        <f>X121*I121</f>
        <v>0</v>
      </c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52" t="s">
        <v>144</v>
      </c>
      <c r="AT121" s="18"/>
      <c r="AU121" s="152" t="s">
        <v>140</v>
      </c>
      <c r="AV121" s="152" t="s">
        <v>145</v>
      </c>
      <c r="AW121" s="18"/>
      <c r="AX121" s="18"/>
      <c r="AY121" s="18"/>
      <c r="AZ121" s="3" t="s">
        <v>138</v>
      </c>
      <c r="BA121" s="18"/>
      <c r="BB121" s="18"/>
      <c r="BC121" s="18"/>
      <c r="BD121" s="18"/>
      <c r="BE121" s="18"/>
      <c r="BF121" s="153">
        <f>IF(P121="základná",L121,0)</f>
        <v>0</v>
      </c>
      <c r="BG121" s="153">
        <f>IF(P121="znížená",L121,0)</f>
        <v>0</v>
      </c>
      <c r="BH121" s="153">
        <f>IF(P121="zákl. prenesená",L121,0)</f>
        <v>0</v>
      </c>
      <c r="BI121" s="153">
        <f>IF(P121="zníž. prenesená",L121,0)</f>
        <v>0</v>
      </c>
      <c r="BJ121" s="153">
        <f>IF(P121="nulová",L121,0)</f>
        <v>0</v>
      </c>
      <c r="BK121" s="3" t="s">
        <v>145</v>
      </c>
      <c r="BL121" s="153">
        <f>ROUND(Q121*I121,2)</f>
        <v>0</v>
      </c>
      <c r="BM121" s="3" t="s">
        <v>144</v>
      </c>
      <c r="BN121" s="152" t="s">
        <v>146</v>
      </c>
    </row>
    <row r="122" spans="1:66" ht="15.75" customHeight="1">
      <c r="A122" s="154"/>
      <c r="B122" s="155"/>
      <c r="C122" s="154"/>
      <c r="D122" s="156" t="s">
        <v>147</v>
      </c>
      <c r="E122" s="157" t="s">
        <v>1</v>
      </c>
      <c r="F122" s="158" t="s">
        <v>148</v>
      </c>
      <c r="G122" s="158"/>
      <c r="H122" s="154"/>
      <c r="I122" s="159">
        <v>585</v>
      </c>
      <c r="J122" s="154"/>
      <c r="K122" s="154"/>
      <c r="L122" s="154"/>
      <c r="M122" s="154"/>
      <c r="N122" s="155"/>
      <c r="O122" s="160"/>
      <c r="P122" s="154"/>
      <c r="Q122" s="154"/>
      <c r="R122" s="154"/>
      <c r="S122" s="154"/>
      <c r="T122" s="154"/>
      <c r="U122" s="154"/>
      <c r="V122" s="154"/>
      <c r="W122" s="154"/>
      <c r="X122" s="154"/>
      <c r="Y122" s="161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7" t="s">
        <v>147</v>
      </c>
      <c r="AV122" s="157" t="s">
        <v>145</v>
      </c>
      <c r="AW122" s="154" t="s">
        <v>145</v>
      </c>
      <c r="AX122" s="154" t="s">
        <v>4</v>
      </c>
      <c r="AY122" s="154" t="s">
        <v>86</v>
      </c>
      <c r="AZ122" s="157" t="s">
        <v>138</v>
      </c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</row>
    <row r="123" spans="1:66" ht="24" customHeight="1">
      <c r="A123" s="18"/>
      <c r="B123" s="19"/>
      <c r="C123" s="139" t="s">
        <v>145</v>
      </c>
      <c r="D123" s="139" t="s">
        <v>140</v>
      </c>
      <c r="E123" s="140" t="s">
        <v>149</v>
      </c>
      <c r="F123" s="141" t="s">
        <v>150</v>
      </c>
      <c r="G123" s="141"/>
      <c r="H123" s="142" t="s">
        <v>143</v>
      </c>
      <c r="I123" s="143">
        <v>117</v>
      </c>
      <c r="J123" s="144"/>
      <c r="K123" s="144"/>
      <c r="L123" s="145">
        <f>ROUND(Q123*I123,2)</f>
        <v>0</v>
      </c>
      <c r="M123" s="146"/>
      <c r="N123" s="19"/>
      <c r="O123" s="147" t="s">
        <v>1</v>
      </c>
      <c r="P123" s="148" t="s">
        <v>42</v>
      </c>
      <c r="Q123" s="149">
        <f>J123+K123</f>
        <v>0</v>
      </c>
      <c r="R123" s="149">
        <f>ROUND(J123*I123,2)</f>
        <v>0</v>
      </c>
      <c r="S123" s="149">
        <f>ROUND(K123*I123,2)</f>
        <v>0</v>
      </c>
      <c r="T123" s="18"/>
      <c r="U123" s="150">
        <f>T123*I123</f>
        <v>0</v>
      </c>
      <c r="V123" s="150">
        <v>0</v>
      </c>
      <c r="W123" s="150">
        <f>V123*I123</f>
        <v>0</v>
      </c>
      <c r="X123" s="150">
        <v>0</v>
      </c>
      <c r="Y123" s="151">
        <f>X123*I123</f>
        <v>0</v>
      </c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52" t="s">
        <v>144</v>
      </c>
      <c r="AT123" s="18"/>
      <c r="AU123" s="152" t="s">
        <v>140</v>
      </c>
      <c r="AV123" s="152" t="s">
        <v>145</v>
      </c>
      <c r="AW123" s="18"/>
      <c r="AX123" s="18"/>
      <c r="AY123" s="18"/>
      <c r="AZ123" s="3" t="s">
        <v>138</v>
      </c>
      <c r="BA123" s="18"/>
      <c r="BB123" s="18"/>
      <c r="BC123" s="18"/>
      <c r="BD123" s="18"/>
      <c r="BE123" s="18"/>
      <c r="BF123" s="153">
        <f>IF(P123="základná",L123,0)</f>
        <v>0</v>
      </c>
      <c r="BG123" s="153">
        <f>IF(P123="znížená",L123,0)</f>
        <v>0</v>
      </c>
      <c r="BH123" s="153">
        <f>IF(P123="zákl. prenesená",L123,0)</f>
        <v>0</v>
      </c>
      <c r="BI123" s="153">
        <f>IF(P123="zníž. prenesená",L123,0)</f>
        <v>0</v>
      </c>
      <c r="BJ123" s="153">
        <f>IF(P123="nulová",L123,0)</f>
        <v>0</v>
      </c>
      <c r="BK123" s="3" t="s">
        <v>145</v>
      </c>
      <c r="BL123" s="153">
        <f>ROUND(Q123*I123,2)</f>
        <v>0</v>
      </c>
      <c r="BM123" s="3" t="s">
        <v>144</v>
      </c>
      <c r="BN123" s="152" t="s">
        <v>151</v>
      </c>
    </row>
    <row r="124" spans="1:66" ht="15.75" customHeight="1">
      <c r="A124" s="154"/>
      <c r="B124" s="155"/>
      <c r="C124" s="154"/>
      <c r="D124" s="156" t="s">
        <v>147</v>
      </c>
      <c r="E124" s="157" t="s">
        <v>1</v>
      </c>
      <c r="F124" s="158" t="s">
        <v>152</v>
      </c>
      <c r="G124" s="158"/>
      <c r="H124" s="154"/>
      <c r="I124" s="159">
        <v>117</v>
      </c>
      <c r="J124" s="154"/>
      <c r="K124" s="154"/>
      <c r="L124" s="154"/>
      <c r="M124" s="154"/>
      <c r="N124" s="155"/>
      <c r="O124" s="160"/>
      <c r="P124" s="154"/>
      <c r="Q124" s="154"/>
      <c r="R124" s="154"/>
      <c r="S124" s="154"/>
      <c r="T124" s="154"/>
      <c r="U124" s="154"/>
      <c r="V124" s="154"/>
      <c r="W124" s="154"/>
      <c r="X124" s="154"/>
      <c r="Y124" s="161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7" t="s">
        <v>147</v>
      </c>
      <c r="AV124" s="157" t="s">
        <v>145</v>
      </c>
      <c r="AW124" s="154" t="s">
        <v>145</v>
      </c>
      <c r="AX124" s="154" t="s">
        <v>4</v>
      </c>
      <c r="AY124" s="154" t="s">
        <v>86</v>
      </c>
      <c r="AZ124" s="157" t="s">
        <v>138</v>
      </c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</row>
    <row r="125" spans="1:66" ht="37.5" customHeight="1">
      <c r="A125" s="18"/>
      <c r="B125" s="19"/>
      <c r="C125" s="139" t="s">
        <v>153</v>
      </c>
      <c r="D125" s="139" t="s">
        <v>140</v>
      </c>
      <c r="E125" s="140" t="s">
        <v>154</v>
      </c>
      <c r="F125" s="141" t="s">
        <v>155</v>
      </c>
      <c r="G125" s="141"/>
      <c r="H125" s="142" t="s">
        <v>143</v>
      </c>
      <c r="I125" s="143">
        <v>585</v>
      </c>
      <c r="J125" s="144"/>
      <c r="K125" s="144"/>
      <c r="L125" s="145">
        <f t="shared" ref="L125:L127" si="13">ROUND(Q125*I125,2)</f>
        <v>0</v>
      </c>
      <c r="M125" s="146"/>
      <c r="N125" s="19"/>
      <c r="O125" s="147" t="s">
        <v>1</v>
      </c>
      <c r="P125" s="148" t="s">
        <v>42</v>
      </c>
      <c r="Q125" s="149">
        <f t="shared" ref="Q125:Q127" si="14">J125+K125</f>
        <v>0</v>
      </c>
      <c r="R125" s="149">
        <f t="shared" ref="R125:R127" si="15">ROUND(J125*I125,2)</f>
        <v>0</v>
      </c>
      <c r="S125" s="149">
        <f t="shared" ref="S125:S127" si="16">ROUND(K125*I125,2)</f>
        <v>0</v>
      </c>
      <c r="T125" s="18"/>
      <c r="U125" s="150">
        <f t="shared" ref="U125:U127" si="17">T125*I125</f>
        <v>0</v>
      </c>
      <c r="V125" s="150">
        <v>0</v>
      </c>
      <c r="W125" s="150">
        <f t="shared" ref="W125:W127" si="18">V125*I125</f>
        <v>0</v>
      </c>
      <c r="X125" s="150">
        <v>0</v>
      </c>
      <c r="Y125" s="151">
        <f t="shared" ref="Y125:Y127" si="19">X125*I125</f>
        <v>0</v>
      </c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52" t="s">
        <v>144</v>
      </c>
      <c r="AT125" s="18"/>
      <c r="AU125" s="152" t="s">
        <v>140</v>
      </c>
      <c r="AV125" s="152" t="s">
        <v>145</v>
      </c>
      <c r="AW125" s="18"/>
      <c r="AX125" s="18"/>
      <c r="AY125" s="18"/>
      <c r="AZ125" s="3" t="s">
        <v>138</v>
      </c>
      <c r="BA125" s="18"/>
      <c r="BB125" s="18"/>
      <c r="BC125" s="18"/>
      <c r="BD125" s="18"/>
      <c r="BE125" s="18"/>
      <c r="BF125" s="153">
        <f t="shared" ref="BF125:BF127" si="20">IF(P125="základná",L125,0)</f>
        <v>0</v>
      </c>
      <c r="BG125" s="153">
        <f t="shared" ref="BG125:BG127" si="21">IF(P125="znížená",L125,0)</f>
        <v>0</v>
      </c>
      <c r="BH125" s="153">
        <f t="shared" ref="BH125:BH127" si="22">IF(P125="zákl. prenesená",L125,0)</f>
        <v>0</v>
      </c>
      <c r="BI125" s="153">
        <f t="shared" ref="BI125:BI127" si="23">IF(P125="zníž. prenesená",L125,0)</f>
        <v>0</v>
      </c>
      <c r="BJ125" s="153">
        <f t="shared" ref="BJ125:BJ127" si="24">IF(P125="nulová",L125,0)</f>
        <v>0</v>
      </c>
      <c r="BK125" s="3" t="s">
        <v>145</v>
      </c>
      <c r="BL125" s="153">
        <f t="shared" ref="BL125:BL127" si="25">ROUND(Q125*I125,2)</f>
        <v>0</v>
      </c>
      <c r="BM125" s="3" t="s">
        <v>144</v>
      </c>
      <c r="BN125" s="152" t="s">
        <v>156</v>
      </c>
    </row>
    <row r="126" spans="1:66" ht="33" customHeight="1">
      <c r="A126" s="18"/>
      <c r="B126" s="19"/>
      <c r="C126" s="139" t="s">
        <v>144</v>
      </c>
      <c r="D126" s="139" t="s">
        <v>140</v>
      </c>
      <c r="E126" s="140" t="s">
        <v>157</v>
      </c>
      <c r="F126" s="141" t="s">
        <v>158</v>
      </c>
      <c r="G126" s="141"/>
      <c r="H126" s="142" t="s">
        <v>143</v>
      </c>
      <c r="I126" s="143">
        <v>585</v>
      </c>
      <c r="J126" s="144"/>
      <c r="K126" s="144"/>
      <c r="L126" s="145">
        <f t="shared" si="13"/>
        <v>0</v>
      </c>
      <c r="M126" s="146"/>
      <c r="N126" s="19"/>
      <c r="O126" s="147" t="s">
        <v>1</v>
      </c>
      <c r="P126" s="148" t="s">
        <v>42</v>
      </c>
      <c r="Q126" s="149">
        <f t="shared" si="14"/>
        <v>0</v>
      </c>
      <c r="R126" s="149">
        <f t="shared" si="15"/>
        <v>0</v>
      </c>
      <c r="S126" s="149">
        <f t="shared" si="16"/>
        <v>0</v>
      </c>
      <c r="T126" s="18"/>
      <c r="U126" s="150">
        <f t="shared" si="17"/>
        <v>0</v>
      </c>
      <c r="V126" s="150">
        <v>0</v>
      </c>
      <c r="W126" s="150">
        <f t="shared" si="18"/>
        <v>0</v>
      </c>
      <c r="X126" s="150">
        <v>0</v>
      </c>
      <c r="Y126" s="151">
        <f t="shared" si="19"/>
        <v>0</v>
      </c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52" t="s">
        <v>144</v>
      </c>
      <c r="AT126" s="18"/>
      <c r="AU126" s="152" t="s">
        <v>140</v>
      </c>
      <c r="AV126" s="152" t="s">
        <v>145</v>
      </c>
      <c r="AW126" s="18"/>
      <c r="AX126" s="18"/>
      <c r="AY126" s="18"/>
      <c r="AZ126" s="3" t="s">
        <v>138</v>
      </c>
      <c r="BA126" s="18"/>
      <c r="BB126" s="18"/>
      <c r="BC126" s="18"/>
      <c r="BD126" s="18"/>
      <c r="BE126" s="18"/>
      <c r="BF126" s="153">
        <f t="shared" si="20"/>
        <v>0</v>
      </c>
      <c r="BG126" s="153">
        <f t="shared" si="21"/>
        <v>0</v>
      </c>
      <c r="BH126" s="153">
        <f t="shared" si="22"/>
        <v>0</v>
      </c>
      <c r="BI126" s="153">
        <f t="shared" si="23"/>
        <v>0</v>
      </c>
      <c r="BJ126" s="153">
        <f t="shared" si="24"/>
        <v>0</v>
      </c>
      <c r="BK126" s="3" t="s">
        <v>145</v>
      </c>
      <c r="BL126" s="153">
        <f t="shared" si="25"/>
        <v>0</v>
      </c>
      <c r="BM126" s="3" t="s">
        <v>144</v>
      </c>
      <c r="BN126" s="152" t="s">
        <v>159</v>
      </c>
    </row>
    <row r="127" spans="1:66" ht="21.75" customHeight="1">
      <c r="A127" s="18"/>
      <c r="B127" s="19"/>
      <c r="C127" s="139" t="s">
        <v>160</v>
      </c>
      <c r="D127" s="139" t="s">
        <v>140</v>
      </c>
      <c r="E127" s="140" t="s">
        <v>161</v>
      </c>
      <c r="F127" s="141" t="s">
        <v>162</v>
      </c>
      <c r="G127" s="141"/>
      <c r="H127" s="142" t="s">
        <v>163</v>
      </c>
      <c r="I127" s="143">
        <v>910</v>
      </c>
      <c r="J127" s="144"/>
      <c r="K127" s="144"/>
      <c r="L127" s="145">
        <f t="shared" si="13"/>
        <v>0</v>
      </c>
      <c r="M127" s="146"/>
      <c r="N127" s="19"/>
      <c r="O127" s="147" t="s">
        <v>1</v>
      </c>
      <c r="P127" s="148" t="s">
        <v>42</v>
      </c>
      <c r="Q127" s="149">
        <f t="shared" si="14"/>
        <v>0</v>
      </c>
      <c r="R127" s="149">
        <f t="shared" si="15"/>
        <v>0</v>
      </c>
      <c r="S127" s="149">
        <f t="shared" si="16"/>
        <v>0</v>
      </c>
      <c r="T127" s="18"/>
      <c r="U127" s="150">
        <f t="shared" si="17"/>
        <v>0</v>
      </c>
      <c r="V127" s="150">
        <v>0</v>
      </c>
      <c r="W127" s="150">
        <f t="shared" si="18"/>
        <v>0</v>
      </c>
      <c r="X127" s="150">
        <v>0</v>
      </c>
      <c r="Y127" s="151">
        <f t="shared" si="19"/>
        <v>0</v>
      </c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52" t="s">
        <v>144</v>
      </c>
      <c r="AT127" s="18"/>
      <c r="AU127" s="152" t="s">
        <v>140</v>
      </c>
      <c r="AV127" s="152" t="s">
        <v>145</v>
      </c>
      <c r="AW127" s="18"/>
      <c r="AX127" s="18"/>
      <c r="AY127" s="18"/>
      <c r="AZ127" s="3" t="s">
        <v>138</v>
      </c>
      <c r="BA127" s="18"/>
      <c r="BB127" s="18"/>
      <c r="BC127" s="18"/>
      <c r="BD127" s="18"/>
      <c r="BE127" s="18"/>
      <c r="BF127" s="153">
        <f t="shared" si="20"/>
        <v>0</v>
      </c>
      <c r="BG127" s="153">
        <f t="shared" si="21"/>
        <v>0</v>
      </c>
      <c r="BH127" s="153">
        <f t="shared" si="22"/>
        <v>0</v>
      </c>
      <c r="BI127" s="153">
        <f t="shared" si="23"/>
        <v>0</v>
      </c>
      <c r="BJ127" s="153">
        <f t="shared" si="24"/>
        <v>0</v>
      </c>
      <c r="BK127" s="3" t="s">
        <v>145</v>
      </c>
      <c r="BL127" s="153">
        <f t="shared" si="25"/>
        <v>0</v>
      </c>
      <c r="BM127" s="3" t="s">
        <v>144</v>
      </c>
      <c r="BN127" s="152" t="s">
        <v>164</v>
      </c>
    </row>
    <row r="128" spans="1:66" ht="15.75" customHeight="1">
      <c r="A128" s="154"/>
      <c r="B128" s="155"/>
      <c r="C128" s="154"/>
      <c r="D128" s="156" t="s">
        <v>147</v>
      </c>
      <c r="E128" s="157" t="s">
        <v>1</v>
      </c>
      <c r="F128" s="158" t="s">
        <v>165</v>
      </c>
      <c r="G128" s="158"/>
      <c r="H128" s="154"/>
      <c r="I128" s="159">
        <v>910</v>
      </c>
      <c r="J128" s="154"/>
      <c r="K128" s="154"/>
      <c r="L128" s="154"/>
      <c r="M128" s="154"/>
      <c r="N128" s="155"/>
      <c r="O128" s="160"/>
      <c r="P128" s="154"/>
      <c r="Q128" s="154"/>
      <c r="R128" s="154"/>
      <c r="S128" s="154"/>
      <c r="T128" s="154"/>
      <c r="U128" s="154"/>
      <c r="V128" s="154"/>
      <c r="W128" s="154"/>
      <c r="X128" s="154"/>
      <c r="Y128" s="161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7" t="s">
        <v>147</v>
      </c>
      <c r="AV128" s="157" t="s">
        <v>145</v>
      </c>
      <c r="AW128" s="154" t="s">
        <v>145</v>
      </c>
      <c r="AX128" s="154" t="s">
        <v>4</v>
      </c>
      <c r="AY128" s="154" t="s">
        <v>86</v>
      </c>
      <c r="AZ128" s="157" t="s">
        <v>138</v>
      </c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</row>
    <row r="129" spans="1:66" ht="24" customHeight="1">
      <c r="A129" s="18"/>
      <c r="B129" s="19"/>
      <c r="C129" s="139" t="s">
        <v>166</v>
      </c>
      <c r="D129" s="139" t="s">
        <v>140</v>
      </c>
      <c r="E129" s="140" t="s">
        <v>167</v>
      </c>
      <c r="F129" s="141" t="s">
        <v>168</v>
      </c>
      <c r="G129" s="141"/>
      <c r="H129" s="142" t="s">
        <v>163</v>
      </c>
      <c r="I129" s="143">
        <v>97.625</v>
      </c>
      <c r="J129" s="144"/>
      <c r="K129" s="144"/>
      <c r="L129" s="145">
        <f>ROUND(Q129*I129,2)</f>
        <v>0</v>
      </c>
      <c r="M129" s="146"/>
      <c r="N129" s="19"/>
      <c r="O129" s="147" t="s">
        <v>1</v>
      </c>
      <c r="P129" s="148" t="s">
        <v>42</v>
      </c>
      <c r="Q129" s="149">
        <f>J129+K129</f>
        <v>0</v>
      </c>
      <c r="R129" s="149">
        <f>ROUND(J129*I129,2)</f>
        <v>0</v>
      </c>
      <c r="S129" s="149">
        <f>ROUND(K129*I129,2)</f>
        <v>0</v>
      </c>
      <c r="T129" s="18"/>
      <c r="U129" s="150">
        <f>T129*I129</f>
        <v>0</v>
      </c>
      <c r="V129" s="150">
        <v>0</v>
      </c>
      <c r="W129" s="150">
        <f>V129*I129</f>
        <v>0</v>
      </c>
      <c r="X129" s="150">
        <v>0</v>
      </c>
      <c r="Y129" s="151">
        <f>X129*I129</f>
        <v>0</v>
      </c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52" t="s">
        <v>144</v>
      </c>
      <c r="AT129" s="18"/>
      <c r="AU129" s="152" t="s">
        <v>140</v>
      </c>
      <c r="AV129" s="152" t="s">
        <v>145</v>
      </c>
      <c r="AW129" s="18"/>
      <c r="AX129" s="18"/>
      <c r="AY129" s="18"/>
      <c r="AZ129" s="3" t="s">
        <v>138</v>
      </c>
      <c r="BA129" s="18"/>
      <c r="BB129" s="18"/>
      <c r="BC129" s="18"/>
      <c r="BD129" s="18"/>
      <c r="BE129" s="18"/>
      <c r="BF129" s="153">
        <f>IF(P129="základná",L129,0)</f>
        <v>0</v>
      </c>
      <c r="BG129" s="153">
        <f>IF(P129="znížená",L129,0)</f>
        <v>0</v>
      </c>
      <c r="BH129" s="153">
        <f>IF(P129="zákl. prenesená",L129,0)</f>
        <v>0</v>
      </c>
      <c r="BI129" s="153">
        <f>IF(P129="zníž. prenesená",L129,0)</f>
        <v>0</v>
      </c>
      <c r="BJ129" s="153">
        <f>IF(P129="nulová",L129,0)</f>
        <v>0</v>
      </c>
      <c r="BK129" s="3" t="s">
        <v>145</v>
      </c>
      <c r="BL129" s="153">
        <f>ROUND(Q129*I129,2)</f>
        <v>0</v>
      </c>
      <c r="BM129" s="3" t="s">
        <v>144</v>
      </c>
      <c r="BN129" s="152" t="s">
        <v>169</v>
      </c>
    </row>
    <row r="130" spans="1:66" ht="15.75" customHeight="1">
      <c r="A130" s="154"/>
      <c r="B130" s="155"/>
      <c r="C130" s="154"/>
      <c r="D130" s="156" t="s">
        <v>147</v>
      </c>
      <c r="E130" s="157" t="s">
        <v>1</v>
      </c>
      <c r="F130" s="158" t="s">
        <v>170</v>
      </c>
      <c r="G130" s="158"/>
      <c r="H130" s="154"/>
      <c r="I130" s="159">
        <v>97.625</v>
      </c>
      <c r="J130" s="154"/>
      <c r="K130" s="154"/>
      <c r="L130" s="154"/>
      <c r="M130" s="154"/>
      <c r="N130" s="155"/>
      <c r="O130" s="162"/>
      <c r="P130" s="163"/>
      <c r="Q130" s="163"/>
      <c r="R130" s="163"/>
      <c r="S130" s="163"/>
      <c r="T130" s="163"/>
      <c r="U130" s="163"/>
      <c r="V130" s="163"/>
      <c r="W130" s="163"/>
      <c r="X130" s="163"/>
      <c r="Y130" s="16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7" t="s">
        <v>147</v>
      </c>
      <c r="AV130" s="157" t="s">
        <v>145</v>
      </c>
      <c r="AW130" s="154" t="s">
        <v>145</v>
      </c>
      <c r="AX130" s="154" t="s">
        <v>4</v>
      </c>
      <c r="AY130" s="154" t="s">
        <v>86</v>
      </c>
      <c r="AZ130" s="157" t="s">
        <v>138</v>
      </c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</row>
    <row r="131" spans="1:66" ht="6.75" customHeight="1">
      <c r="A131" s="18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19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</row>
  </sheetData>
  <autoFilter ref="C117:M130" xr:uid="{00000000-0009-0000-0000-000001000000}"/>
  <mergeCells count="9">
    <mergeCell ref="E87:I87"/>
    <mergeCell ref="E108:I108"/>
    <mergeCell ref="E110:I110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307"/>
  <sheetViews>
    <sheetView showGridLines="0" workbookViewId="0">
      <selection activeCell="J9" sqref="J9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90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171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23-D1-02-02 - Včelnica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23-D1-02-02 - Včelnica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186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191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195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198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204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208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211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215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221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229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236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241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246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256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264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270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275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281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286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291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296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301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306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311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317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324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329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334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340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344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350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355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359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366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372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375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382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388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393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397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401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406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411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415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419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424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428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432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438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442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448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453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457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460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466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472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476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480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484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488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492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499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504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508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512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518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523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527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2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307"/>
  <sheetViews>
    <sheetView showGridLines="0" workbookViewId="0">
      <selection activeCell="H15" sqref="H15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93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537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23-D1-02-03 - Technická miestnosť, miestnosť pre personál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23-D1-02-03 - Technická miestnosť, miestnosť pre personál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538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539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540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541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542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543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544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545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546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547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548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549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550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551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552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553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554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555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556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557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558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559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560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561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562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563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564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565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566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567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568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569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570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571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572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573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574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575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576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577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578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579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580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581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582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583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584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585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586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587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588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589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590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591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592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593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594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595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596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597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598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599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600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601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602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603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604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605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3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07"/>
  <sheetViews>
    <sheetView showGridLines="0" workbookViewId="0">
      <selection activeCell="G11" sqref="G11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96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606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23-D1-02-04 - Sklad na včeliu kozmetiku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23-D1-02-04 - Sklad na včeliu kozmetiku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607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608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195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609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610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611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612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613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614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615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616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617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618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619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620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621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622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623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624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625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626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627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628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629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630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631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632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633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634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635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636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637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638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639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640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641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642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643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644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645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646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647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648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649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650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651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652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653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654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655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656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657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658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659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660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661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662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663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664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665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666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667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668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669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670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671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672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673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4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07"/>
  <sheetViews>
    <sheetView showGridLines="0" workbookViewId="0">
      <selection activeCell="I21" sqref="I21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99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674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23-D1-02-05 - Sklad na peľ a ostatné výrobky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23-D1-02-05 - Sklad na peľ a ostatné výrobky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675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676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195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677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678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679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680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681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682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683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684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685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686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687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688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689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690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691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692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693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694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695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696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697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698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699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700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701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702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703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704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705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706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707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708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709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710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711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712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713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714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715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716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717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718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719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720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721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722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723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724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725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726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727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728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729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730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731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732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733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734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735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736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737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738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739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740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741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5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07"/>
  <sheetViews>
    <sheetView showGridLines="0" workbookViewId="0">
      <selection activeCell="G145" sqref="G145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102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742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23-D1-02-06 - Sklad na medovinu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23-D1-02-06 - Sklad na medovinu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743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744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195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745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746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747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748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749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750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751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752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753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754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755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756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757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758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759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760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761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762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763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764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765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766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767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768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769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770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771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772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773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774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775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776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777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778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779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780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781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782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783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784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785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786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787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788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789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790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791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792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793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794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795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796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797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798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799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800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801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802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803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804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805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806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807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808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809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6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N307"/>
  <sheetViews>
    <sheetView showGridLines="0" workbookViewId="0">
      <selection activeCell="G140" sqref="G140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8" t="s">
        <v>6</v>
      </c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105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106</v>
      </c>
      <c r="E4" s="2"/>
      <c r="F4" s="2"/>
      <c r="G4" s="2"/>
      <c r="H4" s="2"/>
      <c r="I4" s="2"/>
      <c r="J4" s="2"/>
      <c r="K4" s="2"/>
      <c r="L4" s="2"/>
      <c r="M4" s="2"/>
      <c r="N4" s="6"/>
      <c r="O4" s="83" t="s">
        <v>10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24" t="str">
        <f>'Rekapitulácia stavby'!K6</f>
        <v>Objekty pre chov včiel</v>
      </c>
      <c r="F7" s="194"/>
      <c r="G7" s="194"/>
      <c r="H7" s="194"/>
      <c r="I7" s="194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107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810</v>
      </c>
      <c r="F9" s="194"/>
      <c r="G9" s="194"/>
      <c r="H9" s="194"/>
      <c r="I9" s="194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195" t="str">
        <f>'Rekapitulácia stavby'!E14</f>
        <v>Vyplň údaj</v>
      </c>
      <c r="F18" s="194"/>
      <c r="G18" s="194"/>
      <c r="H18" s="194"/>
      <c r="I18" s="194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84"/>
      <c r="B27" s="85"/>
      <c r="C27" s="84"/>
      <c r="D27" s="84"/>
      <c r="E27" s="206" t="s">
        <v>1</v>
      </c>
      <c r="F27" s="194"/>
      <c r="G27" s="194"/>
      <c r="H27" s="194"/>
      <c r="I27" s="194"/>
      <c r="J27" s="84"/>
      <c r="K27" s="84"/>
      <c r="L27" s="84"/>
      <c r="M27" s="84"/>
      <c r="N27" s="8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109</v>
      </c>
      <c r="F30" s="18"/>
      <c r="G30" s="18"/>
      <c r="H30" s="18"/>
      <c r="I30" s="18"/>
      <c r="J30" s="18"/>
      <c r="K30" s="18"/>
      <c r="L30" s="86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110</v>
      </c>
      <c r="F31" s="18"/>
      <c r="G31" s="18"/>
      <c r="H31" s="18"/>
      <c r="I31" s="18"/>
      <c r="J31" s="18"/>
      <c r="K31" s="18"/>
      <c r="L31" s="86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87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88" t="s">
        <v>40</v>
      </c>
      <c r="E35" s="25" t="s">
        <v>41</v>
      </c>
      <c r="F35" s="89">
        <f>ROUND((SUM(BF130:BF306)),  2)</f>
        <v>0</v>
      </c>
      <c r="G35" s="89"/>
      <c r="H35" s="90"/>
      <c r="I35" s="90"/>
      <c r="J35" s="91">
        <v>0.2</v>
      </c>
      <c r="K35" s="90"/>
      <c r="L35" s="89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89">
        <f>ROUND((SUM(BG130:BG306)),  2)</f>
        <v>0</v>
      </c>
      <c r="G36" s="89"/>
      <c r="H36" s="90"/>
      <c r="I36" s="90"/>
      <c r="J36" s="91">
        <v>0.2</v>
      </c>
      <c r="K36" s="90"/>
      <c r="L36" s="89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6">
        <f>ROUND((SUM(BH130:BH306)),  2)</f>
        <v>0</v>
      </c>
      <c r="G37" s="86"/>
      <c r="H37" s="18"/>
      <c r="I37" s="18"/>
      <c r="J37" s="92">
        <v>0.2</v>
      </c>
      <c r="K37" s="18"/>
      <c r="L37" s="86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6">
        <f>ROUND((SUM(BI130:BI306)),  2)</f>
        <v>0</v>
      </c>
      <c r="G38" s="86"/>
      <c r="H38" s="18"/>
      <c r="I38" s="18"/>
      <c r="J38" s="92">
        <v>0.2</v>
      </c>
      <c r="K38" s="18"/>
      <c r="L38" s="86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89">
        <f>ROUND((SUM(BJ130:BJ306)),  2)</f>
        <v>0</v>
      </c>
      <c r="G39" s="89"/>
      <c r="H39" s="90"/>
      <c r="I39" s="90"/>
      <c r="J39" s="91">
        <v>0</v>
      </c>
      <c r="K39" s="90"/>
      <c r="L39" s="89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93"/>
      <c r="D41" s="94" t="s">
        <v>46</v>
      </c>
      <c r="E41" s="49"/>
      <c r="F41" s="49"/>
      <c r="G41" s="49"/>
      <c r="H41" s="95" t="s">
        <v>47</v>
      </c>
      <c r="I41" s="96" t="s">
        <v>48</v>
      </c>
      <c r="J41" s="49"/>
      <c r="K41" s="49"/>
      <c r="L41" s="97">
        <f>SUM(L32:L39)</f>
        <v>0</v>
      </c>
      <c r="M41" s="9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99" t="s">
        <v>52</v>
      </c>
      <c r="G61" s="99"/>
      <c r="H61" s="34" t="s">
        <v>51</v>
      </c>
      <c r="I61" s="21"/>
      <c r="J61" s="21"/>
      <c r="K61" s="100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99" t="s">
        <v>52</v>
      </c>
      <c r="G76" s="99"/>
      <c r="H76" s="34" t="s">
        <v>51</v>
      </c>
      <c r="I76" s="21"/>
      <c r="J76" s="21"/>
      <c r="K76" s="100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24" t="str">
        <f>E7</f>
        <v>Objekty pre chov včiel</v>
      </c>
      <c r="F85" s="194"/>
      <c r="G85" s="194"/>
      <c r="H85" s="194"/>
      <c r="I85" s="194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107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23-D1-02-07 - Sklad na med</v>
      </c>
      <c r="F87" s="194"/>
      <c r="G87" s="194"/>
      <c r="H87" s="194"/>
      <c r="I87" s="194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Radoslav Melicherčík,Ružová 9990/29, Zvolen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1" t="str">
        <f>IF(E18="","",E18)</f>
        <v>Vyplň údaj</v>
      </c>
      <c r="G92" s="101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2" t="s">
        <v>112</v>
      </c>
      <c r="D94" s="93"/>
      <c r="E94" s="93"/>
      <c r="F94" s="93"/>
      <c r="G94" s="93"/>
      <c r="H94" s="93"/>
      <c r="I94" s="93"/>
      <c r="J94" s="103" t="s">
        <v>113</v>
      </c>
      <c r="K94" s="103" t="s">
        <v>114</v>
      </c>
      <c r="L94" s="103" t="s">
        <v>115</v>
      </c>
      <c r="M94" s="93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04" t="s">
        <v>116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117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05"/>
      <c r="B97" s="106"/>
      <c r="C97" s="105"/>
      <c r="D97" s="107" t="s">
        <v>118</v>
      </c>
      <c r="E97" s="108"/>
      <c r="F97" s="108"/>
      <c r="G97" s="108"/>
      <c r="H97" s="108"/>
      <c r="I97" s="108"/>
      <c r="J97" s="109">
        <f t="shared" ref="J97:K97" si="3">R131</f>
        <v>0</v>
      </c>
      <c r="K97" s="109">
        <f t="shared" si="3"/>
        <v>0</v>
      </c>
      <c r="L97" s="109">
        <f t="shared" si="2"/>
        <v>0</v>
      </c>
      <c r="M97" s="105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</row>
    <row r="98" spans="1:66" ht="19.5" customHeight="1">
      <c r="A98" s="110"/>
      <c r="B98" s="111"/>
      <c r="C98" s="110"/>
      <c r="D98" s="112" t="s">
        <v>119</v>
      </c>
      <c r="E98" s="113"/>
      <c r="F98" s="113"/>
      <c r="G98" s="113"/>
      <c r="H98" s="113"/>
      <c r="I98" s="113"/>
      <c r="J98" s="114">
        <f t="shared" ref="J98:K98" si="4">R132</f>
        <v>0</v>
      </c>
      <c r="K98" s="114">
        <f t="shared" si="4"/>
        <v>0</v>
      </c>
      <c r="L98" s="114">
        <f t="shared" si="2"/>
        <v>0</v>
      </c>
      <c r="M98" s="110"/>
      <c r="N98" s="111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</row>
    <row r="99" spans="1:66" ht="19.5" customHeight="1">
      <c r="A99" s="110"/>
      <c r="B99" s="111"/>
      <c r="C99" s="110"/>
      <c r="D99" s="112" t="s">
        <v>172</v>
      </c>
      <c r="E99" s="113"/>
      <c r="F99" s="113"/>
      <c r="G99" s="113"/>
      <c r="H99" s="113"/>
      <c r="I99" s="113"/>
      <c r="J99" s="114">
        <f t="shared" ref="J99:K99" si="5">R135</f>
        <v>0</v>
      </c>
      <c r="K99" s="114">
        <f t="shared" si="5"/>
        <v>0</v>
      </c>
      <c r="L99" s="114">
        <f>L135</f>
        <v>0</v>
      </c>
      <c r="M99" s="110"/>
      <c r="N99" s="111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</row>
    <row r="100" spans="1:66" ht="19.5" customHeight="1">
      <c r="A100" s="110"/>
      <c r="B100" s="111"/>
      <c r="C100" s="110"/>
      <c r="D100" s="112" t="s">
        <v>173</v>
      </c>
      <c r="E100" s="113"/>
      <c r="F100" s="113"/>
      <c r="G100" s="113"/>
      <c r="H100" s="113"/>
      <c r="I100" s="113"/>
      <c r="J100" s="114">
        <f t="shared" ref="J100:K100" si="6">R140</f>
        <v>0</v>
      </c>
      <c r="K100" s="114">
        <f t="shared" si="6"/>
        <v>0</v>
      </c>
      <c r="L100" s="114">
        <f>L140</f>
        <v>0</v>
      </c>
      <c r="M100" s="110"/>
      <c r="N100" s="111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</row>
    <row r="101" spans="1:66" ht="19.5" customHeight="1">
      <c r="A101" s="110"/>
      <c r="B101" s="111"/>
      <c r="C101" s="110"/>
      <c r="D101" s="112" t="s">
        <v>174</v>
      </c>
      <c r="E101" s="113"/>
      <c r="F101" s="113"/>
      <c r="G101" s="113"/>
      <c r="H101" s="113"/>
      <c r="I101" s="113"/>
      <c r="J101" s="114">
        <f t="shared" ref="J101:K101" si="7">R146</f>
        <v>0</v>
      </c>
      <c r="K101" s="114">
        <f t="shared" si="7"/>
        <v>0</v>
      </c>
      <c r="L101" s="114">
        <f>L146</f>
        <v>0</v>
      </c>
      <c r="M101" s="110"/>
      <c r="N101" s="111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66" ht="24.75" customHeight="1">
      <c r="A102" s="105"/>
      <c r="B102" s="106"/>
      <c r="C102" s="105"/>
      <c r="D102" s="107" t="s">
        <v>175</v>
      </c>
      <c r="E102" s="108"/>
      <c r="F102" s="108"/>
      <c r="G102" s="108"/>
      <c r="H102" s="108"/>
      <c r="I102" s="108"/>
      <c r="J102" s="109">
        <f t="shared" ref="J102:K102" si="8">R148</f>
        <v>0</v>
      </c>
      <c r="K102" s="109">
        <f t="shared" si="8"/>
        <v>0</v>
      </c>
      <c r="L102" s="109">
        <f t="shared" ref="L102:L103" si="9">L148</f>
        <v>0</v>
      </c>
      <c r="M102" s="105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</row>
    <row r="103" spans="1:66" ht="19.5" customHeight="1">
      <c r="A103" s="110"/>
      <c r="B103" s="111"/>
      <c r="C103" s="110"/>
      <c r="D103" s="112" t="s">
        <v>176</v>
      </c>
      <c r="E103" s="113"/>
      <c r="F103" s="113"/>
      <c r="G103" s="113"/>
      <c r="H103" s="113"/>
      <c r="I103" s="113"/>
      <c r="J103" s="114">
        <f t="shared" ref="J103:K103" si="10">R149</f>
        <v>0</v>
      </c>
      <c r="K103" s="114">
        <f t="shared" si="10"/>
        <v>0</v>
      </c>
      <c r="L103" s="114">
        <f t="shared" si="9"/>
        <v>0</v>
      </c>
      <c r="M103" s="110"/>
      <c r="N103" s="111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66" ht="19.5" customHeight="1">
      <c r="A104" s="110"/>
      <c r="B104" s="111"/>
      <c r="C104" s="110"/>
      <c r="D104" s="112" t="s">
        <v>177</v>
      </c>
      <c r="E104" s="113"/>
      <c r="F104" s="113"/>
      <c r="G104" s="113"/>
      <c r="H104" s="113"/>
      <c r="I104" s="113"/>
      <c r="J104" s="114">
        <f t="shared" ref="J104:K104" si="11">R177</f>
        <v>0</v>
      </c>
      <c r="K104" s="114">
        <f t="shared" si="11"/>
        <v>0</v>
      </c>
      <c r="L104" s="114">
        <f>L177</f>
        <v>0</v>
      </c>
      <c r="M104" s="110"/>
      <c r="N104" s="111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</row>
    <row r="105" spans="1:66" ht="19.5" customHeight="1">
      <c r="A105" s="110"/>
      <c r="B105" s="111"/>
      <c r="C105" s="110"/>
      <c r="D105" s="112" t="s">
        <v>178</v>
      </c>
      <c r="E105" s="113"/>
      <c r="F105" s="113"/>
      <c r="G105" s="113"/>
      <c r="H105" s="113"/>
      <c r="I105" s="113"/>
      <c r="J105" s="114">
        <f t="shared" ref="J105:K105" si="12">R224</f>
        <v>0</v>
      </c>
      <c r="K105" s="114">
        <f t="shared" si="12"/>
        <v>0</v>
      </c>
      <c r="L105" s="114">
        <f>L224</f>
        <v>0</v>
      </c>
      <c r="M105" s="110"/>
      <c r="N105" s="111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</row>
    <row r="106" spans="1:66" ht="19.5" customHeight="1">
      <c r="A106" s="110"/>
      <c r="B106" s="111"/>
      <c r="C106" s="110"/>
      <c r="D106" s="112" t="s">
        <v>179</v>
      </c>
      <c r="E106" s="113"/>
      <c r="F106" s="113"/>
      <c r="G106" s="113"/>
      <c r="H106" s="113"/>
      <c r="I106" s="113"/>
      <c r="J106" s="114">
        <f t="shared" ref="J106:K106" si="13">R233</f>
        <v>0</v>
      </c>
      <c r="K106" s="114">
        <f t="shared" si="13"/>
        <v>0</v>
      </c>
      <c r="L106" s="114">
        <f>L233</f>
        <v>0</v>
      </c>
      <c r="M106" s="110"/>
      <c r="N106" s="111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</row>
    <row r="107" spans="1:66" ht="19.5" customHeight="1">
      <c r="A107" s="110"/>
      <c r="B107" s="111"/>
      <c r="C107" s="110"/>
      <c r="D107" s="112" t="s">
        <v>180</v>
      </c>
      <c r="E107" s="113"/>
      <c r="F107" s="113"/>
      <c r="G107" s="113"/>
      <c r="H107" s="113"/>
      <c r="I107" s="113"/>
      <c r="J107" s="114">
        <f t="shared" ref="J107:K107" si="14">R251</f>
        <v>0</v>
      </c>
      <c r="K107" s="114">
        <f t="shared" si="14"/>
        <v>0</v>
      </c>
      <c r="L107" s="114">
        <f>L251</f>
        <v>0</v>
      </c>
      <c r="M107" s="110"/>
      <c r="N107" s="111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</row>
    <row r="108" spans="1:66" ht="19.5" customHeight="1">
      <c r="A108" s="110"/>
      <c r="B108" s="111"/>
      <c r="C108" s="110"/>
      <c r="D108" s="112" t="s">
        <v>181</v>
      </c>
      <c r="E108" s="113"/>
      <c r="F108" s="113"/>
      <c r="G108" s="113"/>
      <c r="H108" s="113"/>
      <c r="I108" s="113"/>
      <c r="J108" s="114">
        <f t="shared" ref="J108:K108" si="15">R255</f>
        <v>0</v>
      </c>
      <c r="K108" s="114">
        <f t="shared" si="15"/>
        <v>0</v>
      </c>
      <c r="L108" s="114">
        <f>L255</f>
        <v>0</v>
      </c>
      <c r="M108" s="110"/>
      <c r="N108" s="111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</row>
    <row r="109" spans="1:66" ht="19.5" customHeight="1">
      <c r="A109" s="110"/>
      <c r="B109" s="111"/>
      <c r="C109" s="110"/>
      <c r="D109" s="112" t="s">
        <v>182</v>
      </c>
      <c r="E109" s="113"/>
      <c r="F109" s="113"/>
      <c r="G109" s="113"/>
      <c r="H109" s="113"/>
      <c r="I109" s="113"/>
      <c r="J109" s="114">
        <f t="shared" ref="J109:K109" si="16">R279</f>
        <v>0</v>
      </c>
      <c r="K109" s="114">
        <f t="shared" si="16"/>
        <v>0</v>
      </c>
      <c r="L109" s="114">
        <f>L279</f>
        <v>0</v>
      </c>
      <c r="M109" s="110"/>
      <c r="N109" s="111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</row>
    <row r="110" spans="1:66" ht="19.5" customHeight="1">
      <c r="A110" s="110"/>
      <c r="B110" s="111"/>
      <c r="C110" s="110"/>
      <c r="D110" s="112" t="s">
        <v>183</v>
      </c>
      <c r="E110" s="113"/>
      <c r="F110" s="113"/>
      <c r="G110" s="113"/>
      <c r="H110" s="113"/>
      <c r="I110" s="113"/>
      <c r="J110" s="114">
        <f t="shared" ref="J110:K110" si="17">R286</f>
        <v>0</v>
      </c>
      <c r="K110" s="114">
        <f t="shared" si="17"/>
        <v>0</v>
      </c>
      <c r="L110" s="114">
        <f>L286</f>
        <v>0</v>
      </c>
      <c r="M110" s="110"/>
      <c r="N110" s="111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120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24" t="str">
        <f>E7</f>
        <v>Objekty pre chov včiel</v>
      </c>
      <c r="F120" s="194"/>
      <c r="G120" s="194"/>
      <c r="H120" s="194"/>
      <c r="I120" s="194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107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23-D1-02-07 - Sklad na med</v>
      </c>
      <c r="F122" s="194"/>
      <c r="G122" s="194"/>
      <c r="H122" s="194"/>
      <c r="I122" s="194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Radoslav Melicherčík,Ružová 9990/29, Zvolen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1" t="str">
        <f>IF(E18="","",E18)</f>
        <v>Vyplň údaj</v>
      </c>
      <c r="G127" s="101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15"/>
      <c r="B129" s="116"/>
      <c r="C129" s="117" t="s">
        <v>121</v>
      </c>
      <c r="D129" s="118" t="s">
        <v>61</v>
      </c>
      <c r="E129" s="118" t="s">
        <v>57</v>
      </c>
      <c r="F129" s="192" t="s">
        <v>878</v>
      </c>
      <c r="G129" s="192" t="s">
        <v>879</v>
      </c>
      <c r="H129" s="118" t="s">
        <v>122</v>
      </c>
      <c r="I129" s="118" t="s">
        <v>123</v>
      </c>
      <c r="J129" s="118" t="s">
        <v>124</v>
      </c>
      <c r="K129" s="118" t="s">
        <v>125</v>
      </c>
      <c r="L129" s="119" t="s">
        <v>115</v>
      </c>
      <c r="M129" s="120" t="s">
        <v>126</v>
      </c>
      <c r="N129" s="116"/>
      <c r="O129" s="51" t="s">
        <v>1</v>
      </c>
      <c r="P129" s="52" t="s">
        <v>40</v>
      </c>
      <c r="Q129" s="52" t="s">
        <v>127</v>
      </c>
      <c r="R129" s="52" t="s">
        <v>128</v>
      </c>
      <c r="S129" s="52" t="s">
        <v>129</v>
      </c>
      <c r="T129" s="52" t="s">
        <v>130</v>
      </c>
      <c r="U129" s="52" t="s">
        <v>131</v>
      </c>
      <c r="V129" s="52" t="s">
        <v>132</v>
      </c>
      <c r="W129" s="52" t="s">
        <v>133</v>
      </c>
      <c r="X129" s="52" t="s">
        <v>134</v>
      </c>
      <c r="Y129" s="53" t="s">
        <v>135</v>
      </c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22.5" customHeight="1">
      <c r="A130" s="18"/>
      <c r="B130" s="19"/>
      <c r="C130" s="57" t="s">
        <v>116</v>
      </c>
      <c r="D130" s="18"/>
      <c r="E130" s="18"/>
      <c r="F130" s="18"/>
      <c r="G130" s="18"/>
      <c r="H130" s="18"/>
      <c r="I130" s="18"/>
      <c r="J130" s="18"/>
      <c r="K130" s="18"/>
      <c r="L130" s="121">
        <f t="shared" ref="L130:L132" si="18">BL130</f>
        <v>0</v>
      </c>
      <c r="M130" s="18"/>
      <c r="N130" s="19"/>
      <c r="O130" s="54"/>
      <c r="P130" s="46"/>
      <c r="Q130" s="46"/>
      <c r="R130" s="122">
        <f t="shared" ref="R130:S130" si="19">R131+R148</f>
        <v>0</v>
      </c>
      <c r="S130" s="122">
        <f t="shared" si="19"/>
        <v>0</v>
      </c>
      <c r="T130" s="46"/>
      <c r="U130" s="123">
        <f>U131+U148</f>
        <v>0</v>
      </c>
      <c r="V130" s="46"/>
      <c r="W130" s="123">
        <f>W131+W148</f>
        <v>12.458794399999999</v>
      </c>
      <c r="X130" s="46"/>
      <c r="Y130" s="124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117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25">
        <f>BL131+BL148</f>
        <v>0</v>
      </c>
      <c r="BM130" s="18"/>
      <c r="BN130" s="18"/>
    </row>
    <row r="131" spans="1:66" ht="25.5" customHeight="1">
      <c r="A131" s="126"/>
      <c r="B131" s="127"/>
      <c r="C131" s="126"/>
      <c r="D131" s="128" t="s">
        <v>77</v>
      </c>
      <c r="E131" s="129" t="s">
        <v>136</v>
      </c>
      <c r="F131" s="129" t="s">
        <v>137</v>
      </c>
      <c r="G131" s="129"/>
      <c r="H131" s="126"/>
      <c r="I131" s="126"/>
      <c r="J131" s="126"/>
      <c r="K131" s="126"/>
      <c r="L131" s="130">
        <f t="shared" si="18"/>
        <v>0</v>
      </c>
      <c r="M131" s="126"/>
      <c r="N131" s="127"/>
      <c r="O131" s="131"/>
      <c r="P131" s="126"/>
      <c r="Q131" s="126"/>
      <c r="R131" s="132">
        <f t="shared" ref="R131:S131" si="20">R132+R135+R140+R146</f>
        <v>0</v>
      </c>
      <c r="S131" s="132">
        <f t="shared" si="20"/>
        <v>0</v>
      </c>
      <c r="T131" s="126"/>
      <c r="U131" s="133">
        <f>U132+U135+U140+U146</f>
        <v>0</v>
      </c>
      <c r="V131" s="126"/>
      <c r="W131" s="133">
        <f>W132+W135+W140+W146</f>
        <v>7.6537439999999997</v>
      </c>
      <c r="X131" s="126"/>
      <c r="Y131" s="134">
        <f>Y132+Y135+Y140+Y146</f>
        <v>0</v>
      </c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8" t="s">
        <v>86</v>
      </c>
      <c r="AT131" s="126"/>
      <c r="AU131" s="135" t="s">
        <v>77</v>
      </c>
      <c r="AV131" s="135" t="s">
        <v>78</v>
      </c>
      <c r="AW131" s="126"/>
      <c r="AX131" s="126"/>
      <c r="AY131" s="126"/>
      <c r="AZ131" s="128" t="s">
        <v>138</v>
      </c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36">
        <f>BL132+BL135+BL140+BL146</f>
        <v>0</v>
      </c>
      <c r="BM131" s="126"/>
      <c r="BN131" s="126"/>
    </row>
    <row r="132" spans="1:66" ht="22.5" customHeight="1">
      <c r="A132" s="126"/>
      <c r="B132" s="127"/>
      <c r="C132" s="126"/>
      <c r="D132" s="128" t="s">
        <v>77</v>
      </c>
      <c r="E132" s="137" t="s">
        <v>86</v>
      </c>
      <c r="F132" s="137" t="s">
        <v>139</v>
      </c>
      <c r="G132" s="137"/>
      <c r="H132" s="126"/>
      <c r="I132" s="126"/>
      <c r="J132" s="126"/>
      <c r="K132" s="126"/>
      <c r="L132" s="138">
        <f t="shared" si="18"/>
        <v>0</v>
      </c>
      <c r="M132" s="126"/>
      <c r="N132" s="127"/>
      <c r="O132" s="131"/>
      <c r="P132" s="126"/>
      <c r="Q132" s="126"/>
      <c r="R132" s="132">
        <f t="shared" ref="R132:S132" si="21">SUM(R133:R134)</f>
        <v>0</v>
      </c>
      <c r="S132" s="132">
        <f t="shared" si="21"/>
        <v>0</v>
      </c>
      <c r="T132" s="126"/>
      <c r="U132" s="133">
        <f>SUM(U133:U134)</f>
        <v>0</v>
      </c>
      <c r="V132" s="126"/>
      <c r="W132" s="133">
        <f>SUM(W133:W134)</f>
        <v>0</v>
      </c>
      <c r="X132" s="126"/>
      <c r="Y132" s="134">
        <f>SUM(Y133:Y134)</f>
        <v>0</v>
      </c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8" t="s">
        <v>86</v>
      </c>
      <c r="AT132" s="126"/>
      <c r="AU132" s="135" t="s">
        <v>77</v>
      </c>
      <c r="AV132" s="135" t="s">
        <v>86</v>
      </c>
      <c r="AW132" s="126"/>
      <c r="AX132" s="126"/>
      <c r="AY132" s="126"/>
      <c r="AZ132" s="128" t="s">
        <v>138</v>
      </c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36">
        <f>SUM(BL133:BL134)</f>
        <v>0</v>
      </c>
      <c r="BM132" s="126"/>
      <c r="BN132" s="126"/>
    </row>
    <row r="133" spans="1:66" ht="24" customHeight="1">
      <c r="A133" s="18"/>
      <c r="B133" s="19"/>
      <c r="C133" s="139" t="s">
        <v>86</v>
      </c>
      <c r="D133" s="139" t="s">
        <v>140</v>
      </c>
      <c r="E133" s="140" t="s">
        <v>184</v>
      </c>
      <c r="F133" s="141" t="s">
        <v>185</v>
      </c>
      <c r="G133" s="141"/>
      <c r="H133" s="142" t="s">
        <v>143</v>
      </c>
      <c r="I133" s="143">
        <v>1.28</v>
      </c>
      <c r="J133" s="144"/>
      <c r="K133" s="144"/>
      <c r="L133" s="145">
        <f>ROUND(Q133*I133,2)</f>
        <v>0</v>
      </c>
      <c r="M133" s="146"/>
      <c r="N133" s="19"/>
      <c r="O133" s="147" t="s">
        <v>1</v>
      </c>
      <c r="P133" s="148" t="s">
        <v>42</v>
      </c>
      <c r="Q133" s="149">
        <f>J133+K133</f>
        <v>0</v>
      </c>
      <c r="R133" s="149">
        <f>ROUND(J133*I133,2)</f>
        <v>0</v>
      </c>
      <c r="S133" s="149">
        <f>ROUND(K133*I133,2)</f>
        <v>0</v>
      </c>
      <c r="T133" s="18"/>
      <c r="U133" s="150">
        <f>T133*I133</f>
        <v>0</v>
      </c>
      <c r="V133" s="150">
        <v>0</v>
      </c>
      <c r="W133" s="150">
        <f>V133*I133</f>
        <v>0</v>
      </c>
      <c r="X133" s="150">
        <v>0</v>
      </c>
      <c r="Y133" s="151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2" t="s">
        <v>144</v>
      </c>
      <c r="AT133" s="18"/>
      <c r="AU133" s="152" t="s">
        <v>140</v>
      </c>
      <c r="AV133" s="152" t="s">
        <v>145</v>
      </c>
      <c r="AW133" s="18"/>
      <c r="AX133" s="18"/>
      <c r="AY133" s="18"/>
      <c r="AZ133" s="3" t="s">
        <v>138</v>
      </c>
      <c r="BA133" s="18"/>
      <c r="BB133" s="18"/>
      <c r="BC133" s="18"/>
      <c r="BD133" s="18"/>
      <c r="BE133" s="18"/>
      <c r="BF133" s="153">
        <f>IF(P133="základná",L133,0)</f>
        <v>0</v>
      </c>
      <c r="BG133" s="153">
        <f>IF(P133="znížená",L133,0)</f>
        <v>0</v>
      </c>
      <c r="BH133" s="153">
        <f>IF(P133="zákl. prenesená",L133,0)</f>
        <v>0</v>
      </c>
      <c r="BI133" s="153">
        <f>IF(P133="zníž. prenesená",L133,0)</f>
        <v>0</v>
      </c>
      <c r="BJ133" s="153">
        <f>IF(P133="nulová",L133,0)</f>
        <v>0</v>
      </c>
      <c r="BK133" s="3" t="s">
        <v>145</v>
      </c>
      <c r="BL133" s="153">
        <f>ROUND(Q133*I133,2)</f>
        <v>0</v>
      </c>
      <c r="BM133" s="3" t="s">
        <v>144</v>
      </c>
      <c r="BN133" s="152" t="s">
        <v>811</v>
      </c>
    </row>
    <row r="134" spans="1:66" ht="15.75" customHeight="1">
      <c r="A134" s="154"/>
      <c r="B134" s="155"/>
      <c r="C134" s="154"/>
      <c r="D134" s="156" t="s">
        <v>147</v>
      </c>
      <c r="E134" s="157" t="s">
        <v>1</v>
      </c>
      <c r="F134" s="158" t="s">
        <v>187</v>
      </c>
      <c r="G134" s="158"/>
      <c r="H134" s="154"/>
      <c r="I134" s="159">
        <v>1.28</v>
      </c>
      <c r="J134" s="154"/>
      <c r="K134" s="154"/>
      <c r="L134" s="154"/>
      <c r="M134" s="154"/>
      <c r="N134" s="155"/>
      <c r="O134" s="160"/>
      <c r="P134" s="154"/>
      <c r="Q134" s="154"/>
      <c r="R134" s="154"/>
      <c r="S134" s="154"/>
      <c r="T134" s="154"/>
      <c r="U134" s="154"/>
      <c r="V134" s="154"/>
      <c r="W134" s="154"/>
      <c r="X134" s="154"/>
      <c r="Y134" s="161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7" t="s">
        <v>147</v>
      </c>
      <c r="AV134" s="157" t="s">
        <v>145</v>
      </c>
      <c r="AW134" s="154" t="s">
        <v>145</v>
      </c>
      <c r="AX134" s="154" t="s">
        <v>4</v>
      </c>
      <c r="AY134" s="154" t="s">
        <v>86</v>
      </c>
      <c r="AZ134" s="157" t="s">
        <v>138</v>
      </c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</row>
    <row r="135" spans="1:66" ht="22.5" customHeight="1">
      <c r="A135" s="126"/>
      <c r="B135" s="127"/>
      <c r="C135" s="126"/>
      <c r="D135" s="128" t="s">
        <v>77</v>
      </c>
      <c r="E135" s="137" t="s">
        <v>145</v>
      </c>
      <c r="F135" s="137" t="s">
        <v>188</v>
      </c>
      <c r="G135" s="137"/>
      <c r="H135" s="126"/>
      <c r="I135" s="126"/>
      <c r="J135" s="126"/>
      <c r="K135" s="126"/>
      <c r="L135" s="138">
        <f>BL135</f>
        <v>0</v>
      </c>
      <c r="M135" s="126"/>
      <c r="N135" s="127"/>
      <c r="O135" s="131"/>
      <c r="P135" s="126"/>
      <c r="Q135" s="126"/>
      <c r="R135" s="132">
        <f t="shared" ref="R135:S135" si="22">SUM(R136:R139)</f>
        <v>0</v>
      </c>
      <c r="S135" s="132">
        <f t="shared" si="22"/>
        <v>0</v>
      </c>
      <c r="T135" s="126"/>
      <c r="U135" s="133">
        <f>SUM(U136:U139)</f>
        <v>0</v>
      </c>
      <c r="V135" s="126"/>
      <c r="W135" s="133">
        <f>SUM(W136:W139)</f>
        <v>4.257504</v>
      </c>
      <c r="X135" s="126"/>
      <c r="Y135" s="134">
        <f>SUM(Y136:Y139)</f>
        <v>0</v>
      </c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8" t="s">
        <v>86</v>
      </c>
      <c r="AT135" s="126"/>
      <c r="AU135" s="135" t="s">
        <v>77</v>
      </c>
      <c r="AV135" s="135" t="s">
        <v>86</v>
      </c>
      <c r="AW135" s="126"/>
      <c r="AX135" s="126"/>
      <c r="AY135" s="126"/>
      <c r="AZ135" s="128" t="s">
        <v>138</v>
      </c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36">
        <f>SUM(BL136:BL139)</f>
        <v>0</v>
      </c>
      <c r="BM135" s="126"/>
      <c r="BN135" s="126"/>
    </row>
    <row r="136" spans="1:66" ht="37.5" customHeight="1">
      <c r="A136" s="18"/>
      <c r="B136" s="19"/>
      <c r="C136" s="139" t="s">
        <v>145</v>
      </c>
      <c r="D136" s="139" t="s">
        <v>140</v>
      </c>
      <c r="E136" s="140" t="s">
        <v>189</v>
      </c>
      <c r="F136" s="141" t="s">
        <v>190</v>
      </c>
      <c r="G136" s="141"/>
      <c r="H136" s="142" t="s">
        <v>143</v>
      </c>
      <c r="I136" s="143">
        <v>1.92</v>
      </c>
      <c r="J136" s="144"/>
      <c r="K136" s="144"/>
      <c r="L136" s="145">
        <f>ROUND(Q136*I136,2)</f>
        <v>0</v>
      </c>
      <c r="M136" s="146"/>
      <c r="N136" s="19"/>
      <c r="O136" s="147" t="s">
        <v>1</v>
      </c>
      <c r="P136" s="148" t="s">
        <v>42</v>
      </c>
      <c r="Q136" s="149">
        <f>J136+K136</f>
        <v>0</v>
      </c>
      <c r="R136" s="149">
        <f>ROUND(J136*I136,2)</f>
        <v>0</v>
      </c>
      <c r="S136" s="149">
        <f>ROUND(K136*I136,2)</f>
        <v>0</v>
      </c>
      <c r="T136" s="18"/>
      <c r="U136" s="150">
        <f>T136*I136</f>
        <v>0</v>
      </c>
      <c r="V136" s="150">
        <v>1.5424500000000001</v>
      </c>
      <c r="W136" s="150">
        <f>V136*I136</f>
        <v>2.9615040000000001</v>
      </c>
      <c r="X136" s="150">
        <v>0</v>
      </c>
      <c r="Y136" s="151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2" t="s">
        <v>144</v>
      </c>
      <c r="AT136" s="18"/>
      <c r="AU136" s="152" t="s">
        <v>140</v>
      </c>
      <c r="AV136" s="152" t="s">
        <v>145</v>
      </c>
      <c r="AW136" s="18"/>
      <c r="AX136" s="18"/>
      <c r="AY136" s="18"/>
      <c r="AZ136" s="3" t="s">
        <v>138</v>
      </c>
      <c r="BA136" s="18"/>
      <c r="BB136" s="18"/>
      <c r="BC136" s="18"/>
      <c r="BD136" s="18"/>
      <c r="BE136" s="18"/>
      <c r="BF136" s="153">
        <f>IF(P136="základná",L136,0)</f>
        <v>0</v>
      </c>
      <c r="BG136" s="153">
        <f>IF(P136="znížená",L136,0)</f>
        <v>0</v>
      </c>
      <c r="BH136" s="153">
        <f>IF(P136="zákl. prenesená",L136,0)</f>
        <v>0</v>
      </c>
      <c r="BI136" s="153">
        <f>IF(P136="zníž. prenesená",L136,0)</f>
        <v>0</v>
      </c>
      <c r="BJ136" s="153">
        <f>IF(P136="nulová",L136,0)</f>
        <v>0</v>
      </c>
      <c r="BK136" s="3" t="s">
        <v>145</v>
      </c>
      <c r="BL136" s="153">
        <f>ROUND(Q136*I136,2)</f>
        <v>0</v>
      </c>
      <c r="BM136" s="3" t="s">
        <v>144</v>
      </c>
      <c r="BN136" s="152" t="s">
        <v>812</v>
      </c>
    </row>
    <row r="137" spans="1:66" ht="15.75" customHeight="1">
      <c r="A137" s="154"/>
      <c r="B137" s="155"/>
      <c r="C137" s="154"/>
      <c r="D137" s="156" t="s">
        <v>147</v>
      </c>
      <c r="E137" s="157" t="s">
        <v>1</v>
      </c>
      <c r="F137" s="158" t="s">
        <v>192</v>
      </c>
      <c r="G137" s="158"/>
      <c r="H137" s="154"/>
      <c r="I137" s="159">
        <v>1.92</v>
      </c>
      <c r="J137" s="154"/>
      <c r="K137" s="154"/>
      <c r="L137" s="154"/>
      <c r="M137" s="154"/>
      <c r="N137" s="155"/>
      <c r="O137" s="160"/>
      <c r="P137" s="154"/>
      <c r="Q137" s="154"/>
      <c r="R137" s="154"/>
      <c r="S137" s="154"/>
      <c r="T137" s="154"/>
      <c r="U137" s="154"/>
      <c r="V137" s="154"/>
      <c r="W137" s="154"/>
      <c r="X137" s="154"/>
      <c r="Y137" s="161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7" t="s">
        <v>147</v>
      </c>
      <c r="AV137" s="157" t="s">
        <v>145</v>
      </c>
      <c r="AW137" s="154" t="s">
        <v>145</v>
      </c>
      <c r="AX137" s="154" t="s">
        <v>4</v>
      </c>
      <c r="AY137" s="154" t="s">
        <v>86</v>
      </c>
      <c r="AZ137" s="157" t="s">
        <v>138</v>
      </c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</row>
    <row r="138" spans="1:66" ht="16.5" customHeight="1">
      <c r="A138" s="18"/>
      <c r="B138" s="19"/>
      <c r="C138" s="165" t="s">
        <v>153</v>
      </c>
      <c r="D138" s="165" t="s">
        <v>193</v>
      </c>
      <c r="E138" s="166" t="s">
        <v>194</v>
      </c>
      <c r="F138" s="167" t="s">
        <v>195</v>
      </c>
      <c r="G138" s="167"/>
      <c r="H138" s="168" t="s">
        <v>196</v>
      </c>
      <c r="I138" s="169">
        <v>48</v>
      </c>
      <c r="J138" s="170"/>
      <c r="K138" s="171"/>
      <c r="L138" s="172">
        <f>ROUND(Q138*I138,2)</f>
        <v>0</v>
      </c>
      <c r="M138" s="171"/>
      <c r="N138" s="173"/>
      <c r="O138" s="174" t="s">
        <v>1</v>
      </c>
      <c r="P138" s="148" t="s">
        <v>42</v>
      </c>
      <c r="Q138" s="149">
        <f>J138+K138</f>
        <v>0</v>
      </c>
      <c r="R138" s="149">
        <f>ROUND(J138*I138,2)</f>
        <v>0</v>
      </c>
      <c r="S138" s="149">
        <f>ROUND(K138*I138,2)</f>
        <v>0</v>
      </c>
      <c r="T138" s="18"/>
      <c r="U138" s="150">
        <f>T138*I138</f>
        <v>0</v>
      </c>
      <c r="V138" s="150">
        <v>2.7E-2</v>
      </c>
      <c r="W138" s="150">
        <f>V138*I138</f>
        <v>1.296</v>
      </c>
      <c r="X138" s="150">
        <v>0</v>
      </c>
      <c r="Y138" s="151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2" t="s">
        <v>197</v>
      </c>
      <c r="AT138" s="18"/>
      <c r="AU138" s="152" t="s">
        <v>193</v>
      </c>
      <c r="AV138" s="152" t="s">
        <v>145</v>
      </c>
      <c r="AW138" s="18"/>
      <c r="AX138" s="18"/>
      <c r="AY138" s="18"/>
      <c r="AZ138" s="3" t="s">
        <v>138</v>
      </c>
      <c r="BA138" s="18"/>
      <c r="BB138" s="18"/>
      <c r="BC138" s="18"/>
      <c r="BD138" s="18"/>
      <c r="BE138" s="18"/>
      <c r="BF138" s="153">
        <f>IF(P138="základná",L138,0)</f>
        <v>0</v>
      </c>
      <c r="BG138" s="153">
        <f>IF(P138="znížená",L138,0)</f>
        <v>0</v>
      </c>
      <c r="BH138" s="153">
        <f>IF(P138="zákl. prenesená",L138,0)</f>
        <v>0</v>
      </c>
      <c r="BI138" s="153">
        <f>IF(P138="zníž. prenesená",L138,0)</f>
        <v>0</v>
      </c>
      <c r="BJ138" s="153">
        <f>IF(P138="nulová",L138,0)</f>
        <v>0</v>
      </c>
      <c r="BK138" s="3" t="s">
        <v>145</v>
      </c>
      <c r="BL138" s="153">
        <f>ROUND(Q138*I138,2)</f>
        <v>0</v>
      </c>
      <c r="BM138" s="3" t="s">
        <v>144</v>
      </c>
      <c r="BN138" s="152" t="s">
        <v>813</v>
      </c>
    </row>
    <row r="139" spans="1:66" ht="15.75" customHeight="1">
      <c r="A139" s="154"/>
      <c r="B139" s="155"/>
      <c r="C139" s="154"/>
      <c r="D139" s="156" t="s">
        <v>147</v>
      </c>
      <c r="E139" s="157" t="s">
        <v>1</v>
      </c>
      <c r="F139" s="158" t="s">
        <v>199</v>
      </c>
      <c r="G139" s="158"/>
      <c r="H139" s="154"/>
      <c r="I139" s="159">
        <v>48</v>
      </c>
      <c r="J139" s="154"/>
      <c r="K139" s="154"/>
      <c r="L139" s="154"/>
      <c r="M139" s="154"/>
      <c r="N139" s="155"/>
      <c r="O139" s="160"/>
      <c r="P139" s="154"/>
      <c r="Q139" s="154"/>
      <c r="R139" s="154"/>
      <c r="S139" s="154"/>
      <c r="T139" s="154"/>
      <c r="U139" s="154"/>
      <c r="V139" s="154"/>
      <c r="W139" s="154"/>
      <c r="X139" s="154"/>
      <c r="Y139" s="161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7" t="s">
        <v>147</v>
      </c>
      <c r="AV139" s="157" t="s">
        <v>145</v>
      </c>
      <c r="AW139" s="154" t="s">
        <v>145</v>
      </c>
      <c r="AX139" s="154" t="s">
        <v>4</v>
      </c>
      <c r="AY139" s="154" t="s">
        <v>86</v>
      </c>
      <c r="AZ139" s="157" t="s">
        <v>138</v>
      </c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</row>
    <row r="140" spans="1:66" ht="22.5" customHeight="1">
      <c r="A140" s="126"/>
      <c r="B140" s="127"/>
      <c r="C140" s="126"/>
      <c r="D140" s="128" t="s">
        <v>77</v>
      </c>
      <c r="E140" s="137" t="s">
        <v>200</v>
      </c>
      <c r="F140" s="137" t="s">
        <v>201</v>
      </c>
      <c r="G140" s="137"/>
      <c r="H140" s="126"/>
      <c r="I140" s="126"/>
      <c r="J140" s="126"/>
      <c r="K140" s="126"/>
      <c r="L140" s="138">
        <f>BL140</f>
        <v>0</v>
      </c>
      <c r="M140" s="126"/>
      <c r="N140" s="127"/>
      <c r="O140" s="131"/>
      <c r="P140" s="126"/>
      <c r="Q140" s="126"/>
      <c r="R140" s="132">
        <f t="shared" ref="R140:S140" si="23">SUM(R141:R145)</f>
        <v>0</v>
      </c>
      <c r="S140" s="132">
        <f t="shared" si="23"/>
        <v>0</v>
      </c>
      <c r="T140" s="126"/>
      <c r="U140" s="133">
        <f>SUM(U141:U145)</f>
        <v>0</v>
      </c>
      <c r="V140" s="126"/>
      <c r="W140" s="133">
        <f>SUM(W141:W145)</f>
        <v>3.3962399999999997</v>
      </c>
      <c r="X140" s="126"/>
      <c r="Y140" s="134">
        <f>SUM(Y141:Y145)</f>
        <v>0</v>
      </c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8" t="s">
        <v>86</v>
      </c>
      <c r="AT140" s="126"/>
      <c r="AU140" s="135" t="s">
        <v>77</v>
      </c>
      <c r="AV140" s="135" t="s">
        <v>86</v>
      </c>
      <c r="AW140" s="126"/>
      <c r="AX140" s="126"/>
      <c r="AY140" s="126"/>
      <c r="AZ140" s="128" t="s">
        <v>138</v>
      </c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36">
        <f>SUM(BL141:BL145)</f>
        <v>0</v>
      </c>
      <c r="BM140" s="126"/>
      <c r="BN140" s="126"/>
    </row>
    <row r="141" spans="1:66" ht="33" customHeight="1">
      <c r="A141" s="18"/>
      <c r="B141" s="19"/>
      <c r="C141" s="139" t="s">
        <v>144</v>
      </c>
      <c r="D141" s="139" t="s">
        <v>140</v>
      </c>
      <c r="E141" s="140" t="s">
        <v>202</v>
      </c>
      <c r="F141" s="141" t="s">
        <v>203</v>
      </c>
      <c r="G141" s="141"/>
      <c r="H141" s="142" t="s">
        <v>163</v>
      </c>
      <c r="I141" s="143">
        <v>66</v>
      </c>
      <c r="J141" s="144"/>
      <c r="K141" s="144"/>
      <c r="L141" s="145">
        <f>ROUND(Q141*I141,2)</f>
        <v>0</v>
      </c>
      <c r="M141" s="146"/>
      <c r="N141" s="19"/>
      <c r="O141" s="147" t="s">
        <v>1</v>
      </c>
      <c r="P141" s="148" t="s">
        <v>42</v>
      </c>
      <c r="Q141" s="149">
        <f>J141+K141</f>
        <v>0</v>
      </c>
      <c r="R141" s="149">
        <f>ROUND(J141*I141,2)</f>
        <v>0</v>
      </c>
      <c r="S141" s="149">
        <f>ROUND(K141*I141,2)</f>
        <v>0</v>
      </c>
      <c r="T141" s="18"/>
      <c r="U141" s="150">
        <f>T141*I141</f>
        <v>0</v>
      </c>
      <c r="V141" s="150">
        <v>2.572E-2</v>
      </c>
      <c r="W141" s="150">
        <f>V141*I141</f>
        <v>1.6975199999999999</v>
      </c>
      <c r="X141" s="150">
        <v>0</v>
      </c>
      <c r="Y141" s="151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2" t="s">
        <v>144</v>
      </c>
      <c r="AT141" s="18"/>
      <c r="AU141" s="152" t="s">
        <v>140</v>
      </c>
      <c r="AV141" s="152" t="s">
        <v>145</v>
      </c>
      <c r="AW141" s="18"/>
      <c r="AX141" s="18"/>
      <c r="AY141" s="18"/>
      <c r="AZ141" s="3" t="s">
        <v>138</v>
      </c>
      <c r="BA141" s="18"/>
      <c r="BB141" s="18"/>
      <c r="BC141" s="18"/>
      <c r="BD141" s="18"/>
      <c r="BE141" s="18"/>
      <c r="BF141" s="153">
        <f>IF(P141="základná",L141,0)</f>
        <v>0</v>
      </c>
      <c r="BG141" s="153">
        <f>IF(P141="znížená",L141,0)</f>
        <v>0</v>
      </c>
      <c r="BH141" s="153">
        <f>IF(P141="zákl. prenesená",L141,0)</f>
        <v>0</v>
      </c>
      <c r="BI141" s="153">
        <f>IF(P141="zníž. prenesená",L141,0)</f>
        <v>0</v>
      </c>
      <c r="BJ141" s="153">
        <f>IF(P141="nulová",L141,0)</f>
        <v>0</v>
      </c>
      <c r="BK141" s="3" t="s">
        <v>145</v>
      </c>
      <c r="BL141" s="153">
        <f>ROUND(Q141*I141,2)</f>
        <v>0</v>
      </c>
      <c r="BM141" s="3" t="s">
        <v>144</v>
      </c>
      <c r="BN141" s="152" t="s">
        <v>814</v>
      </c>
    </row>
    <row r="142" spans="1:66" ht="15.75" customHeight="1">
      <c r="A142" s="154"/>
      <c r="B142" s="155"/>
      <c r="C142" s="154"/>
      <c r="D142" s="156" t="s">
        <v>147</v>
      </c>
      <c r="E142" s="157" t="s">
        <v>1</v>
      </c>
      <c r="F142" s="158" t="s">
        <v>205</v>
      </c>
      <c r="G142" s="158"/>
      <c r="H142" s="154"/>
      <c r="I142" s="159">
        <v>66</v>
      </c>
      <c r="J142" s="154"/>
      <c r="K142" s="154"/>
      <c r="L142" s="154"/>
      <c r="M142" s="154"/>
      <c r="N142" s="155"/>
      <c r="O142" s="160"/>
      <c r="P142" s="154"/>
      <c r="Q142" s="154"/>
      <c r="R142" s="154"/>
      <c r="S142" s="154"/>
      <c r="T142" s="154"/>
      <c r="U142" s="154"/>
      <c r="V142" s="154"/>
      <c r="W142" s="154"/>
      <c r="X142" s="154"/>
      <c r="Y142" s="161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7" t="s">
        <v>147</v>
      </c>
      <c r="AV142" s="157" t="s">
        <v>145</v>
      </c>
      <c r="AW142" s="154" t="s">
        <v>145</v>
      </c>
      <c r="AX142" s="154" t="s">
        <v>4</v>
      </c>
      <c r="AY142" s="154" t="s">
        <v>86</v>
      </c>
      <c r="AZ142" s="157" t="s">
        <v>138</v>
      </c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</row>
    <row r="143" spans="1:66" ht="44.25" customHeight="1">
      <c r="A143" s="18"/>
      <c r="B143" s="19"/>
      <c r="C143" s="139" t="s">
        <v>160</v>
      </c>
      <c r="D143" s="139" t="s">
        <v>140</v>
      </c>
      <c r="E143" s="140" t="s">
        <v>206</v>
      </c>
      <c r="F143" s="141" t="s">
        <v>207</v>
      </c>
      <c r="G143" s="141"/>
      <c r="H143" s="142" t="s">
        <v>163</v>
      </c>
      <c r="I143" s="143">
        <v>66</v>
      </c>
      <c r="J143" s="144"/>
      <c r="K143" s="144"/>
      <c r="L143" s="145">
        <f t="shared" ref="L143:L145" si="24">ROUND(Q143*I143,2)</f>
        <v>0</v>
      </c>
      <c r="M143" s="146"/>
      <c r="N143" s="19"/>
      <c r="O143" s="147" t="s">
        <v>1</v>
      </c>
      <c r="P143" s="148" t="s">
        <v>42</v>
      </c>
      <c r="Q143" s="149">
        <f t="shared" ref="Q143:Q145" si="25">J143+K143</f>
        <v>0</v>
      </c>
      <c r="R143" s="149">
        <f t="shared" ref="R143:R145" si="26">ROUND(J143*I143,2)</f>
        <v>0</v>
      </c>
      <c r="S143" s="149">
        <f t="shared" ref="S143:S145" si="27">ROUND(K143*I143,2)</f>
        <v>0</v>
      </c>
      <c r="T143" s="18"/>
      <c r="U143" s="150">
        <f t="shared" ref="U143:U145" si="28">T143*I143</f>
        <v>0</v>
      </c>
      <c r="V143" s="150">
        <v>0</v>
      </c>
      <c r="W143" s="150">
        <f t="shared" ref="W143:W145" si="29">V143*I143</f>
        <v>0</v>
      </c>
      <c r="X143" s="150">
        <v>0</v>
      </c>
      <c r="Y143" s="151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2" t="s">
        <v>144</v>
      </c>
      <c r="AT143" s="18"/>
      <c r="AU143" s="152" t="s">
        <v>140</v>
      </c>
      <c r="AV143" s="152" t="s">
        <v>145</v>
      </c>
      <c r="AW143" s="18"/>
      <c r="AX143" s="18"/>
      <c r="AY143" s="18"/>
      <c r="AZ143" s="3" t="s">
        <v>138</v>
      </c>
      <c r="BA143" s="18"/>
      <c r="BB143" s="18"/>
      <c r="BC143" s="18"/>
      <c r="BD143" s="18"/>
      <c r="BE143" s="18"/>
      <c r="BF143" s="153">
        <f t="shared" ref="BF143:BF145" si="31">IF(P143="základná",L143,0)</f>
        <v>0</v>
      </c>
      <c r="BG143" s="153">
        <f t="shared" ref="BG143:BG145" si="32">IF(P143="znížená",L143,0)</f>
        <v>0</v>
      </c>
      <c r="BH143" s="153">
        <f t="shared" ref="BH143:BH145" si="33">IF(P143="zákl. prenesená",L143,0)</f>
        <v>0</v>
      </c>
      <c r="BI143" s="153">
        <f t="shared" ref="BI143:BI145" si="34">IF(P143="zníž. prenesená",L143,0)</f>
        <v>0</v>
      </c>
      <c r="BJ143" s="153">
        <f t="shared" ref="BJ143:BJ145" si="35">IF(P143="nulová",L143,0)</f>
        <v>0</v>
      </c>
      <c r="BK143" s="3" t="s">
        <v>145</v>
      </c>
      <c r="BL143" s="153">
        <f t="shared" ref="BL143:BL145" si="36">ROUND(Q143*I143,2)</f>
        <v>0</v>
      </c>
      <c r="BM143" s="3" t="s">
        <v>144</v>
      </c>
      <c r="BN143" s="152" t="s">
        <v>815</v>
      </c>
    </row>
    <row r="144" spans="1:66" ht="33" customHeight="1">
      <c r="A144" s="18"/>
      <c r="B144" s="19"/>
      <c r="C144" s="139" t="s">
        <v>166</v>
      </c>
      <c r="D144" s="139" t="s">
        <v>140</v>
      </c>
      <c r="E144" s="140" t="s">
        <v>209</v>
      </c>
      <c r="F144" s="141" t="s">
        <v>210</v>
      </c>
      <c r="G144" s="141"/>
      <c r="H144" s="142" t="s">
        <v>163</v>
      </c>
      <c r="I144" s="143">
        <v>66</v>
      </c>
      <c r="J144" s="144"/>
      <c r="K144" s="144"/>
      <c r="L144" s="145">
        <f t="shared" si="24"/>
        <v>0</v>
      </c>
      <c r="M144" s="146"/>
      <c r="N144" s="19"/>
      <c r="O144" s="147" t="s">
        <v>1</v>
      </c>
      <c r="P144" s="148" t="s">
        <v>42</v>
      </c>
      <c r="Q144" s="149">
        <f t="shared" si="25"/>
        <v>0</v>
      </c>
      <c r="R144" s="149">
        <f t="shared" si="26"/>
        <v>0</v>
      </c>
      <c r="S144" s="149">
        <f t="shared" si="27"/>
        <v>0</v>
      </c>
      <c r="T144" s="18"/>
      <c r="U144" s="150">
        <f t="shared" si="28"/>
        <v>0</v>
      </c>
      <c r="V144" s="150">
        <v>2.572E-2</v>
      </c>
      <c r="W144" s="150">
        <f t="shared" si="29"/>
        <v>1.6975199999999999</v>
      </c>
      <c r="X144" s="150">
        <v>0</v>
      </c>
      <c r="Y144" s="151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2" t="s">
        <v>144</v>
      </c>
      <c r="AT144" s="18"/>
      <c r="AU144" s="152" t="s">
        <v>140</v>
      </c>
      <c r="AV144" s="152" t="s">
        <v>145</v>
      </c>
      <c r="AW144" s="18"/>
      <c r="AX144" s="18"/>
      <c r="AY144" s="18"/>
      <c r="AZ144" s="3" t="s">
        <v>138</v>
      </c>
      <c r="BA144" s="18"/>
      <c r="BB144" s="18"/>
      <c r="BC144" s="18"/>
      <c r="BD144" s="18"/>
      <c r="BE144" s="18"/>
      <c r="BF144" s="153">
        <f t="shared" si="31"/>
        <v>0</v>
      </c>
      <c r="BG144" s="153">
        <f t="shared" si="32"/>
        <v>0</v>
      </c>
      <c r="BH144" s="153">
        <f t="shared" si="33"/>
        <v>0</v>
      </c>
      <c r="BI144" s="153">
        <f t="shared" si="34"/>
        <v>0</v>
      </c>
      <c r="BJ144" s="153">
        <f t="shared" si="35"/>
        <v>0</v>
      </c>
      <c r="BK144" s="3" t="s">
        <v>145</v>
      </c>
      <c r="BL144" s="153">
        <f t="shared" si="36"/>
        <v>0</v>
      </c>
      <c r="BM144" s="3" t="s">
        <v>144</v>
      </c>
      <c r="BN144" s="152" t="s">
        <v>816</v>
      </c>
    </row>
    <row r="145" spans="1:66" ht="37.5" customHeight="1">
      <c r="A145" s="18"/>
      <c r="B145" s="19"/>
      <c r="C145" s="139" t="s">
        <v>212</v>
      </c>
      <c r="D145" s="139" t="s">
        <v>140</v>
      </c>
      <c r="E145" s="140" t="s">
        <v>213</v>
      </c>
      <c r="F145" s="141" t="s">
        <v>214</v>
      </c>
      <c r="G145" s="141"/>
      <c r="H145" s="142" t="s">
        <v>196</v>
      </c>
      <c r="I145" s="143">
        <v>6</v>
      </c>
      <c r="J145" s="144"/>
      <c r="K145" s="144"/>
      <c r="L145" s="145">
        <f t="shared" si="24"/>
        <v>0</v>
      </c>
      <c r="M145" s="146"/>
      <c r="N145" s="19"/>
      <c r="O145" s="147" t="s">
        <v>1</v>
      </c>
      <c r="P145" s="148" t="s">
        <v>42</v>
      </c>
      <c r="Q145" s="149">
        <f t="shared" si="25"/>
        <v>0</v>
      </c>
      <c r="R145" s="149">
        <f t="shared" si="26"/>
        <v>0</v>
      </c>
      <c r="S145" s="149">
        <f t="shared" si="27"/>
        <v>0</v>
      </c>
      <c r="T145" s="18"/>
      <c r="U145" s="150">
        <f t="shared" si="28"/>
        <v>0</v>
      </c>
      <c r="V145" s="150">
        <v>2.0000000000000001E-4</v>
      </c>
      <c r="W145" s="150">
        <f t="shared" si="29"/>
        <v>1.2000000000000001E-3</v>
      </c>
      <c r="X145" s="150">
        <v>0</v>
      </c>
      <c r="Y145" s="151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2" t="s">
        <v>144</v>
      </c>
      <c r="AT145" s="18"/>
      <c r="AU145" s="152" t="s">
        <v>140</v>
      </c>
      <c r="AV145" s="152" t="s">
        <v>145</v>
      </c>
      <c r="AW145" s="18"/>
      <c r="AX145" s="18"/>
      <c r="AY145" s="18"/>
      <c r="AZ145" s="3" t="s">
        <v>138</v>
      </c>
      <c r="BA145" s="18"/>
      <c r="BB145" s="18"/>
      <c r="BC145" s="18"/>
      <c r="BD145" s="18"/>
      <c r="BE145" s="18"/>
      <c r="BF145" s="153">
        <f t="shared" si="31"/>
        <v>0</v>
      </c>
      <c r="BG145" s="153">
        <f t="shared" si="32"/>
        <v>0</v>
      </c>
      <c r="BH145" s="153">
        <f t="shared" si="33"/>
        <v>0</v>
      </c>
      <c r="BI145" s="153">
        <f t="shared" si="34"/>
        <v>0</v>
      </c>
      <c r="BJ145" s="153">
        <f t="shared" si="35"/>
        <v>0</v>
      </c>
      <c r="BK145" s="3" t="s">
        <v>145</v>
      </c>
      <c r="BL145" s="153">
        <f t="shared" si="36"/>
        <v>0</v>
      </c>
      <c r="BM145" s="3" t="s">
        <v>144</v>
      </c>
      <c r="BN145" s="152" t="s">
        <v>817</v>
      </c>
    </row>
    <row r="146" spans="1:66" ht="22.5" customHeight="1">
      <c r="A146" s="126"/>
      <c r="B146" s="127"/>
      <c r="C146" s="126"/>
      <c r="D146" s="128" t="s">
        <v>77</v>
      </c>
      <c r="E146" s="137" t="s">
        <v>216</v>
      </c>
      <c r="F146" s="137" t="s">
        <v>217</v>
      </c>
      <c r="G146" s="137"/>
      <c r="H146" s="126"/>
      <c r="I146" s="126"/>
      <c r="J146" s="126"/>
      <c r="K146" s="126"/>
      <c r="L146" s="138">
        <f>BL146</f>
        <v>0</v>
      </c>
      <c r="M146" s="126"/>
      <c r="N146" s="127"/>
      <c r="O146" s="131"/>
      <c r="P146" s="126"/>
      <c r="Q146" s="126"/>
      <c r="R146" s="132">
        <f t="shared" ref="R146:S146" si="37">R147</f>
        <v>0</v>
      </c>
      <c r="S146" s="132">
        <f t="shared" si="37"/>
        <v>0</v>
      </c>
      <c r="T146" s="126"/>
      <c r="U146" s="133">
        <f>U147</f>
        <v>0</v>
      </c>
      <c r="V146" s="126"/>
      <c r="W146" s="133">
        <f>W147</f>
        <v>0</v>
      </c>
      <c r="X146" s="126"/>
      <c r="Y146" s="134">
        <f>Y147</f>
        <v>0</v>
      </c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8" t="s">
        <v>86</v>
      </c>
      <c r="AT146" s="126"/>
      <c r="AU146" s="135" t="s">
        <v>77</v>
      </c>
      <c r="AV146" s="135" t="s">
        <v>86</v>
      </c>
      <c r="AW146" s="126"/>
      <c r="AX146" s="126"/>
      <c r="AY146" s="126"/>
      <c r="AZ146" s="128" t="s">
        <v>138</v>
      </c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36">
        <f>BL147</f>
        <v>0</v>
      </c>
      <c r="BM146" s="126"/>
      <c r="BN146" s="126"/>
    </row>
    <row r="147" spans="1:66" ht="24" customHeight="1">
      <c r="A147" s="18"/>
      <c r="B147" s="19"/>
      <c r="C147" s="139" t="s">
        <v>197</v>
      </c>
      <c r="D147" s="139" t="s">
        <v>140</v>
      </c>
      <c r="E147" s="140" t="s">
        <v>218</v>
      </c>
      <c r="F147" s="141" t="s">
        <v>219</v>
      </c>
      <c r="G147" s="141"/>
      <c r="H147" s="142" t="s">
        <v>220</v>
      </c>
      <c r="I147" s="143">
        <v>7.6539999999999999</v>
      </c>
      <c r="J147" s="144"/>
      <c r="K147" s="144"/>
      <c r="L147" s="145">
        <f>ROUND(Q147*I147,2)</f>
        <v>0</v>
      </c>
      <c r="M147" s="146"/>
      <c r="N147" s="19"/>
      <c r="O147" s="147" t="s">
        <v>1</v>
      </c>
      <c r="P147" s="148" t="s">
        <v>42</v>
      </c>
      <c r="Q147" s="149">
        <f>J147+K147</f>
        <v>0</v>
      </c>
      <c r="R147" s="149">
        <f>ROUND(J147*I147,2)</f>
        <v>0</v>
      </c>
      <c r="S147" s="149">
        <f>ROUND(K147*I147,2)</f>
        <v>0</v>
      </c>
      <c r="T147" s="18"/>
      <c r="U147" s="150">
        <f>T147*I147</f>
        <v>0</v>
      </c>
      <c r="V147" s="150">
        <v>0</v>
      </c>
      <c r="W147" s="150">
        <f>V147*I147</f>
        <v>0</v>
      </c>
      <c r="X147" s="150">
        <v>0</v>
      </c>
      <c r="Y147" s="151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2" t="s">
        <v>144</v>
      </c>
      <c r="AT147" s="18"/>
      <c r="AU147" s="152" t="s">
        <v>140</v>
      </c>
      <c r="AV147" s="152" t="s">
        <v>145</v>
      </c>
      <c r="AW147" s="18"/>
      <c r="AX147" s="18"/>
      <c r="AY147" s="18"/>
      <c r="AZ147" s="3" t="s">
        <v>138</v>
      </c>
      <c r="BA147" s="18"/>
      <c r="BB147" s="18"/>
      <c r="BC147" s="18"/>
      <c r="BD147" s="18"/>
      <c r="BE147" s="18"/>
      <c r="BF147" s="153">
        <f>IF(P147="základná",L147,0)</f>
        <v>0</v>
      </c>
      <c r="BG147" s="153">
        <f>IF(P147="znížená",L147,0)</f>
        <v>0</v>
      </c>
      <c r="BH147" s="153">
        <f>IF(P147="zákl. prenesená",L147,0)</f>
        <v>0</v>
      </c>
      <c r="BI147" s="153">
        <f>IF(P147="zníž. prenesená",L147,0)</f>
        <v>0</v>
      </c>
      <c r="BJ147" s="153">
        <f>IF(P147="nulová",L147,0)</f>
        <v>0</v>
      </c>
      <c r="BK147" s="3" t="s">
        <v>145</v>
      </c>
      <c r="BL147" s="153">
        <f>ROUND(Q147*I147,2)</f>
        <v>0</v>
      </c>
      <c r="BM147" s="3" t="s">
        <v>144</v>
      </c>
      <c r="BN147" s="152" t="s">
        <v>818</v>
      </c>
    </row>
    <row r="148" spans="1:66" ht="25.5" customHeight="1">
      <c r="A148" s="126"/>
      <c r="B148" s="127"/>
      <c r="C148" s="126"/>
      <c r="D148" s="128" t="s">
        <v>77</v>
      </c>
      <c r="E148" s="129" t="s">
        <v>222</v>
      </c>
      <c r="F148" s="129" t="s">
        <v>223</v>
      </c>
      <c r="G148" s="129"/>
      <c r="H148" s="126"/>
      <c r="I148" s="126"/>
      <c r="J148" s="126"/>
      <c r="K148" s="126"/>
      <c r="L148" s="130">
        <f t="shared" ref="L148:L149" si="38">BL148</f>
        <v>0</v>
      </c>
      <c r="M148" s="126"/>
      <c r="N148" s="127"/>
      <c r="O148" s="131"/>
      <c r="P148" s="126"/>
      <c r="Q148" s="126"/>
      <c r="R148" s="132">
        <f t="shared" ref="R148:S148" si="39">R149+R177+R224+R233+R251+R255+R279+R286</f>
        <v>0</v>
      </c>
      <c r="S148" s="132">
        <f t="shared" si="39"/>
        <v>0</v>
      </c>
      <c r="T148" s="126"/>
      <c r="U148" s="133">
        <f>U149+U177+U224+U233+U251+U255+U279+U286</f>
        <v>0</v>
      </c>
      <c r="V148" s="126"/>
      <c r="W148" s="133">
        <f>W149+W177+W224+W233+W251+W255+W279+W286</f>
        <v>4.8050503999999998</v>
      </c>
      <c r="X148" s="126"/>
      <c r="Y148" s="134">
        <f>Y149+Y177+Y224+Y233+Y251+Y255+Y279+Y286</f>
        <v>0</v>
      </c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8" t="s">
        <v>145</v>
      </c>
      <c r="AT148" s="126"/>
      <c r="AU148" s="135" t="s">
        <v>77</v>
      </c>
      <c r="AV148" s="135" t="s">
        <v>78</v>
      </c>
      <c r="AW148" s="126"/>
      <c r="AX148" s="126"/>
      <c r="AY148" s="126"/>
      <c r="AZ148" s="128" t="s">
        <v>138</v>
      </c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36">
        <f>BL149+BL177+BL224+BL233+BL251+BL255+BL279+BL286</f>
        <v>0</v>
      </c>
      <c r="BM148" s="126"/>
      <c r="BN148" s="126"/>
    </row>
    <row r="149" spans="1:66" ht="22.5" customHeight="1">
      <c r="A149" s="126"/>
      <c r="B149" s="127"/>
      <c r="C149" s="126"/>
      <c r="D149" s="128" t="s">
        <v>77</v>
      </c>
      <c r="E149" s="137" t="s">
        <v>224</v>
      </c>
      <c r="F149" s="137" t="s">
        <v>225</v>
      </c>
      <c r="G149" s="137"/>
      <c r="H149" s="126"/>
      <c r="I149" s="126"/>
      <c r="J149" s="126"/>
      <c r="K149" s="126"/>
      <c r="L149" s="138">
        <f t="shared" si="38"/>
        <v>0</v>
      </c>
      <c r="M149" s="126"/>
      <c r="N149" s="127"/>
      <c r="O149" s="131"/>
      <c r="P149" s="126"/>
      <c r="Q149" s="126"/>
      <c r="R149" s="132">
        <f t="shared" ref="R149:S149" si="40">SUM(R150:R176)</f>
        <v>0</v>
      </c>
      <c r="S149" s="132">
        <f t="shared" si="40"/>
        <v>0</v>
      </c>
      <c r="T149" s="126"/>
      <c r="U149" s="133">
        <f>SUM(U150:U176)</f>
        <v>0</v>
      </c>
      <c r="V149" s="126"/>
      <c r="W149" s="133">
        <f>SUM(W150:W176)</f>
        <v>0.16044000000000003</v>
      </c>
      <c r="X149" s="126"/>
      <c r="Y149" s="134">
        <f>SUM(Y150:Y176)</f>
        <v>0</v>
      </c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8" t="s">
        <v>145</v>
      </c>
      <c r="AT149" s="126"/>
      <c r="AU149" s="135" t="s">
        <v>77</v>
      </c>
      <c r="AV149" s="135" t="s">
        <v>86</v>
      </c>
      <c r="AW149" s="126"/>
      <c r="AX149" s="126"/>
      <c r="AY149" s="126"/>
      <c r="AZ149" s="128" t="s">
        <v>138</v>
      </c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36">
        <f>SUM(BL150:BL176)</f>
        <v>0</v>
      </c>
      <c r="BM149" s="126"/>
      <c r="BN149" s="126"/>
    </row>
    <row r="150" spans="1:66" ht="16.5" customHeight="1">
      <c r="A150" s="18"/>
      <c r="B150" s="19"/>
      <c r="C150" s="139" t="s">
        <v>200</v>
      </c>
      <c r="D150" s="139" t="s">
        <v>140</v>
      </c>
      <c r="E150" s="140" t="s">
        <v>226</v>
      </c>
      <c r="F150" s="141" t="s">
        <v>227</v>
      </c>
      <c r="G150" s="141"/>
      <c r="H150" s="142" t="s">
        <v>163</v>
      </c>
      <c r="I150" s="143">
        <v>48</v>
      </c>
      <c r="J150" s="144"/>
      <c r="K150" s="144"/>
      <c r="L150" s="145">
        <f>ROUND(Q150*I150,2)</f>
        <v>0</v>
      </c>
      <c r="M150" s="146"/>
      <c r="N150" s="19"/>
      <c r="O150" s="147" t="s">
        <v>1</v>
      </c>
      <c r="P150" s="148" t="s">
        <v>42</v>
      </c>
      <c r="Q150" s="149">
        <f>J150+K150</f>
        <v>0</v>
      </c>
      <c r="R150" s="149">
        <f>ROUND(J150*I150,2)</f>
        <v>0</v>
      </c>
      <c r="S150" s="149">
        <f>ROUND(K150*I150,2)</f>
        <v>0</v>
      </c>
      <c r="T150" s="18"/>
      <c r="U150" s="150">
        <f>T150*I150</f>
        <v>0</v>
      </c>
      <c r="V150" s="150">
        <v>0</v>
      </c>
      <c r="W150" s="150">
        <f>V150*I150</f>
        <v>0</v>
      </c>
      <c r="X150" s="150">
        <v>0</v>
      </c>
      <c r="Y150" s="151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2" t="s">
        <v>228</v>
      </c>
      <c r="AT150" s="18"/>
      <c r="AU150" s="152" t="s">
        <v>140</v>
      </c>
      <c r="AV150" s="152" t="s">
        <v>145</v>
      </c>
      <c r="AW150" s="18"/>
      <c r="AX150" s="18"/>
      <c r="AY150" s="18"/>
      <c r="AZ150" s="3" t="s">
        <v>138</v>
      </c>
      <c r="BA150" s="18"/>
      <c r="BB150" s="18"/>
      <c r="BC150" s="18"/>
      <c r="BD150" s="18"/>
      <c r="BE150" s="18"/>
      <c r="BF150" s="153">
        <f>IF(P150="základná",L150,0)</f>
        <v>0</v>
      </c>
      <c r="BG150" s="153">
        <f>IF(P150="znížená",L150,0)</f>
        <v>0</v>
      </c>
      <c r="BH150" s="153">
        <f>IF(P150="zákl. prenesená",L150,0)</f>
        <v>0</v>
      </c>
      <c r="BI150" s="153">
        <f>IF(P150="zníž. prenesená",L150,0)</f>
        <v>0</v>
      </c>
      <c r="BJ150" s="153">
        <f>IF(P150="nulová",L150,0)</f>
        <v>0</v>
      </c>
      <c r="BK150" s="3" t="s">
        <v>145</v>
      </c>
      <c r="BL150" s="153">
        <f>ROUND(Q150*I150,2)</f>
        <v>0</v>
      </c>
      <c r="BM150" s="3" t="s">
        <v>228</v>
      </c>
      <c r="BN150" s="152" t="s">
        <v>819</v>
      </c>
    </row>
    <row r="151" spans="1:66" ht="15.75" customHeight="1">
      <c r="A151" s="154"/>
      <c r="B151" s="155"/>
      <c r="C151" s="154"/>
      <c r="D151" s="156" t="s">
        <v>147</v>
      </c>
      <c r="E151" s="157" t="s">
        <v>1</v>
      </c>
      <c r="F151" s="158" t="s">
        <v>230</v>
      </c>
      <c r="G151" s="158"/>
      <c r="H151" s="154"/>
      <c r="I151" s="159">
        <v>48</v>
      </c>
      <c r="J151" s="154"/>
      <c r="K151" s="154"/>
      <c r="L151" s="154"/>
      <c r="M151" s="154"/>
      <c r="N151" s="155"/>
      <c r="O151" s="160"/>
      <c r="P151" s="154"/>
      <c r="Q151" s="154"/>
      <c r="R151" s="154"/>
      <c r="S151" s="154"/>
      <c r="T151" s="154"/>
      <c r="U151" s="154"/>
      <c r="V151" s="154"/>
      <c r="W151" s="154"/>
      <c r="X151" s="154"/>
      <c r="Y151" s="161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7" t="s">
        <v>147</v>
      </c>
      <c r="AV151" s="157" t="s">
        <v>145</v>
      </c>
      <c r="AW151" s="154" t="s">
        <v>145</v>
      </c>
      <c r="AX151" s="154" t="s">
        <v>4</v>
      </c>
      <c r="AY151" s="154" t="s">
        <v>86</v>
      </c>
      <c r="AZ151" s="157" t="s">
        <v>138</v>
      </c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</row>
    <row r="152" spans="1:66" ht="24" customHeight="1">
      <c r="A152" s="18"/>
      <c r="B152" s="19"/>
      <c r="C152" s="165" t="s">
        <v>231</v>
      </c>
      <c r="D152" s="165" t="s">
        <v>193</v>
      </c>
      <c r="E152" s="166" t="s">
        <v>232</v>
      </c>
      <c r="F152" s="167" t="s">
        <v>233</v>
      </c>
      <c r="G152" s="167"/>
      <c r="H152" s="168" t="s">
        <v>234</v>
      </c>
      <c r="I152" s="169">
        <v>55.2</v>
      </c>
      <c r="J152" s="170"/>
      <c r="K152" s="171"/>
      <c r="L152" s="172">
        <f>ROUND(Q152*I152,2)</f>
        <v>0</v>
      </c>
      <c r="M152" s="171"/>
      <c r="N152" s="173"/>
      <c r="O152" s="174" t="s">
        <v>1</v>
      </c>
      <c r="P152" s="148" t="s">
        <v>42</v>
      </c>
      <c r="Q152" s="149">
        <f>J152+K152</f>
        <v>0</v>
      </c>
      <c r="R152" s="149">
        <f>ROUND(J152*I152,2)</f>
        <v>0</v>
      </c>
      <c r="S152" s="149">
        <f>ROUND(K152*I152,2)</f>
        <v>0</v>
      </c>
      <c r="T152" s="18"/>
      <c r="U152" s="150">
        <f>T152*I152</f>
        <v>0</v>
      </c>
      <c r="V152" s="150">
        <v>8.0000000000000004E-4</v>
      </c>
      <c r="W152" s="150">
        <f>V152*I152</f>
        <v>4.4160000000000005E-2</v>
      </c>
      <c r="X152" s="150">
        <v>0</v>
      </c>
      <c r="Y152" s="151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2" t="s">
        <v>235</v>
      </c>
      <c r="AT152" s="18"/>
      <c r="AU152" s="152" t="s">
        <v>193</v>
      </c>
      <c r="AV152" s="152" t="s">
        <v>145</v>
      </c>
      <c r="AW152" s="18"/>
      <c r="AX152" s="18"/>
      <c r="AY152" s="18"/>
      <c r="AZ152" s="3" t="s">
        <v>138</v>
      </c>
      <c r="BA152" s="18"/>
      <c r="BB152" s="18"/>
      <c r="BC152" s="18"/>
      <c r="BD152" s="18"/>
      <c r="BE152" s="18"/>
      <c r="BF152" s="153">
        <f>IF(P152="základná",L152,0)</f>
        <v>0</v>
      </c>
      <c r="BG152" s="153">
        <f>IF(P152="znížená",L152,0)</f>
        <v>0</v>
      </c>
      <c r="BH152" s="153">
        <f>IF(P152="zákl. prenesená",L152,0)</f>
        <v>0</v>
      </c>
      <c r="BI152" s="153">
        <f>IF(P152="zníž. prenesená",L152,0)</f>
        <v>0</v>
      </c>
      <c r="BJ152" s="153">
        <f>IF(P152="nulová",L152,0)</f>
        <v>0</v>
      </c>
      <c r="BK152" s="3" t="s">
        <v>145</v>
      </c>
      <c r="BL152" s="153">
        <f>ROUND(Q152*I152,2)</f>
        <v>0</v>
      </c>
      <c r="BM152" s="3" t="s">
        <v>228</v>
      </c>
      <c r="BN152" s="152" t="s">
        <v>820</v>
      </c>
    </row>
    <row r="153" spans="1:66" ht="15.75" customHeight="1">
      <c r="A153" s="154"/>
      <c r="B153" s="155"/>
      <c r="C153" s="154"/>
      <c r="D153" s="156" t="s">
        <v>147</v>
      </c>
      <c r="E153" s="154"/>
      <c r="F153" s="158" t="s">
        <v>237</v>
      </c>
      <c r="G153" s="158"/>
      <c r="H153" s="154"/>
      <c r="I153" s="159">
        <v>55.2</v>
      </c>
      <c r="J153" s="154"/>
      <c r="K153" s="154"/>
      <c r="L153" s="154"/>
      <c r="M153" s="154"/>
      <c r="N153" s="155"/>
      <c r="O153" s="160"/>
      <c r="P153" s="154"/>
      <c r="Q153" s="154"/>
      <c r="R153" s="154"/>
      <c r="S153" s="154"/>
      <c r="T153" s="154"/>
      <c r="U153" s="154"/>
      <c r="V153" s="154"/>
      <c r="W153" s="154"/>
      <c r="X153" s="154"/>
      <c r="Y153" s="161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7" t="s">
        <v>147</v>
      </c>
      <c r="AV153" s="157" t="s">
        <v>145</v>
      </c>
      <c r="AW153" s="154" t="s">
        <v>145</v>
      </c>
      <c r="AX153" s="154" t="s">
        <v>3</v>
      </c>
      <c r="AY153" s="154" t="s">
        <v>86</v>
      </c>
      <c r="AZ153" s="157" t="s">
        <v>138</v>
      </c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</row>
    <row r="154" spans="1:66" ht="24" customHeight="1">
      <c r="A154" s="18"/>
      <c r="B154" s="19"/>
      <c r="C154" s="139" t="s">
        <v>238</v>
      </c>
      <c r="D154" s="139" t="s">
        <v>140</v>
      </c>
      <c r="E154" s="140" t="s">
        <v>239</v>
      </c>
      <c r="F154" s="141" t="s">
        <v>240</v>
      </c>
      <c r="G154" s="141"/>
      <c r="H154" s="142" t="s">
        <v>143</v>
      </c>
      <c r="I154" s="143">
        <v>5.76</v>
      </c>
      <c r="J154" s="144"/>
      <c r="K154" s="144"/>
      <c r="L154" s="145">
        <f>ROUND(Q154*I154,2)</f>
        <v>0</v>
      </c>
      <c r="M154" s="146"/>
      <c r="N154" s="19"/>
      <c r="O154" s="147" t="s">
        <v>1</v>
      </c>
      <c r="P154" s="148" t="s">
        <v>42</v>
      </c>
      <c r="Q154" s="149">
        <f>J154+K154</f>
        <v>0</v>
      </c>
      <c r="R154" s="149">
        <f>ROUND(J154*I154,2)</f>
        <v>0</v>
      </c>
      <c r="S154" s="149">
        <f>ROUND(K154*I154,2)</f>
        <v>0</v>
      </c>
      <c r="T154" s="18"/>
      <c r="U154" s="150">
        <f>T154*I154</f>
        <v>0</v>
      </c>
      <c r="V154" s="150">
        <v>0</v>
      </c>
      <c r="W154" s="150">
        <f>V154*I154</f>
        <v>0</v>
      </c>
      <c r="X154" s="150">
        <v>0</v>
      </c>
      <c r="Y154" s="151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2" t="s">
        <v>228</v>
      </c>
      <c r="AT154" s="18"/>
      <c r="AU154" s="152" t="s">
        <v>140</v>
      </c>
      <c r="AV154" s="152" t="s">
        <v>145</v>
      </c>
      <c r="AW154" s="18"/>
      <c r="AX154" s="18"/>
      <c r="AY154" s="18"/>
      <c r="AZ154" s="3" t="s">
        <v>138</v>
      </c>
      <c r="BA154" s="18"/>
      <c r="BB154" s="18"/>
      <c r="BC154" s="18"/>
      <c r="BD154" s="18"/>
      <c r="BE154" s="18"/>
      <c r="BF154" s="153">
        <f>IF(P154="základná",L154,0)</f>
        <v>0</v>
      </c>
      <c r="BG154" s="153">
        <f>IF(P154="znížená",L154,0)</f>
        <v>0</v>
      </c>
      <c r="BH154" s="153">
        <f>IF(P154="zákl. prenesená",L154,0)</f>
        <v>0</v>
      </c>
      <c r="BI154" s="153">
        <f>IF(P154="zníž. prenesená",L154,0)</f>
        <v>0</v>
      </c>
      <c r="BJ154" s="153">
        <f>IF(P154="nulová",L154,0)</f>
        <v>0</v>
      </c>
      <c r="BK154" s="3" t="s">
        <v>145</v>
      </c>
      <c r="BL154" s="153">
        <f>ROUND(Q154*I154,2)</f>
        <v>0</v>
      </c>
      <c r="BM154" s="3" t="s">
        <v>228</v>
      </c>
      <c r="BN154" s="152" t="s">
        <v>821</v>
      </c>
    </row>
    <row r="155" spans="1:66" ht="15.75" customHeight="1">
      <c r="A155" s="154"/>
      <c r="B155" s="155"/>
      <c r="C155" s="154"/>
      <c r="D155" s="156" t="s">
        <v>147</v>
      </c>
      <c r="E155" s="157" t="s">
        <v>1</v>
      </c>
      <c r="F155" s="158" t="s">
        <v>242</v>
      </c>
      <c r="G155" s="158"/>
      <c r="H155" s="154"/>
      <c r="I155" s="159">
        <v>5.76</v>
      </c>
      <c r="J155" s="154"/>
      <c r="K155" s="154"/>
      <c r="L155" s="154"/>
      <c r="M155" s="154"/>
      <c r="N155" s="155"/>
      <c r="O155" s="160"/>
      <c r="P155" s="154"/>
      <c r="Q155" s="154"/>
      <c r="R155" s="154"/>
      <c r="S155" s="154"/>
      <c r="T155" s="154"/>
      <c r="U155" s="154"/>
      <c r="V155" s="154"/>
      <c r="W155" s="154"/>
      <c r="X155" s="154"/>
      <c r="Y155" s="161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7" t="s">
        <v>147</v>
      </c>
      <c r="AV155" s="157" t="s">
        <v>145</v>
      </c>
      <c r="AW155" s="154" t="s">
        <v>145</v>
      </c>
      <c r="AX155" s="154" t="s">
        <v>4</v>
      </c>
      <c r="AY155" s="154" t="s">
        <v>86</v>
      </c>
      <c r="AZ155" s="157" t="s">
        <v>138</v>
      </c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</row>
    <row r="156" spans="1:66" ht="24" customHeight="1">
      <c r="A156" s="18"/>
      <c r="B156" s="19"/>
      <c r="C156" s="139" t="s">
        <v>243</v>
      </c>
      <c r="D156" s="139" t="s">
        <v>140</v>
      </c>
      <c r="E156" s="140" t="s">
        <v>244</v>
      </c>
      <c r="F156" s="141" t="s">
        <v>245</v>
      </c>
      <c r="G156" s="141"/>
      <c r="H156" s="142" t="s">
        <v>143</v>
      </c>
      <c r="I156" s="143">
        <v>8.6210000000000004</v>
      </c>
      <c r="J156" s="144"/>
      <c r="K156" s="144"/>
      <c r="L156" s="145">
        <f>ROUND(Q156*I156,2)</f>
        <v>0</v>
      </c>
      <c r="M156" s="146"/>
      <c r="N156" s="19"/>
      <c r="O156" s="147" t="s">
        <v>1</v>
      </c>
      <c r="P156" s="148" t="s">
        <v>42</v>
      </c>
      <c r="Q156" s="149">
        <f>J156+K156</f>
        <v>0</v>
      </c>
      <c r="R156" s="149">
        <f>ROUND(J156*I156,2)</f>
        <v>0</v>
      </c>
      <c r="S156" s="149">
        <f>ROUND(K156*I156,2)</f>
        <v>0</v>
      </c>
      <c r="T156" s="18"/>
      <c r="U156" s="150">
        <f>T156*I156</f>
        <v>0</v>
      </c>
      <c r="V156" s="150">
        <v>0</v>
      </c>
      <c r="W156" s="150">
        <f>V156*I156</f>
        <v>0</v>
      </c>
      <c r="X156" s="150">
        <v>0</v>
      </c>
      <c r="Y156" s="151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2" t="s">
        <v>228</v>
      </c>
      <c r="AT156" s="18"/>
      <c r="AU156" s="152" t="s">
        <v>140</v>
      </c>
      <c r="AV156" s="152" t="s">
        <v>145</v>
      </c>
      <c r="AW156" s="18"/>
      <c r="AX156" s="18"/>
      <c r="AY156" s="18"/>
      <c r="AZ156" s="3" t="s">
        <v>138</v>
      </c>
      <c r="BA156" s="18"/>
      <c r="BB156" s="18"/>
      <c r="BC156" s="18"/>
      <c r="BD156" s="18"/>
      <c r="BE156" s="18"/>
      <c r="BF156" s="153">
        <f>IF(P156="základná",L156,0)</f>
        <v>0</v>
      </c>
      <c r="BG156" s="153">
        <f>IF(P156="znížená",L156,0)</f>
        <v>0</v>
      </c>
      <c r="BH156" s="153">
        <f>IF(P156="zákl. prenesená",L156,0)</f>
        <v>0</v>
      </c>
      <c r="BI156" s="153">
        <f>IF(P156="zníž. prenesená",L156,0)</f>
        <v>0</v>
      </c>
      <c r="BJ156" s="153">
        <f>IF(P156="nulová",L156,0)</f>
        <v>0</v>
      </c>
      <c r="BK156" s="3" t="s">
        <v>145</v>
      </c>
      <c r="BL156" s="153">
        <f>ROUND(Q156*I156,2)</f>
        <v>0</v>
      </c>
      <c r="BM156" s="3" t="s">
        <v>228</v>
      </c>
      <c r="BN156" s="152" t="s">
        <v>822</v>
      </c>
    </row>
    <row r="157" spans="1:66" ht="15.75" customHeight="1">
      <c r="A157" s="154"/>
      <c r="B157" s="155"/>
      <c r="C157" s="154"/>
      <c r="D157" s="156" t="s">
        <v>147</v>
      </c>
      <c r="E157" s="157" t="s">
        <v>1</v>
      </c>
      <c r="F157" s="158" t="s">
        <v>247</v>
      </c>
      <c r="G157" s="158"/>
      <c r="H157" s="154"/>
      <c r="I157" s="159">
        <v>9.2799999999999994</v>
      </c>
      <c r="J157" s="154"/>
      <c r="K157" s="154"/>
      <c r="L157" s="154"/>
      <c r="M157" s="154"/>
      <c r="N157" s="155"/>
      <c r="O157" s="160"/>
      <c r="P157" s="154"/>
      <c r="Q157" s="154"/>
      <c r="R157" s="154"/>
      <c r="S157" s="154"/>
      <c r="T157" s="154"/>
      <c r="U157" s="154"/>
      <c r="V157" s="154"/>
      <c r="W157" s="154"/>
      <c r="X157" s="154"/>
      <c r="Y157" s="161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7" t="s">
        <v>147</v>
      </c>
      <c r="AV157" s="157" t="s">
        <v>145</v>
      </c>
      <c r="AW157" s="154" t="s">
        <v>145</v>
      </c>
      <c r="AX157" s="154" t="s">
        <v>4</v>
      </c>
      <c r="AY157" s="154" t="s">
        <v>78</v>
      </c>
      <c r="AZ157" s="157" t="s">
        <v>138</v>
      </c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</row>
    <row r="158" spans="1:66" ht="15.75" customHeight="1">
      <c r="A158" s="175"/>
      <c r="B158" s="176"/>
      <c r="C158" s="175"/>
      <c r="D158" s="156" t="s">
        <v>147</v>
      </c>
      <c r="E158" s="177" t="s">
        <v>1</v>
      </c>
      <c r="F158" s="178" t="s">
        <v>248</v>
      </c>
      <c r="G158" s="178"/>
      <c r="H158" s="175"/>
      <c r="I158" s="177" t="s">
        <v>1</v>
      </c>
      <c r="J158" s="175"/>
      <c r="K158" s="175"/>
      <c r="L158" s="175"/>
      <c r="M158" s="175"/>
      <c r="N158" s="176"/>
      <c r="O158" s="179"/>
      <c r="P158" s="175"/>
      <c r="Q158" s="175"/>
      <c r="R158" s="175"/>
      <c r="S158" s="175"/>
      <c r="T158" s="175"/>
      <c r="U158" s="175"/>
      <c r="V158" s="175"/>
      <c r="W158" s="175"/>
      <c r="X158" s="175"/>
      <c r="Y158" s="180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7" t="s">
        <v>147</v>
      </c>
      <c r="AV158" s="177" t="s">
        <v>145</v>
      </c>
      <c r="AW158" s="175" t="s">
        <v>86</v>
      </c>
      <c r="AX158" s="175" t="s">
        <v>4</v>
      </c>
      <c r="AY158" s="175" t="s">
        <v>78</v>
      </c>
      <c r="AZ158" s="177" t="s">
        <v>138</v>
      </c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</row>
    <row r="159" spans="1:66" ht="15.75" customHeight="1">
      <c r="A159" s="154"/>
      <c r="B159" s="155"/>
      <c r="C159" s="154"/>
      <c r="D159" s="156" t="s">
        <v>147</v>
      </c>
      <c r="E159" s="157" t="s">
        <v>1</v>
      </c>
      <c r="F159" s="158" t="s">
        <v>249</v>
      </c>
      <c r="G159" s="158"/>
      <c r="H159" s="154"/>
      <c r="I159" s="159">
        <v>-0.307</v>
      </c>
      <c r="J159" s="154"/>
      <c r="K159" s="154"/>
      <c r="L159" s="154"/>
      <c r="M159" s="154"/>
      <c r="N159" s="155"/>
      <c r="O159" s="160"/>
      <c r="P159" s="154"/>
      <c r="Q159" s="154"/>
      <c r="R159" s="154"/>
      <c r="S159" s="154"/>
      <c r="T159" s="154"/>
      <c r="U159" s="154"/>
      <c r="V159" s="154"/>
      <c r="W159" s="154"/>
      <c r="X159" s="154"/>
      <c r="Y159" s="161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7" t="s">
        <v>147</v>
      </c>
      <c r="AV159" s="157" t="s">
        <v>145</v>
      </c>
      <c r="AW159" s="154" t="s">
        <v>145</v>
      </c>
      <c r="AX159" s="154" t="s">
        <v>4</v>
      </c>
      <c r="AY159" s="154" t="s">
        <v>78</v>
      </c>
      <c r="AZ159" s="157" t="s">
        <v>138</v>
      </c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</row>
    <row r="160" spans="1:66" ht="15.75" customHeight="1">
      <c r="A160" s="154"/>
      <c r="B160" s="155"/>
      <c r="C160" s="154"/>
      <c r="D160" s="156" t="s">
        <v>147</v>
      </c>
      <c r="E160" s="157" t="s">
        <v>1</v>
      </c>
      <c r="F160" s="158" t="s">
        <v>250</v>
      </c>
      <c r="G160" s="158"/>
      <c r="H160" s="154"/>
      <c r="I160" s="159">
        <v>-9.6000000000000002E-2</v>
      </c>
      <c r="J160" s="154"/>
      <c r="K160" s="154"/>
      <c r="L160" s="154"/>
      <c r="M160" s="154"/>
      <c r="N160" s="155"/>
      <c r="O160" s="160"/>
      <c r="P160" s="154"/>
      <c r="Q160" s="154"/>
      <c r="R160" s="154"/>
      <c r="S160" s="154"/>
      <c r="T160" s="154"/>
      <c r="U160" s="154"/>
      <c r="V160" s="154"/>
      <c r="W160" s="154"/>
      <c r="X160" s="154"/>
      <c r="Y160" s="161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7" t="s">
        <v>147</v>
      </c>
      <c r="AV160" s="157" t="s">
        <v>145</v>
      </c>
      <c r="AW160" s="154" t="s">
        <v>145</v>
      </c>
      <c r="AX160" s="154" t="s">
        <v>4</v>
      </c>
      <c r="AY160" s="154" t="s">
        <v>78</v>
      </c>
      <c r="AZ160" s="157" t="s">
        <v>138</v>
      </c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</row>
    <row r="161" spans="1:66" ht="15.75" customHeight="1">
      <c r="A161" s="154"/>
      <c r="B161" s="155"/>
      <c r="C161" s="154"/>
      <c r="D161" s="156" t="s">
        <v>147</v>
      </c>
      <c r="E161" s="157" t="s">
        <v>1</v>
      </c>
      <c r="F161" s="158" t="s">
        <v>251</v>
      </c>
      <c r="G161" s="158"/>
      <c r="H161" s="154"/>
      <c r="I161" s="159">
        <v>-0.25600000000000001</v>
      </c>
      <c r="J161" s="154"/>
      <c r="K161" s="154"/>
      <c r="L161" s="154"/>
      <c r="M161" s="154"/>
      <c r="N161" s="155"/>
      <c r="O161" s="160"/>
      <c r="P161" s="154"/>
      <c r="Q161" s="154"/>
      <c r="R161" s="154"/>
      <c r="S161" s="154"/>
      <c r="T161" s="154"/>
      <c r="U161" s="154"/>
      <c r="V161" s="154"/>
      <c r="W161" s="154"/>
      <c r="X161" s="154"/>
      <c r="Y161" s="161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7" t="s">
        <v>147</v>
      </c>
      <c r="AV161" s="157" t="s">
        <v>145</v>
      </c>
      <c r="AW161" s="154" t="s">
        <v>145</v>
      </c>
      <c r="AX161" s="154" t="s">
        <v>4</v>
      </c>
      <c r="AY161" s="154" t="s">
        <v>78</v>
      </c>
      <c r="AZ161" s="157" t="s">
        <v>138</v>
      </c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</row>
    <row r="162" spans="1:66" ht="15.75" customHeight="1">
      <c r="A162" s="181"/>
      <c r="B162" s="182"/>
      <c r="C162" s="181"/>
      <c r="D162" s="156" t="s">
        <v>147</v>
      </c>
      <c r="E162" s="183" t="s">
        <v>1</v>
      </c>
      <c r="F162" s="184" t="s">
        <v>252</v>
      </c>
      <c r="G162" s="184"/>
      <c r="H162" s="181"/>
      <c r="I162" s="185">
        <v>8.6210000000000004</v>
      </c>
      <c r="J162" s="181"/>
      <c r="K162" s="181"/>
      <c r="L162" s="181"/>
      <c r="M162" s="181"/>
      <c r="N162" s="182"/>
      <c r="O162" s="186"/>
      <c r="P162" s="181"/>
      <c r="Q162" s="181"/>
      <c r="R162" s="181"/>
      <c r="S162" s="181"/>
      <c r="T162" s="181"/>
      <c r="U162" s="181"/>
      <c r="V162" s="181"/>
      <c r="W162" s="181"/>
      <c r="X162" s="181"/>
      <c r="Y162" s="187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3" t="s">
        <v>147</v>
      </c>
      <c r="AV162" s="183" t="s">
        <v>145</v>
      </c>
      <c r="AW162" s="181" t="s">
        <v>153</v>
      </c>
      <c r="AX162" s="181" t="s">
        <v>4</v>
      </c>
      <c r="AY162" s="181" t="s">
        <v>86</v>
      </c>
      <c r="AZ162" s="183" t="s">
        <v>138</v>
      </c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</row>
    <row r="163" spans="1:66" ht="24" customHeight="1">
      <c r="A163" s="18"/>
      <c r="B163" s="19"/>
      <c r="C163" s="165" t="s">
        <v>253</v>
      </c>
      <c r="D163" s="165" t="s">
        <v>193</v>
      </c>
      <c r="E163" s="166" t="s">
        <v>254</v>
      </c>
      <c r="F163" s="167" t="s">
        <v>255</v>
      </c>
      <c r="G163" s="167"/>
      <c r="H163" s="168" t="s">
        <v>163</v>
      </c>
      <c r="I163" s="169">
        <v>53.88</v>
      </c>
      <c r="J163" s="170"/>
      <c r="K163" s="171"/>
      <c r="L163" s="172">
        <f>ROUND(Q163*I163,2)</f>
        <v>0</v>
      </c>
      <c r="M163" s="171"/>
      <c r="N163" s="173"/>
      <c r="O163" s="174" t="s">
        <v>1</v>
      </c>
      <c r="P163" s="148" t="s">
        <v>42</v>
      </c>
      <c r="Q163" s="149">
        <f>J163+K163</f>
        <v>0</v>
      </c>
      <c r="R163" s="149">
        <f>ROUND(J163*I163,2)</f>
        <v>0</v>
      </c>
      <c r="S163" s="149">
        <f>ROUND(K163*I163,2)</f>
        <v>0</v>
      </c>
      <c r="T163" s="18"/>
      <c r="U163" s="150">
        <f>T163*I163</f>
        <v>0</v>
      </c>
      <c r="V163" s="150">
        <v>1E-3</v>
      </c>
      <c r="W163" s="150">
        <f>V163*I163</f>
        <v>5.3880000000000004E-2</v>
      </c>
      <c r="X163" s="150">
        <v>0</v>
      </c>
      <c r="Y163" s="151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2" t="s">
        <v>235</v>
      </c>
      <c r="AT163" s="18"/>
      <c r="AU163" s="152" t="s">
        <v>193</v>
      </c>
      <c r="AV163" s="152" t="s">
        <v>145</v>
      </c>
      <c r="AW163" s="18"/>
      <c r="AX163" s="18"/>
      <c r="AY163" s="18"/>
      <c r="AZ163" s="3" t="s">
        <v>138</v>
      </c>
      <c r="BA163" s="18"/>
      <c r="BB163" s="18"/>
      <c r="BC163" s="18"/>
      <c r="BD163" s="18"/>
      <c r="BE163" s="18"/>
      <c r="BF163" s="153">
        <f>IF(P163="základná",L163,0)</f>
        <v>0</v>
      </c>
      <c r="BG163" s="153">
        <f>IF(P163="znížená",L163,0)</f>
        <v>0</v>
      </c>
      <c r="BH163" s="153">
        <f>IF(P163="zákl. prenesená",L163,0)</f>
        <v>0</v>
      </c>
      <c r="BI163" s="153">
        <f>IF(P163="zníž. prenesená",L163,0)</f>
        <v>0</v>
      </c>
      <c r="BJ163" s="153">
        <f>IF(P163="nulová",L163,0)</f>
        <v>0</v>
      </c>
      <c r="BK163" s="3" t="s">
        <v>145</v>
      </c>
      <c r="BL163" s="153">
        <f>ROUND(Q163*I163,2)</f>
        <v>0</v>
      </c>
      <c r="BM163" s="3" t="s">
        <v>228</v>
      </c>
      <c r="BN163" s="152" t="s">
        <v>823</v>
      </c>
    </row>
    <row r="164" spans="1:66" ht="15.75" customHeight="1">
      <c r="A164" s="154"/>
      <c r="B164" s="155"/>
      <c r="C164" s="154"/>
      <c r="D164" s="156" t="s">
        <v>147</v>
      </c>
      <c r="E164" s="157" t="s">
        <v>1</v>
      </c>
      <c r="F164" s="158" t="s">
        <v>257</v>
      </c>
      <c r="G164" s="158"/>
      <c r="H164" s="154"/>
      <c r="I164" s="159">
        <v>58</v>
      </c>
      <c r="J164" s="154"/>
      <c r="K164" s="154"/>
      <c r="L164" s="154"/>
      <c r="M164" s="154"/>
      <c r="N164" s="155"/>
      <c r="O164" s="160"/>
      <c r="P164" s="154"/>
      <c r="Q164" s="154"/>
      <c r="R164" s="154"/>
      <c r="S164" s="154"/>
      <c r="T164" s="154"/>
      <c r="U164" s="154"/>
      <c r="V164" s="154"/>
      <c r="W164" s="154"/>
      <c r="X164" s="154"/>
      <c r="Y164" s="161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7" t="s">
        <v>147</v>
      </c>
      <c r="AV164" s="157" t="s">
        <v>145</v>
      </c>
      <c r="AW164" s="154" t="s">
        <v>145</v>
      </c>
      <c r="AX164" s="154" t="s">
        <v>4</v>
      </c>
      <c r="AY164" s="154" t="s">
        <v>78</v>
      </c>
      <c r="AZ164" s="157" t="s">
        <v>138</v>
      </c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</row>
    <row r="165" spans="1:66" ht="15.75" customHeight="1">
      <c r="A165" s="175"/>
      <c r="B165" s="176"/>
      <c r="C165" s="175"/>
      <c r="D165" s="156" t="s">
        <v>147</v>
      </c>
      <c r="E165" s="177" t="s">
        <v>1</v>
      </c>
      <c r="F165" s="178" t="s">
        <v>248</v>
      </c>
      <c r="G165" s="178"/>
      <c r="H165" s="175"/>
      <c r="I165" s="177" t="s">
        <v>1</v>
      </c>
      <c r="J165" s="175"/>
      <c r="K165" s="175"/>
      <c r="L165" s="175"/>
      <c r="M165" s="175"/>
      <c r="N165" s="176"/>
      <c r="O165" s="179"/>
      <c r="P165" s="175"/>
      <c r="Q165" s="175"/>
      <c r="R165" s="175"/>
      <c r="S165" s="175"/>
      <c r="T165" s="175"/>
      <c r="U165" s="175"/>
      <c r="V165" s="175"/>
      <c r="W165" s="175"/>
      <c r="X165" s="175"/>
      <c r="Y165" s="180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7" t="s">
        <v>147</v>
      </c>
      <c r="AV165" s="177" t="s">
        <v>145</v>
      </c>
      <c r="AW165" s="175" t="s">
        <v>86</v>
      </c>
      <c r="AX165" s="175" t="s">
        <v>4</v>
      </c>
      <c r="AY165" s="175" t="s">
        <v>78</v>
      </c>
      <c r="AZ165" s="177" t="s">
        <v>138</v>
      </c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</row>
    <row r="166" spans="1:66" ht="15.75" customHeight="1">
      <c r="A166" s="154"/>
      <c r="B166" s="155"/>
      <c r="C166" s="154"/>
      <c r="D166" s="156" t="s">
        <v>147</v>
      </c>
      <c r="E166" s="157" t="s">
        <v>1</v>
      </c>
      <c r="F166" s="158" t="s">
        <v>258</v>
      </c>
      <c r="G166" s="158"/>
      <c r="H166" s="154"/>
      <c r="I166" s="159">
        <v>-1.92</v>
      </c>
      <c r="J166" s="154"/>
      <c r="K166" s="154"/>
      <c r="L166" s="154"/>
      <c r="M166" s="154"/>
      <c r="N166" s="155"/>
      <c r="O166" s="160"/>
      <c r="P166" s="154"/>
      <c r="Q166" s="154"/>
      <c r="R166" s="154"/>
      <c r="S166" s="154"/>
      <c r="T166" s="154"/>
      <c r="U166" s="154"/>
      <c r="V166" s="154"/>
      <c r="W166" s="154"/>
      <c r="X166" s="154"/>
      <c r="Y166" s="161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7" t="s">
        <v>147</v>
      </c>
      <c r="AV166" s="157" t="s">
        <v>145</v>
      </c>
      <c r="AW166" s="154" t="s">
        <v>145</v>
      </c>
      <c r="AX166" s="154" t="s">
        <v>4</v>
      </c>
      <c r="AY166" s="154" t="s">
        <v>78</v>
      </c>
      <c r="AZ166" s="157" t="s">
        <v>138</v>
      </c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</row>
    <row r="167" spans="1:66" ht="15.75" customHeight="1">
      <c r="A167" s="154"/>
      <c r="B167" s="155"/>
      <c r="C167" s="154"/>
      <c r="D167" s="156" t="s">
        <v>147</v>
      </c>
      <c r="E167" s="157" t="s">
        <v>1</v>
      </c>
      <c r="F167" s="158" t="s">
        <v>259</v>
      </c>
      <c r="G167" s="158"/>
      <c r="H167" s="154"/>
      <c r="I167" s="159">
        <v>-0.6</v>
      </c>
      <c r="J167" s="154"/>
      <c r="K167" s="154"/>
      <c r="L167" s="154"/>
      <c r="M167" s="154"/>
      <c r="N167" s="155"/>
      <c r="O167" s="160"/>
      <c r="P167" s="154"/>
      <c r="Q167" s="154"/>
      <c r="R167" s="154"/>
      <c r="S167" s="154"/>
      <c r="T167" s="154"/>
      <c r="U167" s="154"/>
      <c r="V167" s="154"/>
      <c r="W167" s="154"/>
      <c r="X167" s="154"/>
      <c r="Y167" s="161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7" t="s">
        <v>147</v>
      </c>
      <c r="AV167" s="157" t="s">
        <v>145</v>
      </c>
      <c r="AW167" s="154" t="s">
        <v>145</v>
      </c>
      <c r="AX167" s="154" t="s">
        <v>4</v>
      </c>
      <c r="AY167" s="154" t="s">
        <v>78</v>
      </c>
      <c r="AZ167" s="157" t="s">
        <v>138</v>
      </c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</row>
    <row r="168" spans="1:66" ht="15.75" customHeight="1">
      <c r="A168" s="154"/>
      <c r="B168" s="155"/>
      <c r="C168" s="154"/>
      <c r="D168" s="156" t="s">
        <v>147</v>
      </c>
      <c r="E168" s="157" t="s">
        <v>1</v>
      </c>
      <c r="F168" s="158" t="s">
        <v>260</v>
      </c>
      <c r="G168" s="158"/>
      <c r="H168" s="154"/>
      <c r="I168" s="159">
        <v>-1.6</v>
      </c>
      <c r="J168" s="154"/>
      <c r="K168" s="154"/>
      <c r="L168" s="154"/>
      <c r="M168" s="154"/>
      <c r="N168" s="155"/>
      <c r="O168" s="160"/>
      <c r="P168" s="154"/>
      <c r="Q168" s="154"/>
      <c r="R168" s="154"/>
      <c r="S168" s="154"/>
      <c r="T168" s="154"/>
      <c r="U168" s="154"/>
      <c r="V168" s="154"/>
      <c r="W168" s="154"/>
      <c r="X168" s="154"/>
      <c r="Y168" s="161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7" t="s">
        <v>147</v>
      </c>
      <c r="AV168" s="157" t="s">
        <v>145</v>
      </c>
      <c r="AW168" s="154" t="s">
        <v>145</v>
      </c>
      <c r="AX168" s="154" t="s">
        <v>4</v>
      </c>
      <c r="AY168" s="154" t="s">
        <v>78</v>
      </c>
      <c r="AZ168" s="157" t="s">
        <v>138</v>
      </c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</row>
    <row r="169" spans="1:66" ht="15.75" customHeight="1">
      <c r="A169" s="181"/>
      <c r="B169" s="182"/>
      <c r="C169" s="181"/>
      <c r="D169" s="156" t="s">
        <v>147</v>
      </c>
      <c r="E169" s="183" t="s">
        <v>1</v>
      </c>
      <c r="F169" s="184" t="s">
        <v>252</v>
      </c>
      <c r="G169" s="184"/>
      <c r="H169" s="181"/>
      <c r="I169" s="185">
        <v>53.88</v>
      </c>
      <c r="J169" s="181"/>
      <c r="K169" s="181"/>
      <c r="L169" s="181"/>
      <c r="M169" s="181"/>
      <c r="N169" s="182"/>
      <c r="O169" s="186"/>
      <c r="P169" s="181"/>
      <c r="Q169" s="181"/>
      <c r="R169" s="181"/>
      <c r="S169" s="181"/>
      <c r="T169" s="181"/>
      <c r="U169" s="181"/>
      <c r="V169" s="181"/>
      <c r="W169" s="181"/>
      <c r="X169" s="181"/>
      <c r="Y169" s="187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3" t="s">
        <v>147</v>
      </c>
      <c r="AV169" s="183" t="s">
        <v>145</v>
      </c>
      <c r="AW169" s="181" t="s">
        <v>153</v>
      </c>
      <c r="AX169" s="181" t="s">
        <v>4</v>
      </c>
      <c r="AY169" s="181" t="s">
        <v>86</v>
      </c>
      <c r="AZ169" s="183" t="s">
        <v>138</v>
      </c>
      <c r="BA169" s="181"/>
      <c r="BB169" s="181"/>
      <c r="BC169" s="181"/>
      <c r="BD169" s="181"/>
      <c r="BE169" s="181"/>
      <c r="BF169" s="181"/>
      <c r="BG169" s="181"/>
      <c r="BH169" s="181"/>
      <c r="BI169" s="181"/>
      <c r="BJ169" s="181"/>
      <c r="BK169" s="181"/>
      <c r="BL169" s="181"/>
      <c r="BM169" s="181"/>
      <c r="BN169" s="181"/>
    </row>
    <row r="170" spans="1:66" ht="24" customHeight="1">
      <c r="A170" s="18"/>
      <c r="B170" s="19"/>
      <c r="C170" s="165" t="s">
        <v>261</v>
      </c>
      <c r="D170" s="165" t="s">
        <v>193</v>
      </c>
      <c r="E170" s="166" t="s">
        <v>262</v>
      </c>
      <c r="F170" s="167" t="s">
        <v>263</v>
      </c>
      <c r="G170" s="167"/>
      <c r="H170" s="168" t="s">
        <v>163</v>
      </c>
      <c r="I170" s="169">
        <v>62.4</v>
      </c>
      <c r="J170" s="170"/>
      <c r="K170" s="171"/>
      <c r="L170" s="172">
        <f>ROUND(Q170*I170,2)</f>
        <v>0</v>
      </c>
      <c r="M170" s="171"/>
      <c r="N170" s="173"/>
      <c r="O170" s="174" t="s">
        <v>1</v>
      </c>
      <c r="P170" s="148" t="s">
        <v>42</v>
      </c>
      <c r="Q170" s="149">
        <f>J170+K170</f>
        <v>0</v>
      </c>
      <c r="R170" s="149">
        <f>ROUND(J170*I170,2)</f>
        <v>0</v>
      </c>
      <c r="S170" s="149">
        <f>ROUND(K170*I170,2)</f>
        <v>0</v>
      </c>
      <c r="T170" s="18"/>
      <c r="U170" s="150">
        <f>T170*I170</f>
        <v>0</v>
      </c>
      <c r="V170" s="150">
        <v>1E-3</v>
      </c>
      <c r="W170" s="150">
        <f>V170*I170</f>
        <v>6.2399999999999997E-2</v>
      </c>
      <c r="X170" s="150">
        <v>0</v>
      </c>
      <c r="Y170" s="151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2" t="s">
        <v>235</v>
      </c>
      <c r="AT170" s="18"/>
      <c r="AU170" s="152" t="s">
        <v>193</v>
      </c>
      <c r="AV170" s="152" t="s">
        <v>145</v>
      </c>
      <c r="AW170" s="18"/>
      <c r="AX170" s="18"/>
      <c r="AY170" s="18"/>
      <c r="AZ170" s="3" t="s">
        <v>138</v>
      </c>
      <c r="BA170" s="18"/>
      <c r="BB170" s="18"/>
      <c r="BC170" s="18"/>
      <c r="BD170" s="18"/>
      <c r="BE170" s="18"/>
      <c r="BF170" s="153">
        <f>IF(P170="základná",L170,0)</f>
        <v>0</v>
      </c>
      <c r="BG170" s="153">
        <f>IF(P170="znížená",L170,0)</f>
        <v>0</v>
      </c>
      <c r="BH170" s="153">
        <f>IF(P170="zákl. prenesená",L170,0)</f>
        <v>0</v>
      </c>
      <c r="BI170" s="153">
        <f>IF(P170="zníž. prenesená",L170,0)</f>
        <v>0</v>
      </c>
      <c r="BJ170" s="153">
        <f>IF(P170="nulová",L170,0)</f>
        <v>0</v>
      </c>
      <c r="BK170" s="3" t="s">
        <v>145</v>
      </c>
      <c r="BL170" s="153">
        <f>ROUND(Q170*I170,2)</f>
        <v>0</v>
      </c>
      <c r="BM170" s="3" t="s">
        <v>228</v>
      </c>
      <c r="BN170" s="152" t="s">
        <v>824</v>
      </c>
    </row>
    <row r="171" spans="1:66" ht="15.75" customHeight="1">
      <c r="A171" s="154"/>
      <c r="B171" s="155"/>
      <c r="C171" s="154"/>
      <c r="D171" s="156" t="s">
        <v>147</v>
      </c>
      <c r="E171" s="157" t="s">
        <v>1</v>
      </c>
      <c r="F171" s="158" t="s">
        <v>265</v>
      </c>
      <c r="G171" s="158"/>
      <c r="H171" s="154"/>
      <c r="I171" s="159">
        <v>24</v>
      </c>
      <c r="J171" s="154"/>
      <c r="K171" s="154"/>
      <c r="L171" s="154"/>
      <c r="M171" s="154"/>
      <c r="N171" s="155"/>
      <c r="O171" s="160"/>
      <c r="P171" s="154"/>
      <c r="Q171" s="154"/>
      <c r="R171" s="154"/>
      <c r="S171" s="154"/>
      <c r="T171" s="154"/>
      <c r="U171" s="154"/>
      <c r="V171" s="154"/>
      <c r="W171" s="154"/>
      <c r="X171" s="154"/>
      <c r="Y171" s="161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7" t="s">
        <v>147</v>
      </c>
      <c r="AV171" s="157" t="s">
        <v>145</v>
      </c>
      <c r="AW171" s="154" t="s">
        <v>145</v>
      </c>
      <c r="AX171" s="154" t="s">
        <v>4</v>
      </c>
      <c r="AY171" s="154" t="s">
        <v>78</v>
      </c>
      <c r="AZ171" s="157" t="s">
        <v>138</v>
      </c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</row>
    <row r="172" spans="1:66" ht="15.75" customHeight="1">
      <c r="A172" s="154"/>
      <c r="B172" s="155"/>
      <c r="C172" s="154"/>
      <c r="D172" s="156" t="s">
        <v>147</v>
      </c>
      <c r="E172" s="157" t="s">
        <v>1</v>
      </c>
      <c r="F172" s="158" t="s">
        <v>266</v>
      </c>
      <c r="G172" s="158"/>
      <c r="H172" s="154"/>
      <c r="I172" s="159">
        <v>38.4</v>
      </c>
      <c r="J172" s="154"/>
      <c r="K172" s="154"/>
      <c r="L172" s="154"/>
      <c r="M172" s="154"/>
      <c r="N172" s="155"/>
      <c r="O172" s="160"/>
      <c r="P172" s="154"/>
      <c r="Q172" s="154"/>
      <c r="R172" s="154"/>
      <c r="S172" s="154"/>
      <c r="T172" s="154"/>
      <c r="U172" s="154"/>
      <c r="V172" s="154"/>
      <c r="W172" s="154"/>
      <c r="X172" s="154"/>
      <c r="Y172" s="161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7" t="s">
        <v>147</v>
      </c>
      <c r="AV172" s="157" t="s">
        <v>145</v>
      </c>
      <c r="AW172" s="154" t="s">
        <v>145</v>
      </c>
      <c r="AX172" s="154" t="s">
        <v>4</v>
      </c>
      <c r="AY172" s="154" t="s">
        <v>78</v>
      </c>
      <c r="AZ172" s="157" t="s">
        <v>138</v>
      </c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</row>
    <row r="173" spans="1:66" ht="15.75" customHeight="1">
      <c r="A173" s="181"/>
      <c r="B173" s="182"/>
      <c r="C173" s="181"/>
      <c r="D173" s="156" t="s">
        <v>147</v>
      </c>
      <c r="E173" s="183" t="s">
        <v>1</v>
      </c>
      <c r="F173" s="184" t="s">
        <v>252</v>
      </c>
      <c r="G173" s="184"/>
      <c r="H173" s="181"/>
      <c r="I173" s="185">
        <v>62.4</v>
      </c>
      <c r="J173" s="181"/>
      <c r="K173" s="181"/>
      <c r="L173" s="181"/>
      <c r="M173" s="181"/>
      <c r="N173" s="182"/>
      <c r="O173" s="186"/>
      <c r="P173" s="181"/>
      <c r="Q173" s="181"/>
      <c r="R173" s="181"/>
      <c r="S173" s="181"/>
      <c r="T173" s="181"/>
      <c r="U173" s="181"/>
      <c r="V173" s="181"/>
      <c r="W173" s="181"/>
      <c r="X173" s="181"/>
      <c r="Y173" s="187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3" t="s">
        <v>147</v>
      </c>
      <c r="AV173" s="183" t="s">
        <v>145</v>
      </c>
      <c r="AW173" s="181" t="s">
        <v>153</v>
      </c>
      <c r="AX173" s="181" t="s">
        <v>4</v>
      </c>
      <c r="AY173" s="181" t="s">
        <v>86</v>
      </c>
      <c r="AZ173" s="183" t="s">
        <v>138</v>
      </c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</row>
    <row r="174" spans="1:66" ht="24" customHeight="1">
      <c r="A174" s="18"/>
      <c r="B174" s="19"/>
      <c r="C174" s="139" t="s">
        <v>267</v>
      </c>
      <c r="D174" s="139" t="s">
        <v>140</v>
      </c>
      <c r="E174" s="140" t="s">
        <v>268</v>
      </c>
      <c r="F174" s="141" t="s">
        <v>269</v>
      </c>
      <c r="G174" s="141"/>
      <c r="H174" s="142" t="s">
        <v>143</v>
      </c>
      <c r="I174" s="143">
        <v>9.2159999999999993</v>
      </c>
      <c r="J174" s="144"/>
      <c r="K174" s="144"/>
      <c r="L174" s="145">
        <f>ROUND(Q174*I174,2)</f>
        <v>0</v>
      </c>
      <c r="M174" s="146"/>
      <c r="N174" s="19"/>
      <c r="O174" s="147" t="s">
        <v>1</v>
      </c>
      <c r="P174" s="148" t="s">
        <v>42</v>
      </c>
      <c r="Q174" s="149">
        <f>J174+K174</f>
        <v>0</v>
      </c>
      <c r="R174" s="149">
        <f>ROUND(J174*I174,2)</f>
        <v>0</v>
      </c>
      <c r="S174" s="149">
        <f>ROUND(K174*I174,2)</f>
        <v>0</v>
      </c>
      <c r="T174" s="18"/>
      <c r="U174" s="150">
        <f>T174*I174</f>
        <v>0</v>
      </c>
      <c r="V174" s="150">
        <v>0</v>
      </c>
      <c r="W174" s="150">
        <f>V174*I174</f>
        <v>0</v>
      </c>
      <c r="X174" s="150">
        <v>0</v>
      </c>
      <c r="Y174" s="151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2" t="s">
        <v>228</v>
      </c>
      <c r="AT174" s="18"/>
      <c r="AU174" s="152" t="s">
        <v>140</v>
      </c>
      <c r="AV174" s="152" t="s">
        <v>145</v>
      </c>
      <c r="AW174" s="18"/>
      <c r="AX174" s="18"/>
      <c r="AY174" s="18"/>
      <c r="AZ174" s="3" t="s">
        <v>138</v>
      </c>
      <c r="BA174" s="18"/>
      <c r="BB174" s="18"/>
      <c r="BC174" s="18"/>
      <c r="BD174" s="18"/>
      <c r="BE174" s="18"/>
      <c r="BF174" s="153">
        <f>IF(P174="základná",L174,0)</f>
        <v>0</v>
      </c>
      <c r="BG174" s="153">
        <f>IF(P174="znížená",L174,0)</f>
        <v>0</v>
      </c>
      <c r="BH174" s="153">
        <f>IF(P174="zákl. prenesená",L174,0)</f>
        <v>0</v>
      </c>
      <c r="BI174" s="153">
        <f>IF(P174="zníž. prenesená",L174,0)</f>
        <v>0</v>
      </c>
      <c r="BJ174" s="153">
        <f>IF(P174="nulová",L174,0)</f>
        <v>0</v>
      </c>
      <c r="BK174" s="3" t="s">
        <v>145</v>
      </c>
      <c r="BL174" s="153">
        <f>ROUND(Q174*I174,2)</f>
        <v>0</v>
      </c>
      <c r="BM174" s="3" t="s">
        <v>228</v>
      </c>
      <c r="BN174" s="152" t="s">
        <v>825</v>
      </c>
    </row>
    <row r="175" spans="1:66" ht="15.75" customHeight="1">
      <c r="A175" s="154"/>
      <c r="B175" s="155"/>
      <c r="C175" s="154"/>
      <c r="D175" s="156" t="s">
        <v>147</v>
      </c>
      <c r="E175" s="157" t="s">
        <v>1</v>
      </c>
      <c r="F175" s="158" t="s">
        <v>271</v>
      </c>
      <c r="G175" s="158"/>
      <c r="H175" s="154"/>
      <c r="I175" s="159">
        <v>9.2159999999999993</v>
      </c>
      <c r="J175" s="154"/>
      <c r="K175" s="154"/>
      <c r="L175" s="154"/>
      <c r="M175" s="154"/>
      <c r="N175" s="155"/>
      <c r="O175" s="160"/>
      <c r="P175" s="154"/>
      <c r="Q175" s="154"/>
      <c r="R175" s="154"/>
      <c r="S175" s="154"/>
      <c r="T175" s="154"/>
      <c r="U175" s="154"/>
      <c r="V175" s="154"/>
      <c r="W175" s="154"/>
      <c r="X175" s="154"/>
      <c r="Y175" s="161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7" t="s">
        <v>147</v>
      </c>
      <c r="AV175" s="157" t="s">
        <v>145</v>
      </c>
      <c r="AW175" s="154" t="s">
        <v>145</v>
      </c>
      <c r="AX175" s="154" t="s">
        <v>4</v>
      </c>
      <c r="AY175" s="154" t="s">
        <v>86</v>
      </c>
      <c r="AZ175" s="157" t="s">
        <v>138</v>
      </c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</row>
    <row r="176" spans="1:66" ht="24" customHeight="1">
      <c r="A176" s="18"/>
      <c r="B176" s="19"/>
      <c r="C176" s="139" t="s">
        <v>228</v>
      </c>
      <c r="D176" s="139" t="s">
        <v>140</v>
      </c>
      <c r="E176" s="140" t="s">
        <v>272</v>
      </c>
      <c r="F176" s="141" t="s">
        <v>273</v>
      </c>
      <c r="G176" s="141"/>
      <c r="H176" s="142" t="s">
        <v>274</v>
      </c>
      <c r="I176" s="188"/>
      <c r="J176" s="144"/>
      <c r="K176" s="144"/>
      <c r="L176" s="145">
        <f>ROUND(Q176*I176,2)</f>
        <v>0</v>
      </c>
      <c r="M176" s="146"/>
      <c r="N176" s="19"/>
      <c r="O176" s="147" t="s">
        <v>1</v>
      </c>
      <c r="P176" s="148" t="s">
        <v>42</v>
      </c>
      <c r="Q176" s="149">
        <f>J176+K176</f>
        <v>0</v>
      </c>
      <c r="R176" s="149">
        <f>ROUND(J176*I176,2)</f>
        <v>0</v>
      </c>
      <c r="S176" s="149">
        <f>ROUND(K176*I176,2)</f>
        <v>0</v>
      </c>
      <c r="T176" s="18"/>
      <c r="U176" s="150">
        <f>T176*I176</f>
        <v>0</v>
      </c>
      <c r="V176" s="150">
        <v>0</v>
      </c>
      <c r="W176" s="150">
        <f>V176*I176</f>
        <v>0</v>
      </c>
      <c r="X176" s="150">
        <v>0</v>
      </c>
      <c r="Y176" s="151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2" t="s">
        <v>228</v>
      </c>
      <c r="AT176" s="18"/>
      <c r="AU176" s="152" t="s">
        <v>140</v>
      </c>
      <c r="AV176" s="152" t="s">
        <v>145</v>
      </c>
      <c r="AW176" s="18"/>
      <c r="AX176" s="18"/>
      <c r="AY176" s="18"/>
      <c r="AZ176" s="3" t="s">
        <v>138</v>
      </c>
      <c r="BA176" s="18"/>
      <c r="BB176" s="18"/>
      <c r="BC176" s="18"/>
      <c r="BD176" s="18"/>
      <c r="BE176" s="18"/>
      <c r="BF176" s="153">
        <f>IF(P176="základná",L176,0)</f>
        <v>0</v>
      </c>
      <c r="BG176" s="153">
        <f>IF(P176="znížená",L176,0)</f>
        <v>0</v>
      </c>
      <c r="BH176" s="153">
        <f>IF(P176="zákl. prenesená",L176,0)</f>
        <v>0</v>
      </c>
      <c r="BI176" s="153">
        <f>IF(P176="zníž. prenesená",L176,0)</f>
        <v>0</v>
      </c>
      <c r="BJ176" s="153">
        <f>IF(P176="nulová",L176,0)</f>
        <v>0</v>
      </c>
      <c r="BK176" s="3" t="s">
        <v>145</v>
      </c>
      <c r="BL176" s="153">
        <f>ROUND(Q176*I176,2)</f>
        <v>0</v>
      </c>
      <c r="BM176" s="3" t="s">
        <v>228</v>
      </c>
      <c r="BN176" s="152" t="s">
        <v>826</v>
      </c>
    </row>
    <row r="177" spans="1:66" ht="22.5" customHeight="1">
      <c r="A177" s="126"/>
      <c r="B177" s="127"/>
      <c r="C177" s="126"/>
      <c r="D177" s="128" t="s">
        <v>77</v>
      </c>
      <c r="E177" s="137" t="s">
        <v>276</v>
      </c>
      <c r="F177" s="137" t="s">
        <v>277</v>
      </c>
      <c r="G177" s="137"/>
      <c r="H177" s="126"/>
      <c r="I177" s="126"/>
      <c r="J177" s="126"/>
      <c r="K177" s="126"/>
      <c r="L177" s="138">
        <f>BL177</f>
        <v>0</v>
      </c>
      <c r="M177" s="126"/>
      <c r="N177" s="127"/>
      <c r="O177" s="131"/>
      <c r="P177" s="126"/>
      <c r="Q177" s="126"/>
      <c r="R177" s="132">
        <f t="shared" ref="R177:S177" si="41">SUM(R178:R223)</f>
        <v>0</v>
      </c>
      <c r="S177" s="132">
        <f t="shared" si="41"/>
        <v>0</v>
      </c>
      <c r="T177" s="126"/>
      <c r="U177" s="133">
        <f>SUM(U178:U223)</f>
        <v>0</v>
      </c>
      <c r="V177" s="126"/>
      <c r="W177" s="133">
        <f>SUM(W178:W223)</f>
        <v>3.2215817799999997</v>
      </c>
      <c r="X177" s="126"/>
      <c r="Y177" s="134">
        <f>SUM(Y178:Y223)</f>
        <v>0</v>
      </c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8" t="s">
        <v>145</v>
      </c>
      <c r="AT177" s="126"/>
      <c r="AU177" s="135" t="s">
        <v>77</v>
      </c>
      <c r="AV177" s="135" t="s">
        <v>86</v>
      </c>
      <c r="AW177" s="126"/>
      <c r="AX177" s="126"/>
      <c r="AY177" s="126"/>
      <c r="AZ177" s="128" t="s">
        <v>138</v>
      </c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36">
        <f>SUM(BL178:BL223)</f>
        <v>0</v>
      </c>
      <c r="BM177" s="126"/>
      <c r="BN177" s="126"/>
    </row>
    <row r="178" spans="1:66" ht="33" customHeight="1">
      <c r="A178" s="18"/>
      <c r="B178" s="19"/>
      <c r="C178" s="139" t="s">
        <v>278</v>
      </c>
      <c r="D178" s="139" t="s">
        <v>140</v>
      </c>
      <c r="E178" s="140" t="s">
        <v>279</v>
      </c>
      <c r="F178" s="141" t="s">
        <v>280</v>
      </c>
      <c r="G178" s="141"/>
      <c r="H178" s="142" t="s">
        <v>196</v>
      </c>
      <c r="I178" s="143">
        <v>26</v>
      </c>
      <c r="J178" s="144"/>
      <c r="K178" s="144"/>
      <c r="L178" s="145">
        <f>ROUND(Q178*I178,2)</f>
        <v>0</v>
      </c>
      <c r="M178" s="146"/>
      <c r="N178" s="19"/>
      <c r="O178" s="147" t="s">
        <v>1</v>
      </c>
      <c r="P178" s="148" t="s">
        <v>42</v>
      </c>
      <c r="Q178" s="149">
        <f>J178+K178</f>
        <v>0</v>
      </c>
      <c r="R178" s="149">
        <f>ROUND(J178*I178,2)</f>
        <v>0</v>
      </c>
      <c r="S178" s="149">
        <f>ROUND(K178*I178,2)</f>
        <v>0</v>
      </c>
      <c r="T178" s="18"/>
      <c r="U178" s="150">
        <f>T178*I178</f>
        <v>0</v>
      </c>
      <c r="V178" s="150">
        <v>2.1000000000000001E-4</v>
      </c>
      <c r="W178" s="150">
        <f>V178*I178</f>
        <v>5.4600000000000004E-3</v>
      </c>
      <c r="X178" s="150">
        <v>0</v>
      </c>
      <c r="Y178" s="151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2" t="s">
        <v>228</v>
      </c>
      <c r="AT178" s="18"/>
      <c r="AU178" s="152" t="s">
        <v>140</v>
      </c>
      <c r="AV178" s="152" t="s">
        <v>145</v>
      </c>
      <c r="AW178" s="18"/>
      <c r="AX178" s="18"/>
      <c r="AY178" s="18"/>
      <c r="AZ178" s="3" t="s">
        <v>138</v>
      </c>
      <c r="BA178" s="18"/>
      <c r="BB178" s="18"/>
      <c r="BC178" s="18"/>
      <c r="BD178" s="18"/>
      <c r="BE178" s="18"/>
      <c r="BF178" s="153">
        <f>IF(P178="základná",L178,0)</f>
        <v>0</v>
      </c>
      <c r="BG178" s="153">
        <f>IF(P178="znížená",L178,0)</f>
        <v>0</v>
      </c>
      <c r="BH178" s="153">
        <f>IF(P178="zákl. prenesená",L178,0)</f>
        <v>0</v>
      </c>
      <c r="BI178" s="153">
        <f>IF(P178="zníž. prenesená",L178,0)</f>
        <v>0</v>
      </c>
      <c r="BJ178" s="153">
        <f>IF(P178="nulová",L178,0)</f>
        <v>0</v>
      </c>
      <c r="BK178" s="3" t="s">
        <v>145</v>
      </c>
      <c r="BL178" s="153">
        <f>ROUND(Q178*I178,2)</f>
        <v>0</v>
      </c>
      <c r="BM178" s="3" t="s">
        <v>228</v>
      </c>
      <c r="BN178" s="152" t="s">
        <v>827</v>
      </c>
    </row>
    <row r="179" spans="1:66" ht="15.75" customHeight="1">
      <c r="A179" s="154"/>
      <c r="B179" s="155"/>
      <c r="C179" s="154"/>
      <c r="D179" s="156" t="s">
        <v>147</v>
      </c>
      <c r="E179" s="157" t="s">
        <v>1</v>
      </c>
      <c r="F179" s="158" t="s">
        <v>282</v>
      </c>
      <c r="G179" s="158"/>
      <c r="H179" s="154"/>
      <c r="I179" s="159">
        <v>26</v>
      </c>
      <c r="J179" s="154"/>
      <c r="K179" s="154"/>
      <c r="L179" s="154"/>
      <c r="M179" s="154"/>
      <c r="N179" s="155"/>
      <c r="O179" s="160"/>
      <c r="P179" s="154"/>
      <c r="Q179" s="154"/>
      <c r="R179" s="154"/>
      <c r="S179" s="154"/>
      <c r="T179" s="154"/>
      <c r="U179" s="154"/>
      <c r="V179" s="154"/>
      <c r="W179" s="154"/>
      <c r="X179" s="154"/>
      <c r="Y179" s="161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7" t="s">
        <v>147</v>
      </c>
      <c r="AV179" s="157" t="s">
        <v>145</v>
      </c>
      <c r="AW179" s="154" t="s">
        <v>145</v>
      </c>
      <c r="AX179" s="154" t="s">
        <v>4</v>
      </c>
      <c r="AY179" s="154" t="s">
        <v>86</v>
      </c>
      <c r="AZ179" s="157" t="s">
        <v>138</v>
      </c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</row>
    <row r="180" spans="1:66" ht="24" customHeight="1">
      <c r="A180" s="18"/>
      <c r="B180" s="19"/>
      <c r="C180" s="139" t="s">
        <v>283</v>
      </c>
      <c r="D180" s="139" t="s">
        <v>140</v>
      </c>
      <c r="E180" s="140" t="s">
        <v>284</v>
      </c>
      <c r="F180" s="141" t="s">
        <v>285</v>
      </c>
      <c r="G180" s="141"/>
      <c r="H180" s="142" t="s">
        <v>234</v>
      </c>
      <c r="I180" s="143">
        <v>7</v>
      </c>
      <c r="J180" s="144"/>
      <c r="K180" s="144"/>
      <c r="L180" s="145">
        <f>ROUND(Q180*I180,2)</f>
        <v>0</v>
      </c>
      <c r="M180" s="146"/>
      <c r="N180" s="19"/>
      <c r="O180" s="147" t="s">
        <v>1</v>
      </c>
      <c r="P180" s="148" t="s">
        <v>42</v>
      </c>
      <c r="Q180" s="149">
        <f>J180+K180</f>
        <v>0</v>
      </c>
      <c r="R180" s="149">
        <f>ROUND(J180*I180,2)</f>
        <v>0</v>
      </c>
      <c r="S180" s="149">
        <f>ROUND(K180*I180,2)</f>
        <v>0</v>
      </c>
      <c r="T180" s="18"/>
      <c r="U180" s="150">
        <f>T180*I180</f>
        <v>0</v>
      </c>
      <c r="V180" s="150">
        <v>2.5999999999999998E-4</v>
      </c>
      <c r="W180" s="150">
        <f>V180*I180</f>
        <v>1.8199999999999998E-3</v>
      </c>
      <c r="X180" s="150">
        <v>0</v>
      </c>
      <c r="Y180" s="151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2" t="s">
        <v>228</v>
      </c>
      <c r="AT180" s="18"/>
      <c r="AU180" s="152" t="s">
        <v>140</v>
      </c>
      <c r="AV180" s="152" t="s">
        <v>145</v>
      </c>
      <c r="AW180" s="18"/>
      <c r="AX180" s="18"/>
      <c r="AY180" s="18"/>
      <c r="AZ180" s="3" t="s">
        <v>138</v>
      </c>
      <c r="BA180" s="18"/>
      <c r="BB180" s="18"/>
      <c r="BC180" s="18"/>
      <c r="BD180" s="18"/>
      <c r="BE180" s="18"/>
      <c r="BF180" s="153">
        <f>IF(P180="základná",L180,0)</f>
        <v>0</v>
      </c>
      <c r="BG180" s="153">
        <f>IF(P180="znížená",L180,0)</f>
        <v>0</v>
      </c>
      <c r="BH180" s="153">
        <f>IF(P180="zákl. prenesená",L180,0)</f>
        <v>0</v>
      </c>
      <c r="BI180" s="153">
        <f>IF(P180="zníž. prenesená",L180,0)</f>
        <v>0</v>
      </c>
      <c r="BJ180" s="153">
        <f>IF(P180="nulová",L180,0)</f>
        <v>0</v>
      </c>
      <c r="BK180" s="3" t="s">
        <v>145</v>
      </c>
      <c r="BL180" s="153">
        <f>ROUND(Q180*I180,2)</f>
        <v>0</v>
      </c>
      <c r="BM180" s="3" t="s">
        <v>228</v>
      </c>
      <c r="BN180" s="152" t="s">
        <v>828</v>
      </c>
    </row>
    <row r="181" spans="1:66" ht="15.75" customHeight="1">
      <c r="A181" s="154"/>
      <c r="B181" s="155"/>
      <c r="C181" s="154"/>
      <c r="D181" s="156" t="s">
        <v>147</v>
      </c>
      <c r="E181" s="157" t="s">
        <v>1</v>
      </c>
      <c r="F181" s="158" t="s">
        <v>287</v>
      </c>
      <c r="G181" s="158"/>
      <c r="H181" s="154"/>
      <c r="I181" s="159">
        <v>7</v>
      </c>
      <c r="J181" s="154"/>
      <c r="K181" s="154"/>
      <c r="L181" s="154"/>
      <c r="M181" s="154"/>
      <c r="N181" s="155"/>
      <c r="O181" s="160"/>
      <c r="P181" s="154"/>
      <c r="Q181" s="154"/>
      <c r="R181" s="154"/>
      <c r="S181" s="154"/>
      <c r="T181" s="154"/>
      <c r="U181" s="154"/>
      <c r="V181" s="154"/>
      <c r="W181" s="154"/>
      <c r="X181" s="154"/>
      <c r="Y181" s="161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7" t="s">
        <v>147</v>
      </c>
      <c r="AV181" s="157" t="s">
        <v>145</v>
      </c>
      <c r="AW181" s="154" t="s">
        <v>145</v>
      </c>
      <c r="AX181" s="154" t="s">
        <v>4</v>
      </c>
      <c r="AY181" s="154" t="s">
        <v>86</v>
      </c>
      <c r="AZ181" s="157" t="s">
        <v>138</v>
      </c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</row>
    <row r="182" spans="1:66" ht="33" customHeight="1">
      <c r="A182" s="18"/>
      <c r="B182" s="19"/>
      <c r="C182" s="165" t="s">
        <v>288</v>
      </c>
      <c r="D182" s="165" t="s">
        <v>193</v>
      </c>
      <c r="E182" s="166" t="s">
        <v>289</v>
      </c>
      <c r="F182" s="167" t="s">
        <v>290</v>
      </c>
      <c r="G182" s="167"/>
      <c r="H182" s="168" t="s">
        <v>143</v>
      </c>
      <c r="I182" s="169">
        <v>7.3999999999999996E-2</v>
      </c>
      <c r="J182" s="170"/>
      <c r="K182" s="171"/>
      <c r="L182" s="172">
        <f>ROUND(Q182*I182,2)</f>
        <v>0</v>
      </c>
      <c r="M182" s="171"/>
      <c r="N182" s="173"/>
      <c r="O182" s="174" t="s">
        <v>1</v>
      </c>
      <c r="P182" s="148" t="s">
        <v>42</v>
      </c>
      <c r="Q182" s="149">
        <f>J182+K182</f>
        <v>0</v>
      </c>
      <c r="R182" s="149">
        <f>ROUND(J182*I182,2)</f>
        <v>0</v>
      </c>
      <c r="S182" s="149">
        <f>ROUND(K182*I182,2)</f>
        <v>0</v>
      </c>
      <c r="T182" s="18"/>
      <c r="U182" s="150">
        <f>T182*I182</f>
        <v>0</v>
      </c>
      <c r="V182" s="150">
        <v>0.44</v>
      </c>
      <c r="W182" s="150">
        <f>V182*I182</f>
        <v>3.2559999999999999E-2</v>
      </c>
      <c r="X182" s="150">
        <v>0</v>
      </c>
      <c r="Y182" s="151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2" t="s">
        <v>235</v>
      </c>
      <c r="AT182" s="18"/>
      <c r="AU182" s="152" t="s">
        <v>193</v>
      </c>
      <c r="AV182" s="152" t="s">
        <v>145</v>
      </c>
      <c r="AW182" s="18"/>
      <c r="AX182" s="18"/>
      <c r="AY182" s="18"/>
      <c r="AZ182" s="3" t="s">
        <v>138</v>
      </c>
      <c r="BA182" s="18"/>
      <c r="BB182" s="18"/>
      <c r="BC182" s="18"/>
      <c r="BD182" s="18"/>
      <c r="BE182" s="18"/>
      <c r="BF182" s="153">
        <f>IF(P182="základná",L182,0)</f>
        <v>0</v>
      </c>
      <c r="BG182" s="153">
        <f>IF(P182="znížená",L182,0)</f>
        <v>0</v>
      </c>
      <c r="BH182" s="153">
        <f>IF(P182="zákl. prenesená",L182,0)</f>
        <v>0</v>
      </c>
      <c r="BI182" s="153">
        <f>IF(P182="zníž. prenesená",L182,0)</f>
        <v>0</v>
      </c>
      <c r="BJ182" s="153">
        <f>IF(P182="nulová",L182,0)</f>
        <v>0</v>
      </c>
      <c r="BK182" s="3" t="s">
        <v>145</v>
      </c>
      <c r="BL182" s="153">
        <f>ROUND(Q182*I182,2)</f>
        <v>0</v>
      </c>
      <c r="BM182" s="3" t="s">
        <v>228</v>
      </c>
      <c r="BN182" s="152" t="s">
        <v>829</v>
      </c>
    </row>
    <row r="183" spans="1:66" ht="15.75" customHeight="1">
      <c r="A183" s="154"/>
      <c r="B183" s="155"/>
      <c r="C183" s="154"/>
      <c r="D183" s="156" t="s">
        <v>147</v>
      </c>
      <c r="E183" s="157" t="s">
        <v>1</v>
      </c>
      <c r="F183" s="158" t="s">
        <v>292</v>
      </c>
      <c r="G183" s="158"/>
      <c r="H183" s="154"/>
      <c r="I183" s="159">
        <v>6.7000000000000004E-2</v>
      </c>
      <c r="J183" s="154"/>
      <c r="K183" s="154"/>
      <c r="L183" s="154"/>
      <c r="M183" s="154"/>
      <c r="N183" s="155"/>
      <c r="O183" s="160"/>
      <c r="P183" s="154"/>
      <c r="Q183" s="154"/>
      <c r="R183" s="154"/>
      <c r="S183" s="154"/>
      <c r="T183" s="154"/>
      <c r="U183" s="154"/>
      <c r="V183" s="154"/>
      <c r="W183" s="154"/>
      <c r="X183" s="154"/>
      <c r="Y183" s="161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7" t="s">
        <v>147</v>
      </c>
      <c r="AV183" s="157" t="s">
        <v>145</v>
      </c>
      <c r="AW183" s="154" t="s">
        <v>145</v>
      </c>
      <c r="AX183" s="154" t="s">
        <v>4</v>
      </c>
      <c r="AY183" s="154" t="s">
        <v>86</v>
      </c>
      <c r="AZ183" s="157" t="s">
        <v>138</v>
      </c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</row>
    <row r="184" spans="1:66" ht="15.75" customHeight="1">
      <c r="A184" s="154"/>
      <c r="B184" s="155"/>
      <c r="C184" s="154"/>
      <c r="D184" s="156" t="s">
        <v>147</v>
      </c>
      <c r="E184" s="154"/>
      <c r="F184" s="158" t="s">
        <v>293</v>
      </c>
      <c r="G184" s="158"/>
      <c r="H184" s="154"/>
      <c r="I184" s="159">
        <v>7.3999999999999996E-2</v>
      </c>
      <c r="J184" s="154"/>
      <c r="K184" s="154"/>
      <c r="L184" s="154"/>
      <c r="M184" s="154"/>
      <c r="N184" s="155"/>
      <c r="O184" s="160"/>
      <c r="P184" s="154"/>
      <c r="Q184" s="154"/>
      <c r="R184" s="154"/>
      <c r="S184" s="154"/>
      <c r="T184" s="154"/>
      <c r="U184" s="154"/>
      <c r="V184" s="154"/>
      <c r="W184" s="154"/>
      <c r="X184" s="154"/>
      <c r="Y184" s="161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7" t="s">
        <v>147</v>
      </c>
      <c r="AV184" s="157" t="s">
        <v>145</v>
      </c>
      <c r="AW184" s="154" t="s">
        <v>145</v>
      </c>
      <c r="AX184" s="154" t="s">
        <v>3</v>
      </c>
      <c r="AY184" s="154" t="s">
        <v>86</v>
      </c>
      <c r="AZ184" s="157" t="s">
        <v>138</v>
      </c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</row>
    <row r="185" spans="1:66" ht="24" customHeight="1">
      <c r="A185" s="18"/>
      <c r="B185" s="19"/>
      <c r="C185" s="139" t="s">
        <v>8</v>
      </c>
      <c r="D185" s="139" t="s">
        <v>140</v>
      </c>
      <c r="E185" s="140" t="s">
        <v>294</v>
      </c>
      <c r="F185" s="141" t="s">
        <v>295</v>
      </c>
      <c r="G185" s="141"/>
      <c r="H185" s="142" t="s">
        <v>234</v>
      </c>
      <c r="I185" s="143">
        <v>44.8</v>
      </c>
      <c r="J185" s="144"/>
      <c r="K185" s="144"/>
      <c r="L185" s="145">
        <f>ROUND(Q185*I185,2)</f>
        <v>0</v>
      </c>
      <c r="M185" s="146"/>
      <c r="N185" s="19"/>
      <c r="O185" s="147" t="s">
        <v>1</v>
      </c>
      <c r="P185" s="148" t="s">
        <v>42</v>
      </c>
      <c r="Q185" s="149">
        <f>J185+K185</f>
        <v>0</v>
      </c>
      <c r="R185" s="149">
        <f>ROUND(J185*I185,2)</f>
        <v>0</v>
      </c>
      <c r="S185" s="149">
        <f>ROUND(K185*I185,2)</f>
        <v>0</v>
      </c>
      <c r="T185" s="18"/>
      <c r="U185" s="150">
        <f>T185*I185</f>
        <v>0</v>
      </c>
      <c r="V185" s="150">
        <v>2.5999999999999998E-4</v>
      </c>
      <c r="W185" s="150">
        <f>V185*I185</f>
        <v>1.1647999999999999E-2</v>
      </c>
      <c r="X185" s="150">
        <v>0</v>
      </c>
      <c r="Y185" s="151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2" t="s">
        <v>228</v>
      </c>
      <c r="AT185" s="18"/>
      <c r="AU185" s="152" t="s">
        <v>140</v>
      </c>
      <c r="AV185" s="152" t="s">
        <v>145</v>
      </c>
      <c r="AW185" s="18"/>
      <c r="AX185" s="18"/>
      <c r="AY185" s="18"/>
      <c r="AZ185" s="3" t="s">
        <v>138</v>
      </c>
      <c r="BA185" s="18"/>
      <c r="BB185" s="18"/>
      <c r="BC185" s="18"/>
      <c r="BD185" s="18"/>
      <c r="BE185" s="18"/>
      <c r="BF185" s="153">
        <f>IF(P185="základná",L185,0)</f>
        <v>0</v>
      </c>
      <c r="BG185" s="153">
        <f>IF(P185="znížená",L185,0)</f>
        <v>0</v>
      </c>
      <c r="BH185" s="153">
        <f>IF(P185="zákl. prenesená",L185,0)</f>
        <v>0</v>
      </c>
      <c r="BI185" s="153">
        <f>IF(P185="zníž. prenesená",L185,0)</f>
        <v>0</v>
      </c>
      <c r="BJ185" s="153">
        <f>IF(P185="nulová",L185,0)</f>
        <v>0</v>
      </c>
      <c r="BK185" s="3" t="s">
        <v>145</v>
      </c>
      <c r="BL185" s="153">
        <f>ROUND(Q185*I185,2)</f>
        <v>0</v>
      </c>
      <c r="BM185" s="3" t="s">
        <v>228</v>
      </c>
      <c r="BN185" s="152" t="s">
        <v>830</v>
      </c>
    </row>
    <row r="186" spans="1:66" ht="15.75" customHeight="1">
      <c r="A186" s="154"/>
      <c r="B186" s="155"/>
      <c r="C186" s="154"/>
      <c r="D186" s="156" t="s">
        <v>147</v>
      </c>
      <c r="E186" s="157" t="s">
        <v>1</v>
      </c>
      <c r="F186" s="158" t="s">
        <v>297</v>
      </c>
      <c r="G186" s="158"/>
      <c r="H186" s="154"/>
      <c r="I186" s="159">
        <v>44.8</v>
      </c>
      <c r="J186" s="154"/>
      <c r="K186" s="154"/>
      <c r="L186" s="154"/>
      <c r="M186" s="154"/>
      <c r="N186" s="155"/>
      <c r="O186" s="160"/>
      <c r="P186" s="154"/>
      <c r="Q186" s="154"/>
      <c r="R186" s="154"/>
      <c r="S186" s="154"/>
      <c r="T186" s="154"/>
      <c r="U186" s="154"/>
      <c r="V186" s="154"/>
      <c r="W186" s="154"/>
      <c r="X186" s="154"/>
      <c r="Y186" s="161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7" t="s">
        <v>147</v>
      </c>
      <c r="AV186" s="157" t="s">
        <v>145</v>
      </c>
      <c r="AW186" s="154" t="s">
        <v>145</v>
      </c>
      <c r="AX186" s="154" t="s">
        <v>4</v>
      </c>
      <c r="AY186" s="154" t="s">
        <v>86</v>
      </c>
      <c r="AZ186" s="157" t="s">
        <v>138</v>
      </c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</row>
    <row r="187" spans="1:66" ht="24" customHeight="1">
      <c r="A187" s="18"/>
      <c r="B187" s="19"/>
      <c r="C187" s="139" t="s">
        <v>298</v>
      </c>
      <c r="D187" s="139" t="s">
        <v>140</v>
      </c>
      <c r="E187" s="140" t="s">
        <v>299</v>
      </c>
      <c r="F187" s="141" t="s">
        <v>300</v>
      </c>
      <c r="G187" s="141"/>
      <c r="H187" s="142" t="s">
        <v>163</v>
      </c>
      <c r="I187" s="143">
        <v>43.52</v>
      </c>
      <c r="J187" s="144"/>
      <c r="K187" s="144"/>
      <c r="L187" s="145">
        <f>ROUND(Q187*I187,2)</f>
        <v>0</v>
      </c>
      <c r="M187" s="146"/>
      <c r="N187" s="19"/>
      <c r="O187" s="147" t="s">
        <v>1</v>
      </c>
      <c r="P187" s="148" t="s">
        <v>42</v>
      </c>
      <c r="Q187" s="149">
        <f>J187+K187</f>
        <v>0</v>
      </c>
      <c r="R187" s="149">
        <f>ROUND(J187*I187,2)</f>
        <v>0</v>
      </c>
      <c r="S187" s="149">
        <f>ROUND(K187*I187,2)</f>
        <v>0</v>
      </c>
      <c r="T187" s="18"/>
      <c r="U187" s="150">
        <f>T187*I187</f>
        <v>0</v>
      </c>
      <c r="V187" s="150">
        <v>0</v>
      </c>
      <c r="W187" s="150">
        <f>V187*I187</f>
        <v>0</v>
      </c>
      <c r="X187" s="150">
        <v>0</v>
      </c>
      <c r="Y187" s="151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2" t="s">
        <v>228</v>
      </c>
      <c r="AT187" s="18"/>
      <c r="AU187" s="152" t="s">
        <v>140</v>
      </c>
      <c r="AV187" s="152" t="s">
        <v>145</v>
      </c>
      <c r="AW187" s="18"/>
      <c r="AX187" s="18"/>
      <c r="AY187" s="18"/>
      <c r="AZ187" s="3" t="s">
        <v>138</v>
      </c>
      <c r="BA187" s="18"/>
      <c r="BB187" s="18"/>
      <c r="BC187" s="18"/>
      <c r="BD187" s="18"/>
      <c r="BE187" s="18"/>
      <c r="BF187" s="153">
        <f>IF(P187="základná",L187,0)</f>
        <v>0</v>
      </c>
      <c r="BG187" s="153">
        <f>IF(P187="znížená",L187,0)</f>
        <v>0</v>
      </c>
      <c r="BH187" s="153">
        <f>IF(P187="zákl. prenesená",L187,0)</f>
        <v>0</v>
      </c>
      <c r="BI187" s="153">
        <f>IF(P187="zníž. prenesená",L187,0)</f>
        <v>0</v>
      </c>
      <c r="BJ187" s="153">
        <f>IF(P187="nulová",L187,0)</f>
        <v>0</v>
      </c>
      <c r="BK187" s="3" t="s">
        <v>145</v>
      </c>
      <c r="BL187" s="153">
        <f>ROUND(Q187*I187,2)</f>
        <v>0</v>
      </c>
      <c r="BM187" s="3" t="s">
        <v>228</v>
      </c>
      <c r="BN187" s="152" t="s">
        <v>831</v>
      </c>
    </row>
    <row r="188" spans="1:66" ht="15.75" customHeight="1">
      <c r="A188" s="154"/>
      <c r="B188" s="155"/>
      <c r="C188" s="154"/>
      <c r="D188" s="156" t="s">
        <v>147</v>
      </c>
      <c r="E188" s="157" t="s">
        <v>1</v>
      </c>
      <c r="F188" s="158" t="s">
        <v>302</v>
      </c>
      <c r="G188" s="158"/>
      <c r="H188" s="154"/>
      <c r="I188" s="159">
        <v>43.52</v>
      </c>
      <c r="J188" s="154"/>
      <c r="K188" s="154"/>
      <c r="L188" s="154"/>
      <c r="M188" s="154"/>
      <c r="N188" s="155"/>
      <c r="O188" s="160"/>
      <c r="P188" s="154"/>
      <c r="Q188" s="154"/>
      <c r="R188" s="154"/>
      <c r="S188" s="154"/>
      <c r="T188" s="154"/>
      <c r="U188" s="154"/>
      <c r="V188" s="154"/>
      <c r="W188" s="154"/>
      <c r="X188" s="154"/>
      <c r="Y188" s="161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7" t="s">
        <v>147</v>
      </c>
      <c r="AV188" s="157" t="s">
        <v>145</v>
      </c>
      <c r="AW188" s="154" t="s">
        <v>145</v>
      </c>
      <c r="AX188" s="154" t="s">
        <v>4</v>
      </c>
      <c r="AY188" s="154" t="s">
        <v>86</v>
      </c>
      <c r="AZ188" s="157" t="s">
        <v>138</v>
      </c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</row>
    <row r="189" spans="1:66" ht="24" customHeight="1">
      <c r="A189" s="18"/>
      <c r="B189" s="19"/>
      <c r="C189" s="165" t="s">
        <v>303</v>
      </c>
      <c r="D189" s="165" t="s">
        <v>193</v>
      </c>
      <c r="E189" s="166" t="s">
        <v>304</v>
      </c>
      <c r="F189" s="167" t="s">
        <v>305</v>
      </c>
      <c r="G189" s="167"/>
      <c r="H189" s="168" t="s">
        <v>143</v>
      </c>
      <c r="I189" s="169">
        <v>1.149</v>
      </c>
      <c r="J189" s="170"/>
      <c r="K189" s="171"/>
      <c r="L189" s="172">
        <f>ROUND(Q189*I189,2)</f>
        <v>0</v>
      </c>
      <c r="M189" s="171"/>
      <c r="N189" s="173"/>
      <c r="O189" s="174" t="s">
        <v>1</v>
      </c>
      <c r="P189" s="148" t="s">
        <v>42</v>
      </c>
      <c r="Q189" s="149">
        <f>J189+K189</f>
        <v>0</v>
      </c>
      <c r="R189" s="149">
        <f>ROUND(J189*I189,2)</f>
        <v>0</v>
      </c>
      <c r="S189" s="149">
        <f>ROUND(K189*I189,2)</f>
        <v>0</v>
      </c>
      <c r="T189" s="18"/>
      <c r="U189" s="150">
        <f>T189*I189</f>
        <v>0</v>
      </c>
      <c r="V189" s="150">
        <v>0.55000000000000004</v>
      </c>
      <c r="W189" s="150">
        <f>V189*I189</f>
        <v>0.63195000000000001</v>
      </c>
      <c r="X189" s="150">
        <v>0</v>
      </c>
      <c r="Y189" s="151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2" t="s">
        <v>235</v>
      </c>
      <c r="AT189" s="18"/>
      <c r="AU189" s="152" t="s">
        <v>193</v>
      </c>
      <c r="AV189" s="152" t="s">
        <v>145</v>
      </c>
      <c r="AW189" s="18"/>
      <c r="AX189" s="18"/>
      <c r="AY189" s="18"/>
      <c r="AZ189" s="3" t="s">
        <v>138</v>
      </c>
      <c r="BA189" s="18"/>
      <c r="BB189" s="18"/>
      <c r="BC189" s="18"/>
      <c r="BD189" s="18"/>
      <c r="BE189" s="18"/>
      <c r="BF189" s="153">
        <f>IF(P189="základná",L189,0)</f>
        <v>0</v>
      </c>
      <c r="BG189" s="153">
        <f>IF(P189="znížená",L189,0)</f>
        <v>0</v>
      </c>
      <c r="BH189" s="153">
        <f>IF(P189="zákl. prenesená",L189,0)</f>
        <v>0</v>
      </c>
      <c r="BI189" s="153">
        <f>IF(P189="zníž. prenesená",L189,0)</f>
        <v>0</v>
      </c>
      <c r="BJ189" s="153">
        <f>IF(P189="nulová",L189,0)</f>
        <v>0</v>
      </c>
      <c r="BK189" s="3" t="s">
        <v>145</v>
      </c>
      <c r="BL189" s="153">
        <f>ROUND(Q189*I189,2)</f>
        <v>0</v>
      </c>
      <c r="BM189" s="3" t="s">
        <v>228</v>
      </c>
      <c r="BN189" s="152" t="s">
        <v>832</v>
      </c>
    </row>
    <row r="190" spans="1:66" ht="15.75" customHeight="1">
      <c r="A190" s="154"/>
      <c r="B190" s="155"/>
      <c r="C190" s="154"/>
      <c r="D190" s="156" t="s">
        <v>147</v>
      </c>
      <c r="E190" s="154"/>
      <c r="F190" s="158" t="s">
        <v>307</v>
      </c>
      <c r="G190" s="158"/>
      <c r="H190" s="154"/>
      <c r="I190" s="159">
        <v>1.149</v>
      </c>
      <c r="J190" s="154"/>
      <c r="K190" s="154"/>
      <c r="L190" s="154"/>
      <c r="M190" s="154"/>
      <c r="N190" s="155"/>
      <c r="O190" s="160"/>
      <c r="P190" s="154"/>
      <c r="Q190" s="154"/>
      <c r="R190" s="154"/>
      <c r="S190" s="154"/>
      <c r="T190" s="154"/>
      <c r="U190" s="154"/>
      <c r="V190" s="154"/>
      <c r="W190" s="154"/>
      <c r="X190" s="154"/>
      <c r="Y190" s="161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7" t="s">
        <v>147</v>
      </c>
      <c r="AV190" s="157" t="s">
        <v>145</v>
      </c>
      <c r="AW190" s="154" t="s">
        <v>145</v>
      </c>
      <c r="AX190" s="154" t="s">
        <v>3</v>
      </c>
      <c r="AY190" s="154" t="s">
        <v>86</v>
      </c>
      <c r="AZ190" s="157" t="s">
        <v>138</v>
      </c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</row>
    <row r="191" spans="1:66" ht="16.5" customHeight="1">
      <c r="A191" s="18"/>
      <c r="B191" s="19"/>
      <c r="C191" s="139" t="s">
        <v>308</v>
      </c>
      <c r="D191" s="139" t="s">
        <v>140</v>
      </c>
      <c r="E191" s="140" t="s">
        <v>309</v>
      </c>
      <c r="F191" s="141" t="s">
        <v>310</v>
      </c>
      <c r="G191" s="141"/>
      <c r="H191" s="142" t="s">
        <v>234</v>
      </c>
      <c r="I191" s="143">
        <v>117.333</v>
      </c>
      <c r="J191" s="144"/>
      <c r="K191" s="144"/>
      <c r="L191" s="145">
        <f>ROUND(Q191*I191,2)</f>
        <v>0</v>
      </c>
      <c r="M191" s="146"/>
      <c r="N191" s="19"/>
      <c r="O191" s="147" t="s">
        <v>1</v>
      </c>
      <c r="P191" s="148" t="s">
        <v>42</v>
      </c>
      <c r="Q191" s="149">
        <f>J191+K191</f>
        <v>0</v>
      </c>
      <c r="R191" s="149">
        <f>ROUND(J191*I191,2)</f>
        <v>0</v>
      </c>
      <c r="S191" s="149">
        <f>ROUND(K191*I191,2)</f>
        <v>0</v>
      </c>
      <c r="T191" s="18"/>
      <c r="U191" s="150">
        <f>T191*I191</f>
        <v>0</v>
      </c>
      <c r="V191" s="150">
        <v>0</v>
      </c>
      <c r="W191" s="150">
        <f>V191*I191</f>
        <v>0</v>
      </c>
      <c r="X191" s="150">
        <v>0</v>
      </c>
      <c r="Y191" s="151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2" t="s">
        <v>228</v>
      </c>
      <c r="AT191" s="18"/>
      <c r="AU191" s="152" t="s">
        <v>140</v>
      </c>
      <c r="AV191" s="152" t="s">
        <v>145</v>
      </c>
      <c r="AW191" s="18"/>
      <c r="AX191" s="18"/>
      <c r="AY191" s="18"/>
      <c r="AZ191" s="3" t="s">
        <v>138</v>
      </c>
      <c r="BA191" s="18"/>
      <c r="BB191" s="18"/>
      <c r="BC191" s="18"/>
      <c r="BD191" s="18"/>
      <c r="BE191" s="18"/>
      <c r="BF191" s="153">
        <f>IF(P191="základná",L191,0)</f>
        <v>0</v>
      </c>
      <c r="BG191" s="153">
        <f>IF(P191="znížená",L191,0)</f>
        <v>0</v>
      </c>
      <c r="BH191" s="153">
        <f>IF(P191="zákl. prenesená",L191,0)</f>
        <v>0</v>
      </c>
      <c r="BI191" s="153">
        <f>IF(P191="zníž. prenesená",L191,0)</f>
        <v>0</v>
      </c>
      <c r="BJ191" s="153">
        <f>IF(P191="nulová",L191,0)</f>
        <v>0</v>
      </c>
      <c r="BK191" s="3" t="s">
        <v>145</v>
      </c>
      <c r="BL191" s="153">
        <f>ROUND(Q191*I191,2)</f>
        <v>0</v>
      </c>
      <c r="BM191" s="3" t="s">
        <v>228</v>
      </c>
      <c r="BN191" s="152" t="s">
        <v>833</v>
      </c>
    </row>
    <row r="192" spans="1:66" ht="15.75" customHeight="1">
      <c r="A192" s="154"/>
      <c r="B192" s="155"/>
      <c r="C192" s="154"/>
      <c r="D192" s="156" t="s">
        <v>147</v>
      </c>
      <c r="E192" s="157" t="s">
        <v>1</v>
      </c>
      <c r="F192" s="158" t="s">
        <v>312</v>
      </c>
      <c r="G192" s="158"/>
      <c r="H192" s="154"/>
      <c r="I192" s="159">
        <v>44.8</v>
      </c>
      <c r="J192" s="154"/>
      <c r="K192" s="154"/>
      <c r="L192" s="154"/>
      <c r="M192" s="154"/>
      <c r="N192" s="155"/>
      <c r="O192" s="160"/>
      <c r="P192" s="154"/>
      <c r="Q192" s="154"/>
      <c r="R192" s="154"/>
      <c r="S192" s="154"/>
      <c r="T192" s="154"/>
      <c r="U192" s="154"/>
      <c r="V192" s="154"/>
      <c r="W192" s="154"/>
      <c r="X192" s="154"/>
      <c r="Y192" s="161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7" t="s">
        <v>147</v>
      </c>
      <c r="AV192" s="157" t="s">
        <v>145</v>
      </c>
      <c r="AW192" s="154" t="s">
        <v>145</v>
      </c>
      <c r="AX192" s="154" t="s">
        <v>4</v>
      </c>
      <c r="AY192" s="154" t="s">
        <v>78</v>
      </c>
      <c r="AZ192" s="157" t="s">
        <v>138</v>
      </c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</row>
    <row r="193" spans="1:66" ht="15.75" customHeight="1">
      <c r="A193" s="154"/>
      <c r="B193" s="155"/>
      <c r="C193" s="154"/>
      <c r="D193" s="156" t="s">
        <v>147</v>
      </c>
      <c r="E193" s="157" t="s">
        <v>1</v>
      </c>
      <c r="F193" s="158" t="s">
        <v>313</v>
      </c>
      <c r="G193" s="158"/>
      <c r="H193" s="154"/>
      <c r="I193" s="159">
        <v>72.533000000000001</v>
      </c>
      <c r="J193" s="154"/>
      <c r="K193" s="154"/>
      <c r="L193" s="154"/>
      <c r="M193" s="154"/>
      <c r="N193" s="155"/>
      <c r="O193" s="160"/>
      <c r="P193" s="154"/>
      <c r="Q193" s="154"/>
      <c r="R193" s="154"/>
      <c r="S193" s="154"/>
      <c r="T193" s="154"/>
      <c r="U193" s="154"/>
      <c r="V193" s="154"/>
      <c r="W193" s="154"/>
      <c r="X193" s="154"/>
      <c r="Y193" s="161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7" t="s">
        <v>147</v>
      </c>
      <c r="AV193" s="157" t="s">
        <v>145</v>
      </c>
      <c r="AW193" s="154" t="s">
        <v>145</v>
      </c>
      <c r="AX193" s="154" t="s">
        <v>4</v>
      </c>
      <c r="AY193" s="154" t="s">
        <v>78</v>
      </c>
      <c r="AZ193" s="157" t="s">
        <v>138</v>
      </c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</row>
    <row r="194" spans="1:66" ht="15.75" customHeight="1">
      <c r="A194" s="181"/>
      <c r="B194" s="182"/>
      <c r="C194" s="181"/>
      <c r="D194" s="156" t="s">
        <v>147</v>
      </c>
      <c r="E194" s="183" t="s">
        <v>1</v>
      </c>
      <c r="F194" s="184" t="s">
        <v>252</v>
      </c>
      <c r="G194" s="184"/>
      <c r="H194" s="181"/>
      <c r="I194" s="185">
        <v>117.333</v>
      </c>
      <c r="J194" s="181"/>
      <c r="K194" s="181"/>
      <c r="L194" s="181"/>
      <c r="M194" s="181"/>
      <c r="N194" s="182"/>
      <c r="O194" s="186"/>
      <c r="P194" s="181"/>
      <c r="Q194" s="181"/>
      <c r="R194" s="181"/>
      <c r="S194" s="181"/>
      <c r="T194" s="181"/>
      <c r="U194" s="181"/>
      <c r="V194" s="181"/>
      <c r="W194" s="181"/>
      <c r="X194" s="181"/>
      <c r="Y194" s="187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3" t="s">
        <v>147</v>
      </c>
      <c r="AV194" s="183" t="s">
        <v>145</v>
      </c>
      <c r="AW194" s="181" t="s">
        <v>153</v>
      </c>
      <c r="AX194" s="181" t="s">
        <v>4</v>
      </c>
      <c r="AY194" s="181" t="s">
        <v>86</v>
      </c>
      <c r="AZ194" s="183" t="s">
        <v>138</v>
      </c>
      <c r="BA194" s="181"/>
      <c r="BB194" s="181"/>
      <c r="BC194" s="181"/>
      <c r="BD194" s="181"/>
      <c r="BE194" s="181"/>
      <c r="BF194" s="181"/>
      <c r="BG194" s="181"/>
      <c r="BH194" s="181"/>
      <c r="BI194" s="181"/>
      <c r="BJ194" s="181"/>
      <c r="BK194" s="181"/>
      <c r="BL194" s="181"/>
      <c r="BM194" s="181"/>
      <c r="BN194" s="181"/>
    </row>
    <row r="195" spans="1:66" ht="37.5" customHeight="1">
      <c r="A195" s="18"/>
      <c r="B195" s="19"/>
      <c r="C195" s="165" t="s">
        <v>314</v>
      </c>
      <c r="D195" s="165" t="s">
        <v>193</v>
      </c>
      <c r="E195" s="166" t="s">
        <v>315</v>
      </c>
      <c r="F195" s="167" t="s">
        <v>316</v>
      </c>
      <c r="G195" s="167"/>
      <c r="H195" s="168" t="s">
        <v>143</v>
      </c>
      <c r="I195" s="169">
        <v>0.29299999999999998</v>
      </c>
      <c r="J195" s="170"/>
      <c r="K195" s="171"/>
      <c r="L195" s="172">
        <f>ROUND(Q195*I195,2)</f>
        <v>0</v>
      </c>
      <c r="M195" s="171"/>
      <c r="N195" s="173"/>
      <c r="O195" s="174" t="s">
        <v>1</v>
      </c>
      <c r="P195" s="148" t="s">
        <v>42</v>
      </c>
      <c r="Q195" s="149">
        <f>J195+K195</f>
        <v>0</v>
      </c>
      <c r="R195" s="149">
        <f>ROUND(J195*I195,2)</f>
        <v>0</v>
      </c>
      <c r="S195" s="149">
        <f>ROUND(K195*I195,2)</f>
        <v>0</v>
      </c>
      <c r="T195" s="18"/>
      <c r="U195" s="150">
        <f>T195*I195</f>
        <v>0</v>
      </c>
      <c r="V195" s="150">
        <v>0.5</v>
      </c>
      <c r="W195" s="150">
        <f>V195*I195</f>
        <v>0.14649999999999999</v>
      </c>
      <c r="X195" s="150">
        <v>0</v>
      </c>
      <c r="Y195" s="151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2" t="s">
        <v>235</v>
      </c>
      <c r="AT195" s="18"/>
      <c r="AU195" s="152" t="s">
        <v>193</v>
      </c>
      <c r="AV195" s="152" t="s">
        <v>145</v>
      </c>
      <c r="AW195" s="18"/>
      <c r="AX195" s="18"/>
      <c r="AY195" s="18"/>
      <c r="AZ195" s="3" t="s">
        <v>138</v>
      </c>
      <c r="BA195" s="18"/>
      <c r="BB195" s="18"/>
      <c r="BC195" s="18"/>
      <c r="BD195" s="18"/>
      <c r="BE195" s="18"/>
      <c r="BF195" s="153">
        <f>IF(P195="základná",L195,0)</f>
        <v>0</v>
      </c>
      <c r="BG195" s="153">
        <f>IF(P195="znížená",L195,0)</f>
        <v>0</v>
      </c>
      <c r="BH195" s="153">
        <f>IF(P195="zákl. prenesená",L195,0)</f>
        <v>0</v>
      </c>
      <c r="BI195" s="153">
        <f>IF(P195="zníž. prenesená",L195,0)</f>
        <v>0</v>
      </c>
      <c r="BJ195" s="153">
        <f>IF(P195="nulová",L195,0)</f>
        <v>0</v>
      </c>
      <c r="BK195" s="3" t="s">
        <v>145</v>
      </c>
      <c r="BL195" s="153">
        <f>ROUND(Q195*I195,2)</f>
        <v>0</v>
      </c>
      <c r="BM195" s="3" t="s">
        <v>228</v>
      </c>
      <c r="BN195" s="152" t="s">
        <v>834</v>
      </c>
    </row>
    <row r="196" spans="1:66" ht="15.75" customHeight="1">
      <c r="A196" s="154"/>
      <c r="B196" s="155"/>
      <c r="C196" s="154"/>
      <c r="D196" s="156" t="s">
        <v>147</v>
      </c>
      <c r="E196" s="157" t="s">
        <v>1</v>
      </c>
      <c r="F196" s="158" t="s">
        <v>318</v>
      </c>
      <c r="G196" s="158"/>
      <c r="H196" s="154"/>
      <c r="I196" s="159">
        <v>0.108</v>
      </c>
      <c r="J196" s="154"/>
      <c r="K196" s="154"/>
      <c r="L196" s="154"/>
      <c r="M196" s="154"/>
      <c r="N196" s="155"/>
      <c r="O196" s="160"/>
      <c r="P196" s="154"/>
      <c r="Q196" s="154"/>
      <c r="R196" s="154"/>
      <c r="S196" s="154"/>
      <c r="T196" s="154"/>
      <c r="U196" s="154"/>
      <c r="V196" s="154"/>
      <c r="W196" s="154"/>
      <c r="X196" s="154"/>
      <c r="Y196" s="161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7" t="s">
        <v>147</v>
      </c>
      <c r="AV196" s="157" t="s">
        <v>145</v>
      </c>
      <c r="AW196" s="154" t="s">
        <v>145</v>
      </c>
      <c r="AX196" s="154" t="s">
        <v>4</v>
      </c>
      <c r="AY196" s="154" t="s">
        <v>78</v>
      </c>
      <c r="AZ196" s="157" t="s">
        <v>138</v>
      </c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</row>
    <row r="197" spans="1:66" ht="15.75" customHeight="1">
      <c r="A197" s="154"/>
      <c r="B197" s="155"/>
      <c r="C197" s="154"/>
      <c r="D197" s="156" t="s">
        <v>147</v>
      </c>
      <c r="E197" s="157" t="s">
        <v>1</v>
      </c>
      <c r="F197" s="158" t="s">
        <v>319</v>
      </c>
      <c r="G197" s="158"/>
      <c r="H197" s="154"/>
      <c r="I197" s="159">
        <v>0.17399999999999999</v>
      </c>
      <c r="J197" s="154"/>
      <c r="K197" s="154"/>
      <c r="L197" s="154"/>
      <c r="M197" s="154"/>
      <c r="N197" s="155"/>
      <c r="O197" s="160"/>
      <c r="P197" s="154"/>
      <c r="Q197" s="154"/>
      <c r="R197" s="154"/>
      <c r="S197" s="154"/>
      <c r="T197" s="154"/>
      <c r="U197" s="154"/>
      <c r="V197" s="154"/>
      <c r="W197" s="154"/>
      <c r="X197" s="154"/>
      <c r="Y197" s="161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7" t="s">
        <v>147</v>
      </c>
      <c r="AV197" s="157" t="s">
        <v>145</v>
      </c>
      <c r="AW197" s="154" t="s">
        <v>145</v>
      </c>
      <c r="AX197" s="154" t="s">
        <v>4</v>
      </c>
      <c r="AY197" s="154" t="s">
        <v>78</v>
      </c>
      <c r="AZ197" s="157" t="s">
        <v>138</v>
      </c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</row>
    <row r="198" spans="1:66" ht="15.75" customHeight="1">
      <c r="A198" s="181"/>
      <c r="B198" s="182"/>
      <c r="C198" s="181"/>
      <c r="D198" s="156" t="s">
        <v>147</v>
      </c>
      <c r="E198" s="183" t="s">
        <v>1</v>
      </c>
      <c r="F198" s="184" t="s">
        <v>252</v>
      </c>
      <c r="G198" s="184"/>
      <c r="H198" s="181"/>
      <c r="I198" s="185">
        <v>0.28199999999999997</v>
      </c>
      <c r="J198" s="181"/>
      <c r="K198" s="181"/>
      <c r="L198" s="181"/>
      <c r="M198" s="181"/>
      <c r="N198" s="182"/>
      <c r="O198" s="186"/>
      <c r="P198" s="181"/>
      <c r="Q198" s="181"/>
      <c r="R198" s="181"/>
      <c r="S198" s="181"/>
      <c r="T198" s="181"/>
      <c r="U198" s="181"/>
      <c r="V198" s="181"/>
      <c r="W198" s="181"/>
      <c r="X198" s="181"/>
      <c r="Y198" s="187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3" t="s">
        <v>147</v>
      </c>
      <c r="AV198" s="183" t="s">
        <v>145</v>
      </c>
      <c r="AW198" s="181" t="s">
        <v>153</v>
      </c>
      <c r="AX198" s="181" t="s">
        <v>4</v>
      </c>
      <c r="AY198" s="181" t="s">
        <v>86</v>
      </c>
      <c r="AZ198" s="183" t="s">
        <v>138</v>
      </c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K198" s="181"/>
      <c r="BL198" s="181"/>
      <c r="BM198" s="181"/>
      <c r="BN198" s="181"/>
    </row>
    <row r="199" spans="1:66" ht="15.75" customHeight="1">
      <c r="A199" s="154"/>
      <c r="B199" s="155"/>
      <c r="C199" s="154"/>
      <c r="D199" s="156" t="s">
        <v>147</v>
      </c>
      <c r="E199" s="154"/>
      <c r="F199" s="158" t="s">
        <v>320</v>
      </c>
      <c r="G199" s="158"/>
      <c r="H199" s="154"/>
      <c r="I199" s="159">
        <v>0.29299999999999998</v>
      </c>
      <c r="J199" s="154"/>
      <c r="K199" s="154"/>
      <c r="L199" s="154"/>
      <c r="M199" s="154"/>
      <c r="N199" s="155"/>
      <c r="O199" s="160"/>
      <c r="P199" s="154"/>
      <c r="Q199" s="154"/>
      <c r="R199" s="154"/>
      <c r="S199" s="154"/>
      <c r="T199" s="154"/>
      <c r="U199" s="154"/>
      <c r="V199" s="154"/>
      <c r="W199" s="154"/>
      <c r="X199" s="154"/>
      <c r="Y199" s="161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7" t="s">
        <v>147</v>
      </c>
      <c r="AV199" s="157" t="s">
        <v>145</v>
      </c>
      <c r="AW199" s="154" t="s">
        <v>145</v>
      </c>
      <c r="AX199" s="154" t="s">
        <v>3</v>
      </c>
      <c r="AY199" s="154" t="s">
        <v>86</v>
      </c>
      <c r="AZ199" s="157" t="s">
        <v>138</v>
      </c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</row>
    <row r="200" spans="1:66" ht="44.25" customHeight="1">
      <c r="A200" s="18"/>
      <c r="B200" s="19"/>
      <c r="C200" s="139" t="s">
        <v>321</v>
      </c>
      <c r="D200" s="139" t="s">
        <v>140</v>
      </c>
      <c r="E200" s="140" t="s">
        <v>322</v>
      </c>
      <c r="F200" s="141" t="s">
        <v>323</v>
      </c>
      <c r="G200" s="141"/>
      <c r="H200" s="142" t="s">
        <v>143</v>
      </c>
      <c r="I200" s="143">
        <v>4.9059999999999997</v>
      </c>
      <c r="J200" s="144"/>
      <c r="K200" s="144"/>
      <c r="L200" s="145">
        <f>ROUND(Q200*I200,2)</f>
        <v>0</v>
      </c>
      <c r="M200" s="146"/>
      <c r="N200" s="19"/>
      <c r="O200" s="147" t="s">
        <v>1</v>
      </c>
      <c r="P200" s="148" t="s">
        <v>42</v>
      </c>
      <c r="Q200" s="149">
        <f>J200+K200</f>
        <v>0</v>
      </c>
      <c r="R200" s="149">
        <f>ROUND(J200*I200,2)</f>
        <v>0</v>
      </c>
      <c r="S200" s="149">
        <f>ROUND(K200*I200,2)</f>
        <v>0</v>
      </c>
      <c r="T200" s="18"/>
      <c r="U200" s="150">
        <f>T200*I200</f>
        <v>0</v>
      </c>
      <c r="V200" s="150">
        <v>2.2329999999999999E-2</v>
      </c>
      <c r="W200" s="150">
        <f>V200*I200</f>
        <v>0.10955097999999999</v>
      </c>
      <c r="X200" s="150">
        <v>0</v>
      </c>
      <c r="Y200" s="151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2" t="s">
        <v>228</v>
      </c>
      <c r="AT200" s="18"/>
      <c r="AU200" s="152" t="s">
        <v>140</v>
      </c>
      <c r="AV200" s="152" t="s">
        <v>145</v>
      </c>
      <c r="AW200" s="18"/>
      <c r="AX200" s="18"/>
      <c r="AY200" s="18"/>
      <c r="AZ200" s="3" t="s">
        <v>138</v>
      </c>
      <c r="BA200" s="18"/>
      <c r="BB200" s="18"/>
      <c r="BC200" s="18"/>
      <c r="BD200" s="18"/>
      <c r="BE200" s="18"/>
      <c r="BF200" s="153">
        <f>IF(P200="základná",L200,0)</f>
        <v>0</v>
      </c>
      <c r="BG200" s="153">
        <f>IF(P200="znížená",L200,0)</f>
        <v>0</v>
      </c>
      <c r="BH200" s="153">
        <f>IF(P200="zákl. prenesená",L200,0)</f>
        <v>0</v>
      </c>
      <c r="BI200" s="153">
        <f>IF(P200="zníž. prenesená",L200,0)</f>
        <v>0</v>
      </c>
      <c r="BJ200" s="153">
        <f>IF(P200="nulová",L200,0)</f>
        <v>0</v>
      </c>
      <c r="BK200" s="3" t="s">
        <v>145</v>
      </c>
      <c r="BL200" s="153">
        <f>ROUND(Q200*I200,2)</f>
        <v>0</v>
      </c>
      <c r="BM200" s="3" t="s">
        <v>228</v>
      </c>
      <c r="BN200" s="152" t="s">
        <v>835</v>
      </c>
    </row>
    <row r="201" spans="1:66" ht="15.75" customHeight="1">
      <c r="A201" s="154"/>
      <c r="B201" s="155"/>
      <c r="C201" s="154"/>
      <c r="D201" s="156" t="s">
        <v>147</v>
      </c>
      <c r="E201" s="157" t="s">
        <v>1</v>
      </c>
      <c r="F201" s="158" t="s">
        <v>325</v>
      </c>
      <c r="G201" s="158"/>
      <c r="H201" s="154"/>
      <c r="I201" s="159">
        <v>4.9059999999999997</v>
      </c>
      <c r="J201" s="154"/>
      <c r="K201" s="154"/>
      <c r="L201" s="154"/>
      <c r="M201" s="154"/>
      <c r="N201" s="155"/>
      <c r="O201" s="160"/>
      <c r="P201" s="154"/>
      <c r="Q201" s="154"/>
      <c r="R201" s="154"/>
      <c r="S201" s="154"/>
      <c r="T201" s="154"/>
      <c r="U201" s="154"/>
      <c r="V201" s="154"/>
      <c r="W201" s="154"/>
      <c r="X201" s="154"/>
      <c r="Y201" s="161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7" t="s">
        <v>147</v>
      </c>
      <c r="AV201" s="157" t="s">
        <v>145</v>
      </c>
      <c r="AW201" s="154" t="s">
        <v>145</v>
      </c>
      <c r="AX201" s="154" t="s">
        <v>4</v>
      </c>
      <c r="AY201" s="154" t="s">
        <v>86</v>
      </c>
      <c r="AZ201" s="157" t="s">
        <v>138</v>
      </c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</row>
    <row r="202" spans="1:66" ht="33" customHeight="1">
      <c r="A202" s="18"/>
      <c r="B202" s="19"/>
      <c r="C202" s="139" t="s">
        <v>326</v>
      </c>
      <c r="D202" s="139" t="s">
        <v>140</v>
      </c>
      <c r="E202" s="140" t="s">
        <v>327</v>
      </c>
      <c r="F202" s="141" t="s">
        <v>328</v>
      </c>
      <c r="G202" s="141"/>
      <c r="H202" s="142" t="s">
        <v>163</v>
      </c>
      <c r="I202" s="143">
        <v>43.52</v>
      </c>
      <c r="J202" s="144"/>
      <c r="K202" s="144"/>
      <c r="L202" s="145">
        <f>ROUND(Q202*I202,2)</f>
        <v>0</v>
      </c>
      <c r="M202" s="146"/>
      <c r="N202" s="19"/>
      <c r="O202" s="147" t="s">
        <v>1</v>
      </c>
      <c r="P202" s="148" t="s">
        <v>42</v>
      </c>
      <c r="Q202" s="149">
        <f>J202+K202</f>
        <v>0</v>
      </c>
      <c r="R202" s="149">
        <f>ROUND(J202*I202,2)</f>
        <v>0</v>
      </c>
      <c r="S202" s="149">
        <f>ROUND(K202*I202,2)</f>
        <v>0</v>
      </c>
      <c r="T202" s="18"/>
      <c r="U202" s="150">
        <f>T202*I202</f>
        <v>0</v>
      </c>
      <c r="V202" s="150">
        <v>5.79E-3</v>
      </c>
      <c r="W202" s="150">
        <f>V202*I202</f>
        <v>0.2519808</v>
      </c>
      <c r="X202" s="150">
        <v>0</v>
      </c>
      <c r="Y202" s="151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2" t="s">
        <v>228</v>
      </c>
      <c r="AT202" s="18"/>
      <c r="AU202" s="152" t="s">
        <v>140</v>
      </c>
      <c r="AV202" s="152" t="s">
        <v>145</v>
      </c>
      <c r="AW202" s="18"/>
      <c r="AX202" s="18"/>
      <c r="AY202" s="18"/>
      <c r="AZ202" s="3" t="s">
        <v>138</v>
      </c>
      <c r="BA202" s="18"/>
      <c r="BB202" s="18"/>
      <c r="BC202" s="18"/>
      <c r="BD202" s="18"/>
      <c r="BE202" s="18"/>
      <c r="BF202" s="153">
        <f>IF(P202="základná",L202,0)</f>
        <v>0</v>
      </c>
      <c r="BG202" s="153">
        <f>IF(P202="znížená",L202,0)</f>
        <v>0</v>
      </c>
      <c r="BH202" s="153">
        <f>IF(P202="zákl. prenesená",L202,0)</f>
        <v>0</v>
      </c>
      <c r="BI202" s="153">
        <f>IF(P202="zníž. prenesená",L202,0)</f>
        <v>0</v>
      </c>
      <c r="BJ202" s="153">
        <f>IF(P202="nulová",L202,0)</f>
        <v>0</v>
      </c>
      <c r="BK202" s="3" t="s">
        <v>145</v>
      </c>
      <c r="BL202" s="153">
        <f>ROUND(Q202*I202,2)</f>
        <v>0</v>
      </c>
      <c r="BM202" s="3" t="s">
        <v>228</v>
      </c>
      <c r="BN202" s="152" t="s">
        <v>836</v>
      </c>
    </row>
    <row r="203" spans="1:66" ht="15.75" customHeight="1">
      <c r="A203" s="154"/>
      <c r="B203" s="155"/>
      <c r="C203" s="154"/>
      <c r="D203" s="156" t="s">
        <v>147</v>
      </c>
      <c r="E203" s="157" t="s">
        <v>1</v>
      </c>
      <c r="F203" s="158" t="s">
        <v>330</v>
      </c>
      <c r="G203" s="158"/>
      <c r="H203" s="154"/>
      <c r="I203" s="159">
        <v>43.52</v>
      </c>
      <c r="J203" s="154"/>
      <c r="K203" s="154"/>
      <c r="L203" s="154"/>
      <c r="M203" s="154"/>
      <c r="N203" s="155"/>
      <c r="O203" s="160"/>
      <c r="P203" s="154"/>
      <c r="Q203" s="154"/>
      <c r="R203" s="154"/>
      <c r="S203" s="154"/>
      <c r="T203" s="154"/>
      <c r="U203" s="154"/>
      <c r="V203" s="154"/>
      <c r="W203" s="154"/>
      <c r="X203" s="154"/>
      <c r="Y203" s="161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7" t="s">
        <v>147</v>
      </c>
      <c r="AV203" s="157" t="s">
        <v>145</v>
      </c>
      <c r="AW203" s="154" t="s">
        <v>145</v>
      </c>
      <c r="AX203" s="154" t="s">
        <v>4</v>
      </c>
      <c r="AY203" s="154" t="s">
        <v>86</v>
      </c>
      <c r="AZ203" s="157" t="s">
        <v>138</v>
      </c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</row>
    <row r="204" spans="1:66" ht="24" customHeight="1">
      <c r="A204" s="18"/>
      <c r="B204" s="19"/>
      <c r="C204" s="139" t="s">
        <v>331</v>
      </c>
      <c r="D204" s="139" t="s">
        <v>140</v>
      </c>
      <c r="E204" s="140" t="s">
        <v>332</v>
      </c>
      <c r="F204" s="141" t="s">
        <v>333</v>
      </c>
      <c r="G204" s="141"/>
      <c r="H204" s="142" t="s">
        <v>163</v>
      </c>
      <c r="I204" s="143">
        <v>98.4</v>
      </c>
      <c r="J204" s="144"/>
      <c r="K204" s="144"/>
      <c r="L204" s="145">
        <f>ROUND(Q204*I204,2)</f>
        <v>0</v>
      </c>
      <c r="M204" s="146"/>
      <c r="N204" s="19"/>
      <c r="O204" s="147" t="s">
        <v>1</v>
      </c>
      <c r="P204" s="148" t="s">
        <v>42</v>
      </c>
      <c r="Q204" s="149">
        <f>J204+K204</f>
        <v>0</v>
      </c>
      <c r="R204" s="149">
        <f>ROUND(J204*I204,2)</f>
        <v>0</v>
      </c>
      <c r="S204" s="149">
        <f>ROUND(K204*I204,2)</f>
        <v>0</v>
      </c>
      <c r="T204" s="18"/>
      <c r="U204" s="150">
        <f>T204*I204</f>
        <v>0</v>
      </c>
      <c r="V204" s="150">
        <v>5.7299999999999999E-3</v>
      </c>
      <c r="W204" s="150">
        <f>V204*I204</f>
        <v>0.563832</v>
      </c>
      <c r="X204" s="150">
        <v>0</v>
      </c>
      <c r="Y204" s="151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2" t="s">
        <v>228</v>
      </c>
      <c r="AT204" s="18"/>
      <c r="AU204" s="152" t="s">
        <v>140</v>
      </c>
      <c r="AV204" s="152" t="s">
        <v>145</v>
      </c>
      <c r="AW204" s="18"/>
      <c r="AX204" s="18"/>
      <c r="AY204" s="18"/>
      <c r="AZ204" s="3" t="s">
        <v>138</v>
      </c>
      <c r="BA204" s="18"/>
      <c r="BB204" s="18"/>
      <c r="BC204" s="18"/>
      <c r="BD204" s="18"/>
      <c r="BE204" s="18"/>
      <c r="BF204" s="153">
        <f>IF(P204="základná",L204,0)</f>
        <v>0</v>
      </c>
      <c r="BG204" s="153">
        <f>IF(P204="znížená",L204,0)</f>
        <v>0</v>
      </c>
      <c r="BH204" s="153">
        <f>IF(P204="zákl. prenesená",L204,0)</f>
        <v>0</v>
      </c>
      <c r="BI204" s="153">
        <f>IF(P204="zníž. prenesená",L204,0)</f>
        <v>0</v>
      </c>
      <c r="BJ204" s="153">
        <f>IF(P204="nulová",L204,0)</f>
        <v>0</v>
      </c>
      <c r="BK204" s="3" t="s">
        <v>145</v>
      </c>
      <c r="BL204" s="153">
        <f>ROUND(Q204*I204,2)</f>
        <v>0</v>
      </c>
      <c r="BM204" s="3" t="s">
        <v>228</v>
      </c>
      <c r="BN204" s="152" t="s">
        <v>837</v>
      </c>
    </row>
    <row r="205" spans="1:66" ht="15.75" customHeight="1">
      <c r="A205" s="154"/>
      <c r="B205" s="155"/>
      <c r="C205" s="154"/>
      <c r="D205" s="156" t="s">
        <v>147</v>
      </c>
      <c r="E205" s="157" t="s">
        <v>1</v>
      </c>
      <c r="F205" s="158" t="s">
        <v>335</v>
      </c>
      <c r="G205" s="158"/>
      <c r="H205" s="154"/>
      <c r="I205" s="159">
        <v>50</v>
      </c>
      <c r="J205" s="154"/>
      <c r="K205" s="154"/>
      <c r="L205" s="154"/>
      <c r="M205" s="154"/>
      <c r="N205" s="155"/>
      <c r="O205" s="160"/>
      <c r="P205" s="154"/>
      <c r="Q205" s="154"/>
      <c r="R205" s="154"/>
      <c r="S205" s="154"/>
      <c r="T205" s="154"/>
      <c r="U205" s="154"/>
      <c r="V205" s="154"/>
      <c r="W205" s="154"/>
      <c r="X205" s="154"/>
      <c r="Y205" s="161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7" t="s">
        <v>147</v>
      </c>
      <c r="AV205" s="157" t="s">
        <v>145</v>
      </c>
      <c r="AW205" s="154" t="s">
        <v>145</v>
      </c>
      <c r="AX205" s="154" t="s">
        <v>4</v>
      </c>
      <c r="AY205" s="154" t="s">
        <v>78</v>
      </c>
      <c r="AZ205" s="157" t="s">
        <v>138</v>
      </c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</row>
    <row r="206" spans="1:66" ht="15.75" customHeight="1">
      <c r="A206" s="154"/>
      <c r="B206" s="155"/>
      <c r="C206" s="154"/>
      <c r="D206" s="156" t="s">
        <v>147</v>
      </c>
      <c r="E206" s="157" t="s">
        <v>1</v>
      </c>
      <c r="F206" s="158" t="s">
        <v>336</v>
      </c>
      <c r="G206" s="158"/>
      <c r="H206" s="154"/>
      <c r="I206" s="159">
        <v>48.4</v>
      </c>
      <c r="J206" s="154"/>
      <c r="K206" s="154"/>
      <c r="L206" s="154"/>
      <c r="M206" s="154"/>
      <c r="N206" s="155"/>
      <c r="O206" s="160"/>
      <c r="P206" s="154"/>
      <c r="Q206" s="154"/>
      <c r="R206" s="154"/>
      <c r="S206" s="154"/>
      <c r="T206" s="154"/>
      <c r="U206" s="154"/>
      <c r="V206" s="154"/>
      <c r="W206" s="154"/>
      <c r="X206" s="154"/>
      <c r="Y206" s="161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7" t="s">
        <v>147</v>
      </c>
      <c r="AV206" s="157" t="s">
        <v>145</v>
      </c>
      <c r="AW206" s="154" t="s">
        <v>145</v>
      </c>
      <c r="AX206" s="154" t="s">
        <v>4</v>
      </c>
      <c r="AY206" s="154" t="s">
        <v>78</v>
      </c>
      <c r="AZ206" s="157" t="s">
        <v>138</v>
      </c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</row>
    <row r="207" spans="1:66" ht="15.75" customHeight="1">
      <c r="A207" s="181"/>
      <c r="B207" s="182"/>
      <c r="C207" s="181"/>
      <c r="D207" s="156" t="s">
        <v>147</v>
      </c>
      <c r="E207" s="183" t="s">
        <v>1</v>
      </c>
      <c r="F207" s="184" t="s">
        <v>252</v>
      </c>
      <c r="G207" s="184"/>
      <c r="H207" s="181"/>
      <c r="I207" s="185">
        <v>98.4</v>
      </c>
      <c r="J207" s="181"/>
      <c r="K207" s="181"/>
      <c r="L207" s="181"/>
      <c r="M207" s="181"/>
      <c r="N207" s="182"/>
      <c r="O207" s="186"/>
      <c r="P207" s="181"/>
      <c r="Q207" s="181"/>
      <c r="R207" s="181"/>
      <c r="S207" s="181"/>
      <c r="T207" s="181"/>
      <c r="U207" s="181"/>
      <c r="V207" s="181"/>
      <c r="W207" s="181"/>
      <c r="X207" s="181"/>
      <c r="Y207" s="187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3" t="s">
        <v>147</v>
      </c>
      <c r="AV207" s="183" t="s">
        <v>145</v>
      </c>
      <c r="AW207" s="181" t="s">
        <v>153</v>
      </c>
      <c r="AX207" s="181" t="s">
        <v>4</v>
      </c>
      <c r="AY207" s="181" t="s">
        <v>86</v>
      </c>
      <c r="AZ207" s="183" t="s">
        <v>138</v>
      </c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</row>
    <row r="208" spans="1:66" ht="24" customHeight="1">
      <c r="A208" s="18"/>
      <c r="B208" s="19"/>
      <c r="C208" s="139" t="s">
        <v>337</v>
      </c>
      <c r="D208" s="139" t="s">
        <v>140</v>
      </c>
      <c r="E208" s="140" t="s">
        <v>338</v>
      </c>
      <c r="F208" s="141" t="s">
        <v>339</v>
      </c>
      <c r="G208" s="141"/>
      <c r="H208" s="142" t="s">
        <v>163</v>
      </c>
      <c r="I208" s="143">
        <v>48</v>
      </c>
      <c r="J208" s="144"/>
      <c r="K208" s="144"/>
      <c r="L208" s="145">
        <f>ROUND(Q208*I208,2)</f>
        <v>0</v>
      </c>
      <c r="M208" s="146"/>
      <c r="N208" s="19"/>
      <c r="O208" s="147" t="s">
        <v>1</v>
      </c>
      <c r="P208" s="148" t="s">
        <v>42</v>
      </c>
      <c r="Q208" s="149">
        <f>J208+K208</f>
        <v>0</v>
      </c>
      <c r="R208" s="149">
        <f>ROUND(J208*I208,2)</f>
        <v>0</v>
      </c>
      <c r="S208" s="149">
        <f>ROUND(K208*I208,2)</f>
        <v>0</v>
      </c>
      <c r="T208" s="18"/>
      <c r="U208" s="150">
        <f>T208*I208</f>
        <v>0</v>
      </c>
      <c r="V208" s="150">
        <v>0</v>
      </c>
      <c r="W208" s="150">
        <f>V208*I208</f>
        <v>0</v>
      </c>
      <c r="X208" s="150">
        <v>0</v>
      </c>
      <c r="Y208" s="151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2" t="s">
        <v>228</v>
      </c>
      <c r="AT208" s="18"/>
      <c r="AU208" s="152" t="s">
        <v>140</v>
      </c>
      <c r="AV208" s="152" t="s">
        <v>145</v>
      </c>
      <c r="AW208" s="18"/>
      <c r="AX208" s="18"/>
      <c r="AY208" s="18"/>
      <c r="AZ208" s="3" t="s">
        <v>138</v>
      </c>
      <c r="BA208" s="18"/>
      <c r="BB208" s="18"/>
      <c r="BC208" s="18"/>
      <c r="BD208" s="18"/>
      <c r="BE208" s="18"/>
      <c r="BF208" s="153">
        <f>IF(P208="základná",L208,0)</f>
        <v>0</v>
      </c>
      <c r="BG208" s="153">
        <f>IF(P208="znížená",L208,0)</f>
        <v>0</v>
      </c>
      <c r="BH208" s="153">
        <f>IF(P208="zákl. prenesená",L208,0)</f>
        <v>0</v>
      </c>
      <c r="BI208" s="153">
        <f>IF(P208="zníž. prenesená",L208,0)</f>
        <v>0</v>
      </c>
      <c r="BJ208" s="153">
        <f>IF(P208="nulová",L208,0)</f>
        <v>0</v>
      </c>
      <c r="BK208" s="3" t="s">
        <v>145</v>
      </c>
      <c r="BL208" s="153">
        <f>ROUND(Q208*I208,2)</f>
        <v>0</v>
      </c>
      <c r="BM208" s="3" t="s">
        <v>228</v>
      </c>
      <c r="BN208" s="152" t="s">
        <v>838</v>
      </c>
    </row>
    <row r="209" spans="1:66" ht="15.75" customHeight="1">
      <c r="A209" s="154"/>
      <c r="B209" s="155"/>
      <c r="C209" s="154"/>
      <c r="D209" s="156" t="s">
        <v>147</v>
      </c>
      <c r="E209" s="157" t="s">
        <v>1</v>
      </c>
      <c r="F209" s="158" t="s">
        <v>230</v>
      </c>
      <c r="G209" s="158"/>
      <c r="H209" s="154"/>
      <c r="I209" s="159">
        <v>48</v>
      </c>
      <c r="J209" s="154"/>
      <c r="K209" s="154"/>
      <c r="L209" s="154"/>
      <c r="M209" s="154"/>
      <c r="N209" s="155"/>
      <c r="O209" s="1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61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7" t="s">
        <v>147</v>
      </c>
      <c r="AV209" s="157" t="s">
        <v>145</v>
      </c>
      <c r="AW209" s="154" t="s">
        <v>145</v>
      </c>
      <c r="AX209" s="154" t="s">
        <v>4</v>
      </c>
      <c r="AY209" s="154" t="s">
        <v>86</v>
      </c>
      <c r="AZ209" s="157" t="s">
        <v>138</v>
      </c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</row>
    <row r="210" spans="1:66" ht="16.5" customHeight="1">
      <c r="A210" s="18"/>
      <c r="B210" s="19"/>
      <c r="C210" s="165" t="s">
        <v>341</v>
      </c>
      <c r="D210" s="165" t="s">
        <v>193</v>
      </c>
      <c r="E210" s="166" t="s">
        <v>342</v>
      </c>
      <c r="F210" s="167" t="s">
        <v>343</v>
      </c>
      <c r="G210" s="167"/>
      <c r="H210" s="168" t="s">
        <v>163</v>
      </c>
      <c r="I210" s="169">
        <v>25.92</v>
      </c>
      <c r="J210" s="170"/>
      <c r="K210" s="171"/>
      <c r="L210" s="172">
        <f>ROUND(Q210*I210,2)</f>
        <v>0</v>
      </c>
      <c r="M210" s="171"/>
      <c r="N210" s="173"/>
      <c r="O210" s="174" t="s">
        <v>1</v>
      </c>
      <c r="P210" s="148" t="s">
        <v>42</v>
      </c>
      <c r="Q210" s="149">
        <f>J210+K210</f>
        <v>0</v>
      </c>
      <c r="R210" s="149">
        <f>ROUND(J210*I210,2)</f>
        <v>0</v>
      </c>
      <c r="S210" s="149">
        <f>ROUND(K210*I210,2)</f>
        <v>0</v>
      </c>
      <c r="T210" s="18"/>
      <c r="U210" s="150">
        <f>T210*I210</f>
        <v>0</v>
      </c>
      <c r="V210" s="150">
        <v>1.125E-2</v>
      </c>
      <c r="W210" s="150">
        <f>V210*I210</f>
        <v>0.29160000000000003</v>
      </c>
      <c r="X210" s="150">
        <v>0</v>
      </c>
      <c r="Y210" s="151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2" t="s">
        <v>235</v>
      </c>
      <c r="AT210" s="18"/>
      <c r="AU210" s="152" t="s">
        <v>193</v>
      </c>
      <c r="AV210" s="152" t="s">
        <v>145</v>
      </c>
      <c r="AW210" s="18"/>
      <c r="AX210" s="18"/>
      <c r="AY210" s="18"/>
      <c r="AZ210" s="3" t="s">
        <v>138</v>
      </c>
      <c r="BA210" s="18"/>
      <c r="BB210" s="18"/>
      <c r="BC210" s="18"/>
      <c r="BD210" s="18"/>
      <c r="BE210" s="18"/>
      <c r="BF210" s="153">
        <f>IF(P210="základná",L210,0)</f>
        <v>0</v>
      </c>
      <c r="BG210" s="153">
        <f>IF(P210="znížená",L210,0)</f>
        <v>0</v>
      </c>
      <c r="BH210" s="153">
        <f>IF(P210="zákl. prenesená",L210,0)</f>
        <v>0</v>
      </c>
      <c r="BI210" s="153">
        <f>IF(P210="zníž. prenesená",L210,0)</f>
        <v>0</v>
      </c>
      <c r="BJ210" s="153">
        <f>IF(P210="nulová",L210,0)</f>
        <v>0</v>
      </c>
      <c r="BK210" s="3" t="s">
        <v>145</v>
      </c>
      <c r="BL210" s="153">
        <f>ROUND(Q210*I210,2)</f>
        <v>0</v>
      </c>
      <c r="BM210" s="3" t="s">
        <v>228</v>
      </c>
      <c r="BN210" s="152" t="s">
        <v>839</v>
      </c>
    </row>
    <row r="211" spans="1:66" ht="15.75" customHeight="1">
      <c r="A211" s="154"/>
      <c r="B211" s="155"/>
      <c r="C211" s="154"/>
      <c r="D211" s="156" t="s">
        <v>147</v>
      </c>
      <c r="E211" s="157" t="s">
        <v>1</v>
      </c>
      <c r="F211" s="158" t="s">
        <v>345</v>
      </c>
      <c r="G211" s="158"/>
      <c r="H211" s="154"/>
      <c r="I211" s="159">
        <v>24</v>
      </c>
      <c r="J211" s="154"/>
      <c r="K211" s="154"/>
      <c r="L211" s="154"/>
      <c r="M211" s="154"/>
      <c r="N211" s="155"/>
      <c r="O211" s="160"/>
      <c r="P211" s="154"/>
      <c r="Q211" s="154"/>
      <c r="R211" s="154"/>
      <c r="S211" s="154"/>
      <c r="T211" s="154"/>
      <c r="U211" s="154"/>
      <c r="V211" s="154"/>
      <c r="W211" s="154"/>
      <c r="X211" s="154"/>
      <c r="Y211" s="161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7" t="s">
        <v>147</v>
      </c>
      <c r="AV211" s="157" t="s">
        <v>145</v>
      </c>
      <c r="AW211" s="154" t="s">
        <v>145</v>
      </c>
      <c r="AX211" s="154" t="s">
        <v>4</v>
      </c>
      <c r="AY211" s="154" t="s">
        <v>86</v>
      </c>
      <c r="AZ211" s="157" t="s">
        <v>138</v>
      </c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</row>
    <row r="212" spans="1:66" ht="15.75" customHeight="1">
      <c r="A212" s="154"/>
      <c r="B212" s="155"/>
      <c r="C212" s="154"/>
      <c r="D212" s="156" t="s">
        <v>147</v>
      </c>
      <c r="E212" s="154"/>
      <c r="F212" s="158" t="s">
        <v>346</v>
      </c>
      <c r="G212" s="158"/>
      <c r="H212" s="154"/>
      <c r="I212" s="159">
        <v>25.92</v>
      </c>
      <c r="J212" s="154"/>
      <c r="K212" s="154"/>
      <c r="L212" s="154"/>
      <c r="M212" s="154"/>
      <c r="N212" s="155"/>
      <c r="O212" s="160"/>
      <c r="P212" s="154"/>
      <c r="Q212" s="154"/>
      <c r="R212" s="154"/>
      <c r="S212" s="154"/>
      <c r="T212" s="154"/>
      <c r="U212" s="154"/>
      <c r="V212" s="154"/>
      <c r="W212" s="154"/>
      <c r="X212" s="154"/>
      <c r="Y212" s="161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7" t="s">
        <v>147</v>
      </c>
      <c r="AV212" s="157" t="s">
        <v>145</v>
      </c>
      <c r="AW212" s="154" t="s">
        <v>145</v>
      </c>
      <c r="AX212" s="154" t="s">
        <v>3</v>
      </c>
      <c r="AY212" s="154" t="s">
        <v>86</v>
      </c>
      <c r="AZ212" s="157" t="s">
        <v>138</v>
      </c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</row>
    <row r="213" spans="1:66" ht="16.5" customHeight="1">
      <c r="A213" s="18"/>
      <c r="B213" s="19"/>
      <c r="C213" s="165" t="s">
        <v>347</v>
      </c>
      <c r="D213" s="165" t="s">
        <v>193</v>
      </c>
      <c r="E213" s="166" t="s">
        <v>348</v>
      </c>
      <c r="F213" s="167" t="s">
        <v>349</v>
      </c>
      <c r="G213" s="167"/>
      <c r="H213" s="168" t="s">
        <v>163</v>
      </c>
      <c r="I213" s="169">
        <v>25.92</v>
      </c>
      <c r="J213" s="170"/>
      <c r="K213" s="171"/>
      <c r="L213" s="172">
        <f>ROUND(Q213*I213,2)</f>
        <v>0</v>
      </c>
      <c r="M213" s="171"/>
      <c r="N213" s="173"/>
      <c r="O213" s="174" t="s">
        <v>1</v>
      </c>
      <c r="P213" s="148" t="s">
        <v>42</v>
      </c>
      <c r="Q213" s="149">
        <f>J213+K213</f>
        <v>0</v>
      </c>
      <c r="R213" s="149">
        <f>ROUND(J213*I213,2)</f>
        <v>0</v>
      </c>
      <c r="S213" s="149">
        <f>ROUND(K213*I213,2)</f>
        <v>0</v>
      </c>
      <c r="T213" s="18"/>
      <c r="U213" s="150">
        <f>T213*I213</f>
        <v>0</v>
      </c>
      <c r="V213" s="150">
        <v>1.125E-2</v>
      </c>
      <c r="W213" s="150">
        <f>V213*I213</f>
        <v>0.29160000000000003</v>
      </c>
      <c r="X213" s="150">
        <v>0</v>
      </c>
      <c r="Y213" s="151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2" t="s">
        <v>235</v>
      </c>
      <c r="AT213" s="18"/>
      <c r="AU213" s="152" t="s">
        <v>193</v>
      </c>
      <c r="AV213" s="152" t="s">
        <v>145</v>
      </c>
      <c r="AW213" s="18"/>
      <c r="AX213" s="18"/>
      <c r="AY213" s="18"/>
      <c r="AZ213" s="3" t="s">
        <v>138</v>
      </c>
      <c r="BA213" s="18"/>
      <c r="BB213" s="18"/>
      <c r="BC213" s="18"/>
      <c r="BD213" s="18"/>
      <c r="BE213" s="18"/>
      <c r="BF213" s="153">
        <f>IF(P213="základná",L213,0)</f>
        <v>0</v>
      </c>
      <c r="BG213" s="153">
        <f>IF(P213="znížená",L213,0)</f>
        <v>0</v>
      </c>
      <c r="BH213" s="153">
        <f>IF(P213="zákl. prenesená",L213,0)</f>
        <v>0</v>
      </c>
      <c r="BI213" s="153">
        <f>IF(P213="zníž. prenesená",L213,0)</f>
        <v>0</v>
      </c>
      <c r="BJ213" s="153">
        <f>IF(P213="nulová",L213,0)</f>
        <v>0</v>
      </c>
      <c r="BK213" s="3" t="s">
        <v>145</v>
      </c>
      <c r="BL213" s="153">
        <f>ROUND(Q213*I213,2)</f>
        <v>0</v>
      </c>
      <c r="BM213" s="3" t="s">
        <v>228</v>
      </c>
      <c r="BN213" s="152" t="s">
        <v>840</v>
      </c>
    </row>
    <row r="214" spans="1:66" ht="15.75" customHeight="1">
      <c r="A214" s="154"/>
      <c r="B214" s="155"/>
      <c r="C214" s="154"/>
      <c r="D214" s="156" t="s">
        <v>147</v>
      </c>
      <c r="E214" s="157" t="s">
        <v>1</v>
      </c>
      <c r="F214" s="158" t="s">
        <v>351</v>
      </c>
      <c r="G214" s="158"/>
      <c r="H214" s="154"/>
      <c r="I214" s="159">
        <v>24</v>
      </c>
      <c r="J214" s="154"/>
      <c r="K214" s="154"/>
      <c r="L214" s="154"/>
      <c r="M214" s="154"/>
      <c r="N214" s="155"/>
      <c r="O214" s="160"/>
      <c r="P214" s="154"/>
      <c r="Q214" s="154"/>
      <c r="R214" s="154"/>
      <c r="S214" s="154"/>
      <c r="T214" s="154"/>
      <c r="U214" s="154"/>
      <c r="V214" s="154"/>
      <c r="W214" s="154"/>
      <c r="X214" s="154"/>
      <c r="Y214" s="161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7" t="s">
        <v>147</v>
      </c>
      <c r="AV214" s="157" t="s">
        <v>145</v>
      </c>
      <c r="AW214" s="154" t="s">
        <v>145</v>
      </c>
      <c r="AX214" s="154" t="s">
        <v>4</v>
      </c>
      <c r="AY214" s="154" t="s">
        <v>86</v>
      </c>
      <c r="AZ214" s="157" t="s">
        <v>138</v>
      </c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</row>
    <row r="215" spans="1:66" ht="15.75" customHeight="1">
      <c r="A215" s="154"/>
      <c r="B215" s="155"/>
      <c r="C215" s="154"/>
      <c r="D215" s="156" t="s">
        <v>147</v>
      </c>
      <c r="E215" s="154"/>
      <c r="F215" s="158" t="s">
        <v>346</v>
      </c>
      <c r="G215" s="158"/>
      <c r="H215" s="154"/>
      <c r="I215" s="159">
        <v>25.92</v>
      </c>
      <c r="J215" s="154"/>
      <c r="K215" s="154"/>
      <c r="L215" s="154"/>
      <c r="M215" s="154"/>
      <c r="N215" s="155"/>
      <c r="O215" s="160"/>
      <c r="P215" s="154"/>
      <c r="Q215" s="154"/>
      <c r="R215" s="154"/>
      <c r="S215" s="154"/>
      <c r="T215" s="154"/>
      <c r="U215" s="154"/>
      <c r="V215" s="154"/>
      <c r="W215" s="154"/>
      <c r="X215" s="154"/>
      <c r="Y215" s="161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7" t="s">
        <v>147</v>
      </c>
      <c r="AV215" s="157" t="s">
        <v>145</v>
      </c>
      <c r="AW215" s="154" t="s">
        <v>145</v>
      </c>
      <c r="AX215" s="154" t="s">
        <v>3</v>
      </c>
      <c r="AY215" s="154" t="s">
        <v>86</v>
      </c>
      <c r="AZ215" s="157" t="s">
        <v>138</v>
      </c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</row>
    <row r="216" spans="1:66" ht="24" customHeight="1">
      <c r="A216" s="18"/>
      <c r="B216" s="19"/>
      <c r="C216" s="139" t="s">
        <v>352</v>
      </c>
      <c r="D216" s="139" t="s">
        <v>140</v>
      </c>
      <c r="E216" s="140" t="s">
        <v>353</v>
      </c>
      <c r="F216" s="141" t="s">
        <v>354</v>
      </c>
      <c r="G216" s="141"/>
      <c r="H216" s="142" t="s">
        <v>163</v>
      </c>
      <c r="I216" s="143">
        <v>52</v>
      </c>
      <c r="J216" s="144"/>
      <c r="K216" s="144"/>
      <c r="L216" s="145">
        <f>ROUND(Q216*I216,2)</f>
        <v>0</v>
      </c>
      <c r="M216" s="146"/>
      <c r="N216" s="19"/>
      <c r="O216" s="147" t="s">
        <v>1</v>
      </c>
      <c r="P216" s="148" t="s">
        <v>42</v>
      </c>
      <c r="Q216" s="149">
        <f>J216+K216</f>
        <v>0</v>
      </c>
      <c r="R216" s="149">
        <f>ROUND(J216*I216,2)</f>
        <v>0</v>
      </c>
      <c r="S216" s="149">
        <f>ROUND(K216*I216,2)</f>
        <v>0</v>
      </c>
      <c r="T216" s="18"/>
      <c r="U216" s="150">
        <f>T216*I216</f>
        <v>0</v>
      </c>
      <c r="V216" s="150">
        <v>0</v>
      </c>
      <c r="W216" s="150">
        <f>V216*I216</f>
        <v>0</v>
      </c>
      <c r="X216" s="150">
        <v>0</v>
      </c>
      <c r="Y216" s="151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2" t="s">
        <v>228</v>
      </c>
      <c r="AT216" s="18"/>
      <c r="AU216" s="152" t="s">
        <v>140</v>
      </c>
      <c r="AV216" s="152" t="s">
        <v>145</v>
      </c>
      <c r="AW216" s="18"/>
      <c r="AX216" s="18"/>
      <c r="AY216" s="18"/>
      <c r="AZ216" s="3" t="s">
        <v>138</v>
      </c>
      <c r="BA216" s="18"/>
      <c r="BB216" s="18"/>
      <c r="BC216" s="18"/>
      <c r="BD216" s="18"/>
      <c r="BE216" s="18"/>
      <c r="BF216" s="153">
        <f>IF(P216="základná",L216,0)</f>
        <v>0</v>
      </c>
      <c r="BG216" s="153">
        <f>IF(P216="znížená",L216,0)</f>
        <v>0</v>
      </c>
      <c r="BH216" s="153">
        <f>IF(P216="zákl. prenesená",L216,0)</f>
        <v>0</v>
      </c>
      <c r="BI216" s="153">
        <f>IF(P216="zníž. prenesená",L216,0)</f>
        <v>0</v>
      </c>
      <c r="BJ216" s="153">
        <f>IF(P216="nulová",L216,0)</f>
        <v>0</v>
      </c>
      <c r="BK216" s="3" t="s">
        <v>145</v>
      </c>
      <c r="BL216" s="153">
        <f>ROUND(Q216*I216,2)</f>
        <v>0</v>
      </c>
      <c r="BM216" s="3" t="s">
        <v>228</v>
      </c>
      <c r="BN216" s="152" t="s">
        <v>841</v>
      </c>
    </row>
    <row r="217" spans="1:66" ht="15.75" customHeight="1">
      <c r="A217" s="154"/>
      <c r="B217" s="155"/>
      <c r="C217" s="154"/>
      <c r="D217" s="156" t="s">
        <v>147</v>
      </c>
      <c r="E217" s="157" t="s">
        <v>1</v>
      </c>
      <c r="F217" s="158" t="s">
        <v>356</v>
      </c>
      <c r="G217" s="158"/>
      <c r="H217" s="154"/>
      <c r="I217" s="159">
        <v>52</v>
      </c>
      <c r="J217" s="154"/>
      <c r="K217" s="154"/>
      <c r="L217" s="154"/>
      <c r="M217" s="154"/>
      <c r="N217" s="155"/>
      <c r="O217" s="160"/>
      <c r="P217" s="154"/>
      <c r="Q217" s="154"/>
      <c r="R217" s="154"/>
      <c r="S217" s="154"/>
      <c r="T217" s="154"/>
      <c r="U217" s="154"/>
      <c r="V217" s="154"/>
      <c r="W217" s="154"/>
      <c r="X217" s="154"/>
      <c r="Y217" s="161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7" t="s">
        <v>147</v>
      </c>
      <c r="AV217" s="157" t="s">
        <v>145</v>
      </c>
      <c r="AW217" s="154" t="s">
        <v>145</v>
      </c>
      <c r="AX217" s="154" t="s">
        <v>4</v>
      </c>
      <c r="AY217" s="154" t="s">
        <v>86</v>
      </c>
      <c r="AZ217" s="157" t="s">
        <v>138</v>
      </c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</row>
    <row r="218" spans="1:66" ht="33" customHeight="1">
      <c r="A218" s="18"/>
      <c r="B218" s="19"/>
      <c r="C218" s="165" t="s">
        <v>235</v>
      </c>
      <c r="D218" s="165" t="s">
        <v>193</v>
      </c>
      <c r="E218" s="166" t="s">
        <v>357</v>
      </c>
      <c r="F218" s="167" t="s">
        <v>358</v>
      </c>
      <c r="G218" s="167"/>
      <c r="H218" s="168" t="s">
        <v>143</v>
      </c>
      <c r="I218" s="169">
        <v>2.0070000000000001</v>
      </c>
      <c r="J218" s="170"/>
      <c r="K218" s="171"/>
      <c r="L218" s="172">
        <f>ROUND(Q218*I218,2)</f>
        <v>0</v>
      </c>
      <c r="M218" s="171"/>
      <c r="N218" s="173"/>
      <c r="O218" s="174" t="s">
        <v>1</v>
      </c>
      <c r="P218" s="148" t="s">
        <v>42</v>
      </c>
      <c r="Q218" s="149">
        <f>J218+K218</f>
        <v>0</v>
      </c>
      <c r="R218" s="149">
        <f>ROUND(J218*I218,2)</f>
        <v>0</v>
      </c>
      <c r="S218" s="149">
        <f>ROUND(K218*I218,2)</f>
        <v>0</v>
      </c>
      <c r="T218" s="18"/>
      <c r="U218" s="150">
        <f>T218*I218</f>
        <v>0</v>
      </c>
      <c r="V218" s="150">
        <v>0.44</v>
      </c>
      <c r="W218" s="150">
        <f>V218*I218</f>
        <v>0.88308000000000009</v>
      </c>
      <c r="X218" s="150">
        <v>0</v>
      </c>
      <c r="Y218" s="151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2" t="s">
        <v>235</v>
      </c>
      <c r="AT218" s="18"/>
      <c r="AU218" s="152" t="s">
        <v>193</v>
      </c>
      <c r="AV218" s="152" t="s">
        <v>145</v>
      </c>
      <c r="AW218" s="18"/>
      <c r="AX218" s="18"/>
      <c r="AY218" s="18"/>
      <c r="AZ218" s="3" t="s">
        <v>138</v>
      </c>
      <c r="BA218" s="18"/>
      <c r="BB218" s="18"/>
      <c r="BC218" s="18"/>
      <c r="BD218" s="18"/>
      <c r="BE218" s="18"/>
      <c r="BF218" s="153">
        <f>IF(P218="základná",L218,0)</f>
        <v>0</v>
      </c>
      <c r="BG218" s="153">
        <f>IF(P218="znížená",L218,0)</f>
        <v>0</v>
      </c>
      <c r="BH218" s="153">
        <f>IF(P218="zákl. prenesená",L218,0)</f>
        <v>0</v>
      </c>
      <c r="BI218" s="153">
        <f>IF(P218="zníž. prenesená",L218,0)</f>
        <v>0</v>
      </c>
      <c r="BJ218" s="153">
        <f>IF(P218="nulová",L218,0)</f>
        <v>0</v>
      </c>
      <c r="BK218" s="3" t="s">
        <v>145</v>
      </c>
      <c r="BL218" s="153">
        <f>ROUND(Q218*I218,2)</f>
        <v>0</v>
      </c>
      <c r="BM218" s="3" t="s">
        <v>228</v>
      </c>
      <c r="BN218" s="152" t="s">
        <v>842</v>
      </c>
    </row>
    <row r="219" spans="1:66" ht="15.75" customHeight="1">
      <c r="A219" s="154"/>
      <c r="B219" s="155"/>
      <c r="C219" s="154"/>
      <c r="D219" s="156" t="s">
        <v>147</v>
      </c>
      <c r="E219" s="157" t="s">
        <v>1</v>
      </c>
      <c r="F219" s="158" t="s">
        <v>360</v>
      </c>
      <c r="G219" s="158"/>
      <c r="H219" s="154"/>
      <c r="I219" s="159">
        <v>0.998</v>
      </c>
      <c r="J219" s="154"/>
      <c r="K219" s="154"/>
      <c r="L219" s="154"/>
      <c r="M219" s="154"/>
      <c r="N219" s="155"/>
      <c r="O219" s="160"/>
      <c r="P219" s="154"/>
      <c r="Q219" s="154"/>
      <c r="R219" s="154"/>
      <c r="S219" s="154"/>
      <c r="T219" s="154"/>
      <c r="U219" s="154"/>
      <c r="V219" s="154"/>
      <c r="W219" s="154"/>
      <c r="X219" s="154"/>
      <c r="Y219" s="161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7" t="s">
        <v>147</v>
      </c>
      <c r="AV219" s="157" t="s">
        <v>145</v>
      </c>
      <c r="AW219" s="154" t="s">
        <v>145</v>
      </c>
      <c r="AX219" s="154" t="s">
        <v>4</v>
      </c>
      <c r="AY219" s="154" t="s">
        <v>78</v>
      </c>
      <c r="AZ219" s="157" t="s">
        <v>138</v>
      </c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</row>
    <row r="220" spans="1:66" ht="15.75" customHeight="1">
      <c r="A220" s="154"/>
      <c r="B220" s="155"/>
      <c r="C220" s="154"/>
      <c r="D220" s="156" t="s">
        <v>147</v>
      </c>
      <c r="E220" s="157" t="s">
        <v>1</v>
      </c>
      <c r="F220" s="158" t="s">
        <v>361</v>
      </c>
      <c r="G220" s="158"/>
      <c r="H220" s="154"/>
      <c r="I220" s="159">
        <v>0.86</v>
      </c>
      <c r="J220" s="154"/>
      <c r="K220" s="154"/>
      <c r="L220" s="154"/>
      <c r="M220" s="154"/>
      <c r="N220" s="155"/>
      <c r="O220" s="160"/>
      <c r="P220" s="154"/>
      <c r="Q220" s="154"/>
      <c r="R220" s="154"/>
      <c r="S220" s="154"/>
      <c r="T220" s="154"/>
      <c r="U220" s="154"/>
      <c r="V220" s="154"/>
      <c r="W220" s="154"/>
      <c r="X220" s="154"/>
      <c r="Y220" s="161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7" t="s">
        <v>147</v>
      </c>
      <c r="AV220" s="157" t="s">
        <v>145</v>
      </c>
      <c r="AW220" s="154" t="s">
        <v>145</v>
      </c>
      <c r="AX220" s="154" t="s">
        <v>4</v>
      </c>
      <c r="AY220" s="154" t="s">
        <v>78</v>
      </c>
      <c r="AZ220" s="157" t="s">
        <v>138</v>
      </c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</row>
    <row r="221" spans="1:66" ht="15.75" customHeight="1">
      <c r="A221" s="181"/>
      <c r="B221" s="182"/>
      <c r="C221" s="181"/>
      <c r="D221" s="156" t="s">
        <v>147</v>
      </c>
      <c r="E221" s="183" t="s">
        <v>1</v>
      </c>
      <c r="F221" s="184" t="s">
        <v>252</v>
      </c>
      <c r="G221" s="184"/>
      <c r="H221" s="181"/>
      <c r="I221" s="185">
        <v>1.8580000000000001</v>
      </c>
      <c r="J221" s="181"/>
      <c r="K221" s="181"/>
      <c r="L221" s="181"/>
      <c r="M221" s="181"/>
      <c r="N221" s="182"/>
      <c r="O221" s="186"/>
      <c r="P221" s="181"/>
      <c r="Q221" s="181"/>
      <c r="R221" s="181"/>
      <c r="S221" s="181"/>
      <c r="T221" s="181"/>
      <c r="U221" s="181"/>
      <c r="V221" s="181"/>
      <c r="W221" s="181"/>
      <c r="X221" s="181"/>
      <c r="Y221" s="187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3" t="s">
        <v>147</v>
      </c>
      <c r="AV221" s="183" t="s">
        <v>145</v>
      </c>
      <c r="AW221" s="181" t="s">
        <v>153</v>
      </c>
      <c r="AX221" s="181" t="s">
        <v>4</v>
      </c>
      <c r="AY221" s="181" t="s">
        <v>86</v>
      </c>
      <c r="AZ221" s="183" t="s">
        <v>138</v>
      </c>
      <c r="BA221" s="181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1"/>
      <c r="BM221" s="181"/>
      <c r="BN221" s="181"/>
    </row>
    <row r="222" spans="1:66" ht="15.75" customHeight="1">
      <c r="A222" s="154"/>
      <c r="B222" s="155"/>
      <c r="C222" s="154"/>
      <c r="D222" s="156" t="s">
        <v>147</v>
      </c>
      <c r="E222" s="154"/>
      <c r="F222" s="158" t="s">
        <v>362</v>
      </c>
      <c r="G222" s="158"/>
      <c r="H222" s="154"/>
      <c r="I222" s="159">
        <v>2.0070000000000001</v>
      </c>
      <c r="J222" s="154"/>
      <c r="K222" s="154"/>
      <c r="L222" s="154"/>
      <c r="M222" s="154"/>
      <c r="N222" s="155"/>
      <c r="O222" s="160"/>
      <c r="P222" s="154"/>
      <c r="Q222" s="154"/>
      <c r="R222" s="154"/>
      <c r="S222" s="154"/>
      <c r="T222" s="154"/>
      <c r="U222" s="154"/>
      <c r="V222" s="154"/>
      <c r="W222" s="154"/>
      <c r="X222" s="154"/>
      <c r="Y222" s="161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7" t="s">
        <v>147</v>
      </c>
      <c r="AV222" s="157" t="s">
        <v>145</v>
      </c>
      <c r="AW222" s="154" t="s">
        <v>145</v>
      </c>
      <c r="AX222" s="154" t="s">
        <v>3</v>
      </c>
      <c r="AY222" s="154" t="s">
        <v>86</v>
      </c>
      <c r="AZ222" s="157" t="s">
        <v>138</v>
      </c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</row>
    <row r="223" spans="1:66" ht="24" customHeight="1">
      <c r="A223" s="18"/>
      <c r="B223" s="19"/>
      <c r="C223" s="139" t="s">
        <v>363</v>
      </c>
      <c r="D223" s="139" t="s">
        <v>140</v>
      </c>
      <c r="E223" s="140" t="s">
        <v>364</v>
      </c>
      <c r="F223" s="141" t="s">
        <v>365</v>
      </c>
      <c r="G223" s="141"/>
      <c r="H223" s="142" t="s">
        <v>274</v>
      </c>
      <c r="I223" s="188"/>
      <c r="J223" s="144"/>
      <c r="K223" s="144"/>
      <c r="L223" s="145">
        <f>ROUND(Q223*I223,2)</f>
        <v>0</v>
      </c>
      <c r="M223" s="146"/>
      <c r="N223" s="19"/>
      <c r="O223" s="147" t="s">
        <v>1</v>
      </c>
      <c r="P223" s="148" t="s">
        <v>42</v>
      </c>
      <c r="Q223" s="149">
        <f>J223+K223</f>
        <v>0</v>
      </c>
      <c r="R223" s="149">
        <f>ROUND(J223*I223,2)</f>
        <v>0</v>
      </c>
      <c r="S223" s="149">
        <f>ROUND(K223*I223,2)</f>
        <v>0</v>
      </c>
      <c r="T223" s="18"/>
      <c r="U223" s="150">
        <f>T223*I223</f>
        <v>0</v>
      </c>
      <c r="V223" s="150">
        <v>0</v>
      </c>
      <c r="W223" s="150">
        <f>V223*I223</f>
        <v>0</v>
      </c>
      <c r="X223" s="150">
        <v>0</v>
      </c>
      <c r="Y223" s="151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2" t="s">
        <v>228</v>
      </c>
      <c r="AT223" s="18"/>
      <c r="AU223" s="152" t="s">
        <v>140</v>
      </c>
      <c r="AV223" s="152" t="s">
        <v>145</v>
      </c>
      <c r="AW223" s="18"/>
      <c r="AX223" s="18"/>
      <c r="AY223" s="18"/>
      <c r="AZ223" s="3" t="s">
        <v>138</v>
      </c>
      <c r="BA223" s="18"/>
      <c r="BB223" s="18"/>
      <c r="BC223" s="18"/>
      <c r="BD223" s="18"/>
      <c r="BE223" s="18"/>
      <c r="BF223" s="153">
        <f>IF(P223="základná",L223,0)</f>
        <v>0</v>
      </c>
      <c r="BG223" s="153">
        <f>IF(P223="znížená",L223,0)</f>
        <v>0</v>
      </c>
      <c r="BH223" s="153">
        <f>IF(P223="zákl. prenesená",L223,0)</f>
        <v>0</v>
      </c>
      <c r="BI223" s="153">
        <f>IF(P223="zníž. prenesená",L223,0)</f>
        <v>0</v>
      </c>
      <c r="BJ223" s="153">
        <f>IF(P223="nulová",L223,0)</f>
        <v>0</v>
      </c>
      <c r="BK223" s="3" t="s">
        <v>145</v>
      </c>
      <c r="BL223" s="153">
        <f>ROUND(Q223*I223,2)</f>
        <v>0</v>
      </c>
      <c r="BM223" s="3" t="s">
        <v>228</v>
      </c>
      <c r="BN223" s="152" t="s">
        <v>843</v>
      </c>
    </row>
    <row r="224" spans="1:66" ht="22.5" customHeight="1">
      <c r="A224" s="126"/>
      <c r="B224" s="127"/>
      <c r="C224" s="126"/>
      <c r="D224" s="128" t="s">
        <v>77</v>
      </c>
      <c r="E224" s="137" t="s">
        <v>367</v>
      </c>
      <c r="F224" s="137" t="s">
        <v>368</v>
      </c>
      <c r="G224" s="137"/>
      <c r="H224" s="126"/>
      <c r="I224" s="126"/>
      <c r="J224" s="126"/>
      <c r="K224" s="126"/>
      <c r="L224" s="138">
        <f>BL224</f>
        <v>0</v>
      </c>
      <c r="M224" s="126"/>
      <c r="N224" s="127"/>
      <c r="O224" s="131"/>
      <c r="P224" s="126"/>
      <c r="Q224" s="126"/>
      <c r="R224" s="132">
        <f t="shared" ref="R224:S224" si="42">SUM(R225:R232)</f>
        <v>0</v>
      </c>
      <c r="S224" s="132">
        <f t="shared" si="42"/>
        <v>0</v>
      </c>
      <c r="T224" s="126"/>
      <c r="U224" s="133">
        <f>SUM(U225:U232)</f>
        <v>0</v>
      </c>
      <c r="V224" s="126"/>
      <c r="W224" s="133">
        <f>SUM(W225:W232)</f>
        <v>0.48531999999999997</v>
      </c>
      <c r="X224" s="126"/>
      <c r="Y224" s="134">
        <f>SUM(Y225:Y232)</f>
        <v>0</v>
      </c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8" t="s">
        <v>145</v>
      </c>
      <c r="AT224" s="126"/>
      <c r="AU224" s="135" t="s">
        <v>77</v>
      </c>
      <c r="AV224" s="135" t="s">
        <v>86</v>
      </c>
      <c r="AW224" s="126"/>
      <c r="AX224" s="126"/>
      <c r="AY224" s="126"/>
      <c r="AZ224" s="128" t="s">
        <v>138</v>
      </c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36">
        <f>SUM(BL225:BL232)</f>
        <v>0</v>
      </c>
      <c r="BM224" s="126"/>
      <c r="BN224" s="126"/>
    </row>
    <row r="225" spans="1:66" ht="16.5" customHeight="1">
      <c r="A225" s="18"/>
      <c r="B225" s="19"/>
      <c r="C225" s="139" t="s">
        <v>369</v>
      </c>
      <c r="D225" s="139" t="s">
        <v>140</v>
      </c>
      <c r="E225" s="140" t="s">
        <v>370</v>
      </c>
      <c r="F225" s="141" t="s">
        <v>371</v>
      </c>
      <c r="G225" s="141"/>
      <c r="H225" s="142" t="s">
        <v>163</v>
      </c>
      <c r="I225" s="143">
        <v>58</v>
      </c>
      <c r="J225" s="144"/>
      <c r="K225" s="144"/>
      <c r="L225" s="145">
        <f>ROUND(Q225*I225,2)</f>
        <v>0</v>
      </c>
      <c r="M225" s="146"/>
      <c r="N225" s="19"/>
      <c r="O225" s="147" t="s">
        <v>1</v>
      </c>
      <c r="P225" s="148" t="s">
        <v>42</v>
      </c>
      <c r="Q225" s="149">
        <f>J225+K225</f>
        <v>0</v>
      </c>
      <c r="R225" s="149">
        <f>ROUND(J225*I225,2)</f>
        <v>0</v>
      </c>
      <c r="S225" s="149">
        <f>ROUND(K225*I225,2)</f>
        <v>0</v>
      </c>
      <c r="T225" s="18"/>
      <c r="U225" s="150">
        <f>T225*I225</f>
        <v>0</v>
      </c>
      <c r="V225" s="150">
        <v>0</v>
      </c>
      <c r="W225" s="150">
        <f>V225*I225</f>
        <v>0</v>
      </c>
      <c r="X225" s="150">
        <v>0</v>
      </c>
      <c r="Y225" s="151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2" t="s">
        <v>228</v>
      </c>
      <c r="AT225" s="18"/>
      <c r="AU225" s="152" t="s">
        <v>140</v>
      </c>
      <c r="AV225" s="152" t="s">
        <v>145</v>
      </c>
      <c r="AW225" s="18"/>
      <c r="AX225" s="18"/>
      <c r="AY225" s="18"/>
      <c r="AZ225" s="3" t="s">
        <v>138</v>
      </c>
      <c r="BA225" s="18"/>
      <c r="BB225" s="18"/>
      <c r="BC225" s="18"/>
      <c r="BD225" s="18"/>
      <c r="BE225" s="18"/>
      <c r="BF225" s="153">
        <f>IF(P225="základná",L225,0)</f>
        <v>0</v>
      </c>
      <c r="BG225" s="153">
        <f>IF(P225="znížená",L225,0)</f>
        <v>0</v>
      </c>
      <c r="BH225" s="153">
        <f>IF(P225="zákl. prenesená",L225,0)</f>
        <v>0</v>
      </c>
      <c r="BI225" s="153">
        <f>IF(P225="zníž. prenesená",L225,0)</f>
        <v>0</v>
      </c>
      <c r="BJ225" s="153">
        <f>IF(P225="nulová",L225,0)</f>
        <v>0</v>
      </c>
      <c r="BK225" s="3" t="s">
        <v>145</v>
      </c>
      <c r="BL225" s="153">
        <f>ROUND(Q225*I225,2)</f>
        <v>0</v>
      </c>
      <c r="BM225" s="3" t="s">
        <v>228</v>
      </c>
      <c r="BN225" s="152" t="s">
        <v>844</v>
      </c>
    </row>
    <row r="226" spans="1:66" ht="15.75" customHeight="1">
      <c r="A226" s="154"/>
      <c r="B226" s="155"/>
      <c r="C226" s="154"/>
      <c r="D226" s="156" t="s">
        <v>147</v>
      </c>
      <c r="E226" s="157" t="s">
        <v>1</v>
      </c>
      <c r="F226" s="158" t="s">
        <v>373</v>
      </c>
      <c r="G226" s="158"/>
      <c r="H226" s="154"/>
      <c r="I226" s="159">
        <v>58</v>
      </c>
      <c r="J226" s="154"/>
      <c r="K226" s="154"/>
      <c r="L226" s="154"/>
      <c r="M226" s="154"/>
      <c r="N226" s="155"/>
      <c r="O226" s="160"/>
      <c r="P226" s="154"/>
      <c r="Q226" s="154"/>
      <c r="R226" s="154"/>
      <c r="S226" s="154"/>
      <c r="T226" s="154"/>
      <c r="U226" s="154"/>
      <c r="V226" s="154"/>
      <c r="W226" s="154"/>
      <c r="X226" s="154"/>
      <c r="Y226" s="161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7" t="s">
        <v>147</v>
      </c>
      <c r="AV226" s="157" t="s">
        <v>145</v>
      </c>
      <c r="AW226" s="154" t="s">
        <v>145</v>
      </c>
      <c r="AX226" s="154" t="s">
        <v>4</v>
      </c>
      <c r="AY226" s="154" t="s">
        <v>86</v>
      </c>
      <c r="AZ226" s="157" t="s">
        <v>138</v>
      </c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</row>
    <row r="227" spans="1:66" ht="33" customHeight="1">
      <c r="A227" s="18"/>
      <c r="B227" s="19"/>
      <c r="C227" s="165" t="s">
        <v>374</v>
      </c>
      <c r="D227" s="165" t="s">
        <v>193</v>
      </c>
      <c r="E227" s="166" t="s">
        <v>289</v>
      </c>
      <c r="F227" s="167" t="s">
        <v>290</v>
      </c>
      <c r="G227" s="167"/>
      <c r="H227" s="168" t="s">
        <v>143</v>
      </c>
      <c r="I227" s="169">
        <v>1.103</v>
      </c>
      <c r="J227" s="170"/>
      <c r="K227" s="171"/>
      <c r="L227" s="172">
        <f>ROUND(Q227*I227,2)</f>
        <v>0</v>
      </c>
      <c r="M227" s="171"/>
      <c r="N227" s="173"/>
      <c r="O227" s="174" t="s">
        <v>1</v>
      </c>
      <c r="P227" s="148" t="s">
        <v>42</v>
      </c>
      <c r="Q227" s="149">
        <f>J227+K227</f>
        <v>0</v>
      </c>
      <c r="R227" s="149">
        <f>ROUND(J227*I227,2)</f>
        <v>0</v>
      </c>
      <c r="S227" s="149">
        <f>ROUND(K227*I227,2)</f>
        <v>0</v>
      </c>
      <c r="T227" s="18"/>
      <c r="U227" s="150">
        <f>T227*I227</f>
        <v>0</v>
      </c>
      <c r="V227" s="150">
        <v>0.44</v>
      </c>
      <c r="W227" s="150">
        <f>V227*I227</f>
        <v>0.48531999999999997</v>
      </c>
      <c r="X227" s="150">
        <v>0</v>
      </c>
      <c r="Y227" s="151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2" t="s">
        <v>235</v>
      </c>
      <c r="AT227" s="18"/>
      <c r="AU227" s="152" t="s">
        <v>193</v>
      </c>
      <c r="AV227" s="152" t="s">
        <v>145</v>
      </c>
      <c r="AW227" s="18"/>
      <c r="AX227" s="18"/>
      <c r="AY227" s="18"/>
      <c r="AZ227" s="3" t="s">
        <v>138</v>
      </c>
      <c r="BA227" s="18"/>
      <c r="BB227" s="18"/>
      <c r="BC227" s="18"/>
      <c r="BD227" s="18"/>
      <c r="BE227" s="18"/>
      <c r="BF227" s="153">
        <f>IF(P227="základná",L227,0)</f>
        <v>0</v>
      </c>
      <c r="BG227" s="153">
        <f>IF(P227="znížená",L227,0)</f>
        <v>0</v>
      </c>
      <c r="BH227" s="153">
        <f>IF(P227="zákl. prenesená",L227,0)</f>
        <v>0</v>
      </c>
      <c r="BI227" s="153">
        <f>IF(P227="zníž. prenesená",L227,0)</f>
        <v>0</v>
      </c>
      <c r="BJ227" s="153">
        <f>IF(P227="nulová",L227,0)</f>
        <v>0</v>
      </c>
      <c r="BK227" s="3" t="s">
        <v>145</v>
      </c>
      <c r="BL227" s="153">
        <f>ROUND(Q227*I227,2)</f>
        <v>0</v>
      </c>
      <c r="BM227" s="3" t="s">
        <v>228</v>
      </c>
      <c r="BN227" s="152" t="s">
        <v>845</v>
      </c>
    </row>
    <row r="228" spans="1:66" ht="15.75" customHeight="1">
      <c r="A228" s="154"/>
      <c r="B228" s="155"/>
      <c r="C228" s="154"/>
      <c r="D228" s="156" t="s">
        <v>147</v>
      </c>
      <c r="E228" s="157" t="s">
        <v>1</v>
      </c>
      <c r="F228" s="158" t="s">
        <v>376</v>
      </c>
      <c r="G228" s="158"/>
      <c r="H228" s="154"/>
      <c r="I228" s="159">
        <v>0.61899999999999999</v>
      </c>
      <c r="J228" s="154"/>
      <c r="K228" s="154"/>
      <c r="L228" s="154"/>
      <c r="M228" s="154"/>
      <c r="N228" s="155"/>
      <c r="O228" s="160"/>
      <c r="P228" s="154"/>
      <c r="Q228" s="154"/>
      <c r="R228" s="154"/>
      <c r="S228" s="154"/>
      <c r="T228" s="154"/>
      <c r="U228" s="154"/>
      <c r="V228" s="154"/>
      <c r="W228" s="154"/>
      <c r="X228" s="154"/>
      <c r="Y228" s="161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7" t="s">
        <v>147</v>
      </c>
      <c r="AV228" s="157" t="s">
        <v>145</v>
      </c>
      <c r="AW228" s="154" t="s">
        <v>145</v>
      </c>
      <c r="AX228" s="154" t="s">
        <v>4</v>
      </c>
      <c r="AY228" s="154" t="s">
        <v>78</v>
      </c>
      <c r="AZ228" s="157" t="s">
        <v>138</v>
      </c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</row>
    <row r="229" spans="1:66" ht="15.75" customHeight="1">
      <c r="A229" s="154"/>
      <c r="B229" s="155"/>
      <c r="C229" s="154"/>
      <c r="D229" s="156" t="s">
        <v>147</v>
      </c>
      <c r="E229" s="157" t="s">
        <v>1</v>
      </c>
      <c r="F229" s="158" t="s">
        <v>377</v>
      </c>
      <c r="G229" s="158"/>
      <c r="H229" s="154"/>
      <c r="I229" s="159">
        <v>0.38400000000000001</v>
      </c>
      <c r="J229" s="154"/>
      <c r="K229" s="154"/>
      <c r="L229" s="154"/>
      <c r="M229" s="154"/>
      <c r="N229" s="155"/>
      <c r="O229" s="160"/>
      <c r="P229" s="154"/>
      <c r="Q229" s="154"/>
      <c r="R229" s="154"/>
      <c r="S229" s="154"/>
      <c r="T229" s="154"/>
      <c r="U229" s="154"/>
      <c r="V229" s="154"/>
      <c r="W229" s="154"/>
      <c r="X229" s="154"/>
      <c r="Y229" s="161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7" t="s">
        <v>147</v>
      </c>
      <c r="AV229" s="157" t="s">
        <v>145</v>
      </c>
      <c r="AW229" s="154" t="s">
        <v>145</v>
      </c>
      <c r="AX229" s="154" t="s">
        <v>4</v>
      </c>
      <c r="AY229" s="154" t="s">
        <v>78</v>
      </c>
      <c r="AZ229" s="157" t="s">
        <v>138</v>
      </c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</row>
    <row r="230" spans="1:66" ht="15.75" customHeight="1">
      <c r="A230" s="181"/>
      <c r="B230" s="182"/>
      <c r="C230" s="181"/>
      <c r="D230" s="156" t="s">
        <v>147</v>
      </c>
      <c r="E230" s="183" t="s">
        <v>1</v>
      </c>
      <c r="F230" s="184" t="s">
        <v>252</v>
      </c>
      <c r="G230" s="184"/>
      <c r="H230" s="181"/>
      <c r="I230" s="185">
        <v>1.0029999999999999</v>
      </c>
      <c r="J230" s="181"/>
      <c r="K230" s="181"/>
      <c r="L230" s="181"/>
      <c r="M230" s="181"/>
      <c r="N230" s="182"/>
      <c r="O230" s="186"/>
      <c r="P230" s="181"/>
      <c r="Q230" s="181"/>
      <c r="R230" s="181"/>
      <c r="S230" s="181"/>
      <c r="T230" s="181"/>
      <c r="U230" s="181"/>
      <c r="V230" s="181"/>
      <c r="W230" s="181"/>
      <c r="X230" s="181"/>
      <c r="Y230" s="187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3" t="s">
        <v>147</v>
      </c>
      <c r="AV230" s="183" t="s">
        <v>145</v>
      </c>
      <c r="AW230" s="181" t="s">
        <v>153</v>
      </c>
      <c r="AX230" s="181" t="s">
        <v>4</v>
      </c>
      <c r="AY230" s="181" t="s">
        <v>86</v>
      </c>
      <c r="AZ230" s="183" t="s">
        <v>138</v>
      </c>
      <c r="BA230" s="181"/>
      <c r="BB230" s="181"/>
      <c r="BC230" s="181"/>
      <c r="BD230" s="181"/>
      <c r="BE230" s="181"/>
      <c r="BF230" s="181"/>
      <c r="BG230" s="181"/>
      <c r="BH230" s="181"/>
      <c r="BI230" s="181"/>
      <c r="BJ230" s="181"/>
      <c r="BK230" s="181"/>
      <c r="BL230" s="181"/>
      <c r="BM230" s="181"/>
      <c r="BN230" s="181"/>
    </row>
    <row r="231" spans="1:66" ht="15.75" customHeight="1">
      <c r="A231" s="154"/>
      <c r="B231" s="155"/>
      <c r="C231" s="154"/>
      <c r="D231" s="156" t="s">
        <v>147</v>
      </c>
      <c r="E231" s="154"/>
      <c r="F231" s="158" t="s">
        <v>378</v>
      </c>
      <c r="G231" s="158"/>
      <c r="H231" s="154"/>
      <c r="I231" s="159">
        <v>1.103</v>
      </c>
      <c r="J231" s="154"/>
      <c r="K231" s="154"/>
      <c r="L231" s="154"/>
      <c r="M231" s="154"/>
      <c r="N231" s="155"/>
      <c r="O231" s="160"/>
      <c r="P231" s="154"/>
      <c r="Q231" s="154"/>
      <c r="R231" s="154"/>
      <c r="S231" s="154"/>
      <c r="T231" s="154"/>
      <c r="U231" s="154"/>
      <c r="V231" s="154"/>
      <c r="W231" s="154"/>
      <c r="X231" s="154"/>
      <c r="Y231" s="161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7" t="s">
        <v>147</v>
      </c>
      <c r="AV231" s="157" t="s">
        <v>145</v>
      </c>
      <c r="AW231" s="154" t="s">
        <v>145</v>
      </c>
      <c r="AX231" s="154" t="s">
        <v>3</v>
      </c>
      <c r="AY231" s="154" t="s">
        <v>86</v>
      </c>
      <c r="AZ231" s="157" t="s">
        <v>138</v>
      </c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</row>
    <row r="232" spans="1:66" ht="21.75" customHeight="1">
      <c r="A232" s="18"/>
      <c r="B232" s="19"/>
      <c r="C232" s="139" t="s">
        <v>379</v>
      </c>
      <c r="D232" s="139" t="s">
        <v>140</v>
      </c>
      <c r="E232" s="140" t="s">
        <v>380</v>
      </c>
      <c r="F232" s="141" t="s">
        <v>381</v>
      </c>
      <c r="G232" s="141"/>
      <c r="H232" s="142" t="s">
        <v>274</v>
      </c>
      <c r="I232" s="188"/>
      <c r="J232" s="144"/>
      <c r="K232" s="144"/>
      <c r="L232" s="145">
        <f>ROUND(Q232*I232,2)</f>
        <v>0</v>
      </c>
      <c r="M232" s="146"/>
      <c r="N232" s="19"/>
      <c r="O232" s="147" t="s">
        <v>1</v>
      </c>
      <c r="P232" s="148" t="s">
        <v>42</v>
      </c>
      <c r="Q232" s="149">
        <f>J232+K232</f>
        <v>0</v>
      </c>
      <c r="R232" s="149">
        <f>ROUND(J232*I232,2)</f>
        <v>0</v>
      </c>
      <c r="S232" s="149">
        <f>ROUND(K232*I232,2)</f>
        <v>0</v>
      </c>
      <c r="T232" s="18"/>
      <c r="U232" s="150">
        <f>T232*I232</f>
        <v>0</v>
      </c>
      <c r="V232" s="150">
        <v>0</v>
      </c>
      <c r="W232" s="150">
        <f>V232*I232</f>
        <v>0</v>
      </c>
      <c r="X232" s="150">
        <v>0</v>
      </c>
      <c r="Y232" s="151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2" t="s">
        <v>228</v>
      </c>
      <c r="AT232" s="18"/>
      <c r="AU232" s="152" t="s">
        <v>140</v>
      </c>
      <c r="AV232" s="152" t="s">
        <v>145</v>
      </c>
      <c r="AW232" s="18"/>
      <c r="AX232" s="18"/>
      <c r="AY232" s="18"/>
      <c r="AZ232" s="3" t="s">
        <v>138</v>
      </c>
      <c r="BA232" s="18"/>
      <c r="BB232" s="18"/>
      <c r="BC232" s="18"/>
      <c r="BD232" s="18"/>
      <c r="BE232" s="18"/>
      <c r="BF232" s="153">
        <f>IF(P232="základná",L232,0)</f>
        <v>0</v>
      </c>
      <c r="BG232" s="153">
        <f>IF(P232="znížená",L232,0)</f>
        <v>0</v>
      </c>
      <c r="BH232" s="153">
        <f>IF(P232="zákl. prenesená",L232,0)</f>
        <v>0</v>
      </c>
      <c r="BI232" s="153">
        <f>IF(P232="zníž. prenesená",L232,0)</f>
        <v>0</v>
      </c>
      <c r="BJ232" s="153">
        <f>IF(P232="nulová",L232,0)</f>
        <v>0</v>
      </c>
      <c r="BK232" s="3" t="s">
        <v>145</v>
      </c>
      <c r="BL232" s="153">
        <f>ROUND(Q232*I232,2)</f>
        <v>0</v>
      </c>
      <c r="BM232" s="3" t="s">
        <v>228</v>
      </c>
      <c r="BN232" s="152" t="s">
        <v>846</v>
      </c>
    </row>
    <row r="233" spans="1:66" ht="22.5" customHeight="1">
      <c r="A233" s="126"/>
      <c r="B233" s="127"/>
      <c r="C233" s="126"/>
      <c r="D233" s="128" t="s">
        <v>77</v>
      </c>
      <c r="E233" s="137" t="s">
        <v>383</v>
      </c>
      <c r="F233" s="137" t="s">
        <v>384</v>
      </c>
      <c r="G233" s="137"/>
      <c r="H233" s="126"/>
      <c r="I233" s="126"/>
      <c r="J233" s="126"/>
      <c r="K233" s="126"/>
      <c r="L233" s="138">
        <f>BL233</f>
        <v>0</v>
      </c>
      <c r="M233" s="126"/>
      <c r="N233" s="127"/>
      <c r="O233" s="131"/>
      <c r="P233" s="126"/>
      <c r="Q233" s="126"/>
      <c r="R233" s="132">
        <f t="shared" ref="R233:S233" si="43">SUM(R234:R250)</f>
        <v>0</v>
      </c>
      <c r="S233" s="132">
        <f t="shared" si="43"/>
        <v>0</v>
      </c>
      <c r="T233" s="126"/>
      <c r="U233" s="133">
        <f>SUM(U234:U250)</f>
        <v>0</v>
      </c>
      <c r="V233" s="126"/>
      <c r="W233" s="133">
        <f>SUM(W234:W250)</f>
        <v>0.56531600000000004</v>
      </c>
      <c r="X233" s="126"/>
      <c r="Y233" s="134">
        <f>SUM(Y234:Y250)</f>
        <v>0</v>
      </c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8" t="s">
        <v>145</v>
      </c>
      <c r="AT233" s="126"/>
      <c r="AU233" s="135" t="s">
        <v>77</v>
      </c>
      <c r="AV233" s="135" t="s">
        <v>86</v>
      </c>
      <c r="AW233" s="126"/>
      <c r="AX233" s="126"/>
      <c r="AY233" s="126"/>
      <c r="AZ233" s="128" t="s">
        <v>138</v>
      </c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36">
        <f>SUM(BL234:BL250)</f>
        <v>0</v>
      </c>
      <c r="BM233" s="126"/>
      <c r="BN233" s="126"/>
    </row>
    <row r="234" spans="1:66" ht="24" customHeight="1">
      <c r="A234" s="18"/>
      <c r="B234" s="19"/>
      <c r="C234" s="139" t="s">
        <v>385</v>
      </c>
      <c r="D234" s="139" t="s">
        <v>140</v>
      </c>
      <c r="E234" s="140" t="s">
        <v>386</v>
      </c>
      <c r="F234" s="141" t="s">
        <v>387</v>
      </c>
      <c r="G234" s="141"/>
      <c r="H234" s="142" t="s">
        <v>234</v>
      </c>
      <c r="I234" s="143">
        <v>13.6</v>
      </c>
      <c r="J234" s="144"/>
      <c r="K234" s="144"/>
      <c r="L234" s="145">
        <f>ROUND(Q234*I234,2)</f>
        <v>0</v>
      </c>
      <c r="M234" s="146"/>
      <c r="N234" s="19"/>
      <c r="O234" s="147" t="s">
        <v>1</v>
      </c>
      <c r="P234" s="148" t="s">
        <v>42</v>
      </c>
      <c r="Q234" s="149">
        <f>J234+K234</f>
        <v>0</v>
      </c>
      <c r="R234" s="149">
        <f>ROUND(J234*I234,2)</f>
        <v>0</v>
      </c>
      <c r="S234" s="149">
        <f>ROUND(K234*I234,2)</f>
        <v>0</v>
      </c>
      <c r="T234" s="18"/>
      <c r="U234" s="150">
        <f>T234*I234</f>
        <v>0</v>
      </c>
      <c r="V234" s="150">
        <v>3.2000000000000003E-4</v>
      </c>
      <c r="W234" s="150">
        <f>V234*I234</f>
        <v>4.352E-3</v>
      </c>
      <c r="X234" s="150">
        <v>0</v>
      </c>
      <c r="Y234" s="151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2" t="s">
        <v>228</v>
      </c>
      <c r="AT234" s="18"/>
      <c r="AU234" s="152" t="s">
        <v>140</v>
      </c>
      <c r="AV234" s="152" t="s">
        <v>145</v>
      </c>
      <c r="AW234" s="18"/>
      <c r="AX234" s="18"/>
      <c r="AY234" s="18"/>
      <c r="AZ234" s="3" t="s">
        <v>138</v>
      </c>
      <c r="BA234" s="18"/>
      <c r="BB234" s="18"/>
      <c r="BC234" s="18"/>
      <c r="BD234" s="18"/>
      <c r="BE234" s="18"/>
      <c r="BF234" s="153">
        <f>IF(P234="základná",L234,0)</f>
        <v>0</v>
      </c>
      <c r="BG234" s="153">
        <f>IF(P234="znížená",L234,0)</f>
        <v>0</v>
      </c>
      <c r="BH234" s="153">
        <f>IF(P234="zákl. prenesená",L234,0)</f>
        <v>0</v>
      </c>
      <c r="BI234" s="153">
        <f>IF(P234="zníž. prenesená",L234,0)</f>
        <v>0</v>
      </c>
      <c r="BJ234" s="153">
        <f>IF(P234="nulová",L234,0)</f>
        <v>0</v>
      </c>
      <c r="BK234" s="3" t="s">
        <v>145</v>
      </c>
      <c r="BL234" s="153">
        <f>ROUND(Q234*I234,2)</f>
        <v>0</v>
      </c>
      <c r="BM234" s="3" t="s">
        <v>228</v>
      </c>
      <c r="BN234" s="152" t="s">
        <v>847</v>
      </c>
    </row>
    <row r="235" spans="1:66" ht="15.75" customHeight="1">
      <c r="A235" s="154"/>
      <c r="B235" s="155"/>
      <c r="C235" s="154"/>
      <c r="D235" s="156" t="s">
        <v>147</v>
      </c>
      <c r="E235" s="157" t="s">
        <v>1</v>
      </c>
      <c r="F235" s="158" t="s">
        <v>389</v>
      </c>
      <c r="G235" s="158"/>
      <c r="H235" s="154"/>
      <c r="I235" s="159">
        <v>13.6</v>
      </c>
      <c r="J235" s="154"/>
      <c r="K235" s="154"/>
      <c r="L235" s="154"/>
      <c r="M235" s="154"/>
      <c r="N235" s="155"/>
      <c r="O235" s="160"/>
      <c r="P235" s="154"/>
      <c r="Q235" s="154"/>
      <c r="R235" s="154"/>
      <c r="S235" s="154"/>
      <c r="T235" s="154"/>
      <c r="U235" s="154"/>
      <c r="V235" s="154"/>
      <c r="W235" s="154"/>
      <c r="X235" s="154"/>
      <c r="Y235" s="161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7" t="s">
        <v>147</v>
      </c>
      <c r="AV235" s="157" t="s">
        <v>145</v>
      </c>
      <c r="AW235" s="154" t="s">
        <v>145</v>
      </c>
      <c r="AX235" s="154" t="s">
        <v>4</v>
      </c>
      <c r="AY235" s="154" t="s">
        <v>86</v>
      </c>
      <c r="AZ235" s="157" t="s">
        <v>138</v>
      </c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</row>
    <row r="236" spans="1:66" ht="24" customHeight="1">
      <c r="A236" s="18"/>
      <c r="B236" s="19"/>
      <c r="C236" s="139" t="s">
        <v>390</v>
      </c>
      <c r="D236" s="139" t="s">
        <v>140</v>
      </c>
      <c r="E236" s="140" t="s">
        <v>391</v>
      </c>
      <c r="F236" s="141" t="s">
        <v>392</v>
      </c>
      <c r="G236" s="141"/>
      <c r="H236" s="142" t="s">
        <v>163</v>
      </c>
      <c r="I236" s="143">
        <v>43.52</v>
      </c>
      <c r="J236" s="144"/>
      <c r="K236" s="144"/>
      <c r="L236" s="145">
        <f>ROUND(Q236*I236,2)</f>
        <v>0</v>
      </c>
      <c r="M236" s="146"/>
      <c r="N236" s="19"/>
      <c r="O236" s="147" t="s">
        <v>1</v>
      </c>
      <c r="P236" s="148" t="s">
        <v>42</v>
      </c>
      <c r="Q236" s="149">
        <f>J236+K236</f>
        <v>0</v>
      </c>
      <c r="R236" s="149">
        <f>ROUND(J236*I236,2)</f>
        <v>0</v>
      </c>
      <c r="S236" s="149">
        <f>ROUND(K236*I236,2)</f>
        <v>0</v>
      </c>
      <c r="T236" s="18"/>
      <c r="U236" s="150">
        <f>T236*I236</f>
        <v>0</v>
      </c>
      <c r="V236" s="150">
        <v>1.03E-2</v>
      </c>
      <c r="W236" s="150">
        <f>V236*I236</f>
        <v>0.44825600000000004</v>
      </c>
      <c r="X236" s="150">
        <v>0</v>
      </c>
      <c r="Y236" s="151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2" t="s">
        <v>228</v>
      </c>
      <c r="AT236" s="18"/>
      <c r="AU236" s="152" t="s">
        <v>140</v>
      </c>
      <c r="AV236" s="152" t="s">
        <v>145</v>
      </c>
      <c r="AW236" s="18"/>
      <c r="AX236" s="18"/>
      <c r="AY236" s="18"/>
      <c r="AZ236" s="3" t="s">
        <v>138</v>
      </c>
      <c r="BA236" s="18"/>
      <c r="BB236" s="18"/>
      <c r="BC236" s="18"/>
      <c r="BD236" s="18"/>
      <c r="BE236" s="18"/>
      <c r="BF236" s="153">
        <f>IF(P236="základná",L236,0)</f>
        <v>0</v>
      </c>
      <c r="BG236" s="153">
        <f>IF(P236="znížená",L236,0)</f>
        <v>0</v>
      </c>
      <c r="BH236" s="153">
        <f>IF(P236="zákl. prenesená",L236,0)</f>
        <v>0</v>
      </c>
      <c r="BI236" s="153">
        <f>IF(P236="zníž. prenesená",L236,0)</f>
        <v>0</v>
      </c>
      <c r="BJ236" s="153">
        <f>IF(P236="nulová",L236,0)</f>
        <v>0</v>
      </c>
      <c r="BK236" s="3" t="s">
        <v>145</v>
      </c>
      <c r="BL236" s="153">
        <f>ROUND(Q236*I236,2)</f>
        <v>0</v>
      </c>
      <c r="BM236" s="3" t="s">
        <v>228</v>
      </c>
      <c r="BN236" s="152" t="s">
        <v>848</v>
      </c>
    </row>
    <row r="237" spans="1:66" ht="15.75" customHeight="1">
      <c r="A237" s="154"/>
      <c r="B237" s="155"/>
      <c r="C237" s="154"/>
      <c r="D237" s="156" t="s">
        <v>147</v>
      </c>
      <c r="E237" s="157" t="s">
        <v>1</v>
      </c>
      <c r="F237" s="158" t="s">
        <v>302</v>
      </c>
      <c r="G237" s="158"/>
      <c r="H237" s="154"/>
      <c r="I237" s="159">
        <v>43.52</v>
      </c>
      <c r="J237" s="154"/>
      <c r="K237" s="154"/>
      <c r="L237" s="154"/>
      <c r="M237" s="154"/>
      <c r="N237" s="155"/>
      <c r="O237" s="160"/>
      <c r="P237" s="154"/>
      <c r="Q237" s="154"/>
      <c r="R237" s="154"/>
      <c r="S237" s="154"/>
      <c r="T237" s="154"/>
      <c r="U237" s="154"/>
      <c r="V237" s="154"/>
      <c r="W237" s="154"/>
      <c r="X237" s="154"/>
      <c r="Y237" s="161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7" t="s">
        <v>147</v>
      </c>
      <c r="AV237" s="157" t="s">
        <v>145</v>
      </c>
      <c r="AW237" s="154" t="s">
        <v>145</v>
      </c>
      <c r="AX237" s="154" t="s">
        <v>4</v>
      </c>
      <c r="AY237" s="154" t="s">
        <v>86</v>
      </c>
      <c r="AZ237" s="157" t="s">
        <v>138</v>
      </c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</row>
    <row r="238" spans="1:66" ht="24" customHeight="1">
      <c r="A238" s="18"/>
      <c r="B238" s="19"/>
      <c r="C238" s="139" t="s">
        <v>394</v>
      </c>
      <c r="D238" s="139" t="s">
        <v>140</v>
      </c>
      <c r="E238" s="140" t="s">
        <v>395</v>
      </c>
      <c r="F238" s="141" t="s">
        <v>396</v>
      </c>
      <c r="G238" s="141"/>
      <c r="H238" s="142" t="s">
        <v>234</v>
      </c>
      <c r="I238" s="143">
        <v>6.8</v>
      </c>
      <c r="J238" s="144"/>
      <c r="K238" s="144"/>
      <c r="L238" s="145">
        <f t="shared" ref="L238:L239" si="44">ROUND(Q238*I238,2)</f>
        <v>0</v>
      </c>
      <c r="M238" s="146"/>
      <c r="N238" s="19"/>
      <c r="O238" s="147" t="s">
        <v>1</v>
      </c>
      <c r="P238" s="148" t="s">
        <v>42</v>
      </c>
      <c r="Q238" s="149">
        <f t="shared" ref="Q238:Q239" si="45">J238+K238</f>
        <v>0</v>
      </c>
      <c r="R238" s="149">
        <f t="shared" ref="R238:R239" si="46">ROUND(J238*I238,2)</f>
        <v>0</v>
      </c>
      <c r="S238" s="149">
        <f t="shared" ref="S238:S239" si="47">ROUND(K238*I238,2)</f>
        <v>0</v>
      </c>
      <c r="T238" s="18"/>
      <c r="U238" s="150">
        <f t="shared" ref="U238:U239" si="48">T238*I238</f>
        <v>0</v>
      </c>
      <c r="V238" s="150">
        <v>4.0200000000000001E-3</v>
      </c>
      <c r="W238" s="150">
        <f t="shared" ref="W238:W239" si="49">V238*I238</f>
        <v>2.7335999999999999E-2</v>
      </c>
      <c r="X238" s="150">
        <v>0</v>
      </c>
      <c r="Y238" s="151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2" t="s">
        <v>228</v>
      </c>
      <c r="AT238" s="18"/>
      <c r="AU238" s="152" t="s">
        <v>140</v>
      </c>
      <c r="AV238" s="152" t="s">
        <v>145</v>
      </c>
      <c r="AW238" s="18"/>
      <c r="AX238" s="18"/>
      <c r="AY238" s="18"/>
      <c r="AZ238" s="3" t="s">
        <v>138</v>
      </c>
      <c r="BA238" s="18"/>
      <c r="BB238" s="18"/>
      <c r="BC238" s="18"/>
      <c r="BD238" s="18"/>
      <c r="BE238" s="18"/>
      <c r="BF238" s="153">
        <f t="shared" ref="BF238:BF239" si="51">IF(P238="základná",L238,0)</f>
        <v>0</v>
      </c>
      <c r="BG238" s="153">
        <f t="shared" ref="BG238:BG239" si="52">IF(P238="znížená",L238,0)</f>
        <v>0</v>
      </c>
      <c r="BH238" s="153">
        <f t="shared" ref="BH238:BH239" si="53">IF(P238="zákl. prenesená",L238,0)</f>
        <v>0</v>
      </c>
      <c r="BI238" s="153">
        <f t="shared" ref="BI238:BI239" si="54">IF(P238="zníž. prenesená",L238,0)</f>
        <v>0</v>
      </c>
      <c r="BJ238" s="153">
        <f t="shared" ref="BJ238:BJ239" si="55">IF(P238="nulová",L238,0)</f>
        <v>0</v>
      </c>
      <c r="BK238" s="3" t="s">
        <v>145</v>
      </c>
      <c r="BL238" s="153">
        <f t="shared" ref="BL238:BL239" si="56">ROUND(Q238*I238,2)</f>
        <v>0</v>
      </c>
      <c r="BM238" s="3" t="s">
        <v>228</v>
      </c>
      <c r="BN238" s="152" t="s">
        <v>849</v>
      </c>
    </row>
    <row r="239" spans="1:66" ht="24" customHeight="1">
      <c r="A239" s="18"/>
      <c r="B239" s="19"/>
      <c r="C239" s="139" t="s">
        <v>398</v>
      </c>
      <c r="D239" s="139" t="s">
        <v>140</v>
      </c>
      <c r="E239" s="140" t="s">
        <v>399</v>
      </c>
      <c r="F239" s="141" t="s">
        <v>400</v>
      </c>
      <c r="G239" s="141"/>
      <c r="H239" s="142" t="s">
        <v>234</v>
      </c>
      <c r="I239" s="143">
        <v>12.8</v>
      </c>
      <c r="J239" s="144"/>
      <c r="K239" s="144"/>
      <c r="L239" s="145">
        <f t="shared" si="44"/>
        <v>0</v>
      </c>
      <c r="M239" s="146"/>
      <c r="N239" s="19"/>
      <c r="O239" s="147" t="s">
        <v>1</v>
      </c>
      <c r="P239" s="148" t="s">
        <v>42</v>
      </c>
      <c r="Q239" s="149">
        <f t="shared" si="45"/>
        <v>0</v>
      </c>
      <c r="R239" s="149">
        <f t="shared" si="46"/>
        <v>0</v>
      </c>
      <c r="S239" s="149">
        <f t="shared" si="47"/>
        <v>0</v>
      </c>
      <c r="T239" s="18"/>
      <c r="U239" s="150">
        <f t="shared" si="48"/>
        <v>0</v>
      </c>
      <c r="V239" s="150">
        <v>1.42E-3</v>
      </c>
      <c r="W239" s="150">
        <f t="shared" si="49"/>
        <v>1.8176000000000001E-2</v>
      </c>
      <c r="X239" s="150">
        <v>0</v>
      </c>
      <c r="Y239" s="151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2" t="s">
        <v>228</v>
      </c>
      <c r="AT239" s="18"/>
      <c r="AU239" s="152" t="s">
        <v>140</v>
      </c>
      <c r="AV239" s="152" t="s">
        <v>145</v>
      </c>
      <c r="AW239" s="18"/>
      <c r="AX239" s="18"/>
      <c r="AY239" s="18"/>
      <c r="AZ239" s="3" t="s">
        <v>138</v>
      </c>
      <c r="BA239" s="18"/>
      <c r="BB239" s="18"/>
      <c r="BC239" s="18"/>
      <c r="BD239" s="18"/>
      <c r="BE239" s="18"/>
      <c r="BF239" s="153">
        <f t="shared" si="51"/>
        <v>0</v>
      </c>
      <c r="BG239" s="153">
        <f t="shared" si="52"/>
        <v>0</v>
      </c>
      <c r="BH239" s="153">
        <f t="shared" si="53"/>
        <v>0</v>
      </c>
      <c r="BI239" s="153">
        <f t="shared" si="54"/>
        <v>0</v>
      </c>
      <c r="BJ239" s="153">
        <f t="shared" si="55"/>
        <v>0</v>
      </c>
      <c r="BK239" s="3" t="s">
        <v>145</v>
      </c>
      <c r="BL239" s="153">
        <f t="shared" si="56"/>
        <v>0</v>
      </c>
      <c r="BM239" s="3" t="s">
        <v>228</v>
      </c>
      <c r="BN239" s="152" t="s">
        <v>850</v>
      </c>
    </row>
    <row r="240" spans="1:66" ht="15.75" customHeight="1">
      <c r="A240" s="154"/>
      <c r="B240" s="155"/>
      <c r="C240" s="154"/>
      <c r="D240" s="156" t="s">
        <v>147</v>
      </c>
      <c r="E240" s="157" t="s">
        <v>1</v>
      </c>
      <c r="F240" s="158" t="s">
        <v>402</v>
      </c>
      <c r="G240" s="158"/>
      <c r="H240" s="154"/>
      <c r="I240" s="159">
        <v>12.8</v>
      </c>
      <c r="J240" s="154"/>
      <c r="K240" s="154"/>
      <c r="L240" s="154"/>
      <c r="M240" s="154"/>
      <c r="N240" s="155"/>
      <c r="O240" s="160"/>
      <c r="P240" s="154"/>
      <c r="Q240" s="154"/>
      <c r="R240" s="154"/>
      <c r="S240" s="154"/>
      <c r="T240" s="154"/>
      <c r="U240" s="154"/>
      <c r="V240" s="154"/>
      <c r="W240" s="154"/>
      <c r="X240" s="154"/>
      <c r="Y240" s="161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7" t="s">
        <v>147</v>
      </c>
      <c r="AV240" s="157" t="s">
        <v>145</v>
      </c>
      <c r="AW240" s="154" t="s">
        <v>145</v>
      </c>
      <c r="AX240" s="154" t="s">
        <v>4</v>
      </c>
      <c r="AY240" s="154" t="s">
        <v>86</v>
      </c>
      <c r="AZ240" s="157" t="s">
        <v>138</v>
      </c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</row>
    <row r="241" spans="1:66" ht="21.75" customHeight="1">
      <c r="A241" s="18"/>
      <c r="B241" s="19"/>
      <c r="C241" s="139" t="s">
        <v>403</v>
      </c>
      <c r="D241" s="139" t="s">
        <v>140</v>
      </c>
      <c r="E241" s="140" t="s">
        <v>404</v>
      </c>
      <c r="F241" s="141" t="s">
        <v>405</v>
      </c>
      <c r="G241" s="141"/>
      <c r="H241" s="142" t="s">
        <v>234</v>
      </c>
      <c r="I241" s="143">
        <v>13.6</v>
      </c>
      <c r="J241" s="144"/>
      <c r="K241" s="144"/>
      <c r="L241" s="145">
        <f>ROUND(Q241*I241,2)</f>
        <v>0</v>
      </c>
      <c r="M241" s="146"/>
      <c r="N241" s="19"/>
      <c r="O241" s="147" t="s">
        <v>1</v>
      </c>
      <c r="P241" s="148" t="s">
        <v>42</v>
      </c>
      <c r="Q241" s="149">
        <f>J241+K241</f>
        <v>0</v>
      </c>
      <c r="R241" s="149">
        <f>ROUND(J241*I241,2)</f>
        <v>0</v>
      </c>
      <c r="S241" s="149">
        <f>ROUND(K241*I241,2)</f>
        <v>0</v>
      </c>
      <c r="T241" s="18"/>
      <c r="U241" s="150">
        <f>T241*I241</f>
        <v>0</v>
      </c>
      <c r="V241" s="150">
        <v>2.9E-4</v>
      </c>
      <c r="W241" s="150">
        <f>V241*I241</f>
        <v>3.9439999999999996E-3</v>
      </c>
      <c r="X241" s="150">
        <v>0</v>
      </c>
      <c r="Y241" s="151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2" t="s">
        <v>228</v>
      </c>
      <c r="AT241" s="18"/>
      <c r="AU241" s="152" t="s">
        <v>140</v>
      </c>
      <c r="AV241" s="152" t="s">
        <v>145</v>
      </c>
      <c r="AW241" s="18"/>
      <c r="AX241" s="18"/>
      <c r="AY241" s="18"/>
      <c r="AZ241" s="3" t="s">
        <v>138</v>
      </c>
      <c r="BA241" s="18"/>
      <c r="BB241" s="18"/>
      <c r="BC241" s="18"/>
      <c r="BD241" s="18"/>
      <c r="BE241" s="18"/>
      <c r="BF241" s="153">
        <f>IF(P241="základná",L241,0)</f>
        <v>0</v>
      </c>
      <c r="BG241" s="153">
        <f>IF(P241="znížená",L241,0)</f>
        <v>0</v>
      </c>
      <c r="BH241" s="153">
        <f>IF(P241="zákl. prenesená",L241,0)</f>
        <v>0</v>
      </c>
      <c r="BI241" s="153">
        <f>IF(P241="zníž. prenesená",L241,0)</f>
        <v>0</v>
      </c>
      <c r="BJ241" s="153">
        <f>IF(P241="nulová",L241,0)</f>
        <v>0</v>
      </c>
      <c r="BK241" s="3" t="s">
        <v>145</v>
      </c>
      <c r="BL241" s="153">
        <f>ROUND(Q241*I241,2)</f>
        <v>0</v>
      </c>
      <c r="BM241" s="3" t="s">
        <v>228</v>
      </c>
      <c r="BN241" s="152" t="s">
        <v>851</v>
      </c>
    </row>
    <row r="242" spans="1:66" ht="15.75" customHeight="1">
      <c r="A242" s="154"/>
      <c r="B242" s="155"/>
      <c r="C242" s="154"/>
      <c r="D242" s="156" t="s">
        <v>147</v>
      </c>
      <c r="E242" s="157" t="s">
        <v>1</v>
      </c>
      <c r="F242" s="158" t="s">
        <v>407</v>
      </c>
      <c r="G242" s="158"/>
      <c r="H242" s="154"/>
      <c r="I242" s="159">
        <v>13.6</v>
      </c>
      <c r="J242" s="154"/>
      <c r="K242" s="154"/>
      <c r="L242" s="154"/>
      <c r="M242" s="154"/>
      <c r="N242" s="155"/>
      <c r="O242" s="160"/>
      <c r="P242" s="154"/>
      <c r="Q242" s="154"/>
      <c r="R242" s="154"/>
      <c r="S242" s="154"/>
      <c r="T242" s="154"/>
      <c r="U242" s="154"/>
      <c r="V242" s="154"/>
      <c r="W242" s="154"/>
      <c r="X242" s="154"/>
      <c r="Y242" s="161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7" t="s">
        <v>147</v>
      </c>
      <c r="AV242" s="157" t="s">
        <v>145</v>
      </c>
      <c r="AW242" s="154" t="s">
        <v>145</v>
      </c>
      <c r="AX242" s="154" t="s">
        <v>4</v>
      </c>
      <c r="AY242" s="154" t="s">
        <v>86</v>
      </c>
      <c r="AZ242" s="157" t="s">
        <v>138</v>
      </c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</row>
    <row r="243" spans="1:66" ht="24" customHeight="1">
      <c r="A243" s="18"/>
      <c r="B243" s="19"/>
      <c r="C243" s="139" t="s">
        <v>408</v>
      </c>
      <c r="D243" s="139" t="s">
        <v>140</v>
      </c>
      <c r="E243" s="140" t="s">
        <v>409</v>
      </c>
      <c r="F243" s="141" t="s">
        <v>410</v>
      </c>
      <c r="G243" s="141"/>
      <c r="H243" s="142" t="s">
        <v>234</v>
      </c>
      <c r="I243" s="143">
        <v>13.6</v>
      </c>
      <c r="J243" s="144"/>
      <c r="K243" s="144"/>
      <c r="L243" s="145">
        <f>ROUND(Q243*I243,2)</f>
        <v>0</v>
      </c>
      <c r="M243" s="146"/>
      <c r="N243" s="19"/>
      <c r="O243" s="147" t="s">
        <v>1</v>
      </c>
      <c r="P243" s="148" t="s">
        <v>42</v>
      </c>
      <c r="Q243" s="149">
        <f>J243+K243</f>
        <v>0</v>
      </c>
      <c r="R243" s="149">
        <f>ROUND(J243*I243,2)</f>
        <v>0</v>
      </c>
      <c r="S243" s="149">
        <f>ROUND(K243*I243,2)</f>
        <v>0</v>
      </c>
      <c r="T243" s="18"/>
      <c r="U243" s="150">
        <f>T243*I243</f>
        <v>0</v>
      </c>
      <c r="V243" s="150">
        <v>2.15E-3</v>
      </c>
      <c r="W243" s="150">
        <f>V243*I243</f>
        <v>2.9239999999999999E-2</v>
      </c>
      <c r="X243" s="150">
        <v>0</v>
      </c>
      <c r="Y243" s="151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2" t="s">
        <v>228</v>
      </c>
      <c r="AT243" s="18"/>
      <c r="AU243" s="152" t="s">
        <v>140</v>
      </c>
      <c r="AV243" s="152" t="s">
        <v>145</v>
      </c>
      <c r="AW243" s="18"/>
      <c r="AX243" s="18"/>
      <c r="AY243" s="18"/>
      <c r="AZ243" s="3" t="s">
        <v>138</v>
      </c>
      <c r="BA243" s="18"/>
      <c r="BB243" s="18"/>
      <c r="BC243" s="18"/>
      <c r="BD243" s="18"/>
      <c r="BE243" s="18"/>
      <c r="BF243" s="153">
        <f>IF(P243="základná",L243,0)</f>
        <v>0</v>
      </c>
      <c r="BG243" s="153">
        <f>IF(P243="znížená",L243,0)</f>
        <v>0</v>
      </c>
      <c r="BH243" s="153">
        <f>IF(P243="zákl. prenesená",L243,0)</f>
        <v>0</v>
      </c>
      <c r="BI243" s="153">
        <f>IF(P243="zníž. prenesená",L243,0)</f>
        <v>0</v>
      </c>
      <c r="BJ243" s="153">
        <f>IF(P243="nulová",L243,0)</f>
        <v>0</v>
      </c>
      <c r="BK243" s="3" t="s">
        <v>145</v>
      </c>
      <c r="BL243" s="153">
        <f>ROUND(Q243*I243,2)</f>
        <v>0</v>
      </c>
      <c r="BM243" s="3" t="s">
        <v>228</v>
      </c>
      <c r="BN243" s="152" t="s">
        <v>852</v>
      </c>
    </row>
    <row r="244" spans="1:66" ht="15.75" customHeight="1">
      <c r="A244" s="154"/>
      <c r="B244" s="155"/>
      <c r="C244" s="154"/>
      <c r="D244" s="156" t="s">
        <v>147</v>
      </c>
      <c r="E244" s="157" t="s">
        <v>1</v>
      </c>
      <c r="F244" s="158" t="s">
        <v>407</v>
      </c>
      <c r="G244" s="158"/>
      <c r="H244" s="154"/>
      <c r="I244" s="159">
        <v>13.6</v>
      </c>
      <c r="J244" s="154"/>
      <c r="K244" s="154"/>
      <c r="L244" s="154"/>
      <c r="M244" s="154"/>
      <c r="N244" s="155"/>
      <c r="O244" s="160"/>
      <c r="P244" s="154"/>
      <c r="Q244" s="154"/>
      <c r="R244" s="154"/>
      <c r="S244" s="154"/>
      <c r="T244" s="154"/>
      <c r="U244" s="154"/>
      <c r="V244" s="154"/>
      <c r="W244" s="154"/>
      <c r="X244" s="154"/>
      <c r="Y244" s="161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7" t="s">
        <v>147</v>
      </c>
      <c r="AV244" s="157" t="s">
        <v>145</v>
      </c>
      <c r="AW244" s="154" t="s">
        <v>145</v>
      </c>
      <c r="AX244" s="154" t="s">
        <v>4</v>
      </c>
      <c r="AY244" s="154" t="s">
        <v>86</v>
      </c>
      <c r="AZ244" s="157" t="s">
        <v>138</v>
      </c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</row>
    <row r="245" spans="1:66" ht="24" customHeight="1">
      <c r="A245" s="18"/>
      <c r="B245" s="19"/>
      <c r="C245" s="139" t="s">
        <v>412</v>
      </c>
      <c r="D245" s="139" t="s">
        <v>140</v>
      </c>
      <c r="E245" s="140" t="s">
        <v>413</v>
      </c>
      <c r="F245" s="141" t="s">
        <v>414</v>
      </c>
      <c r="G245" s="141"/>
      <c r="H245" s="142" t="s">
        <v>196</v>
      </c>
      <c r="I245" s="143">
        <v>2</v>
      </c>
      <c r="J245" s="144"/>
      <c r="K245" s="144"/>
      <c r="L245" s="145">
        <f t="shared" ref="L245:L246" si="57">ROUND(Q245*I245,2)</f>
        <v>0</v>
      </c>
      <c r="M245" s="146"/>
      <c r="N245" s="19"/>
      <c r="O245" s="147" t="s">
        <v>1</v>
      </c>
      <c r="P245" s="148" t="s">
        <v>42</v>
      </c>
      <c r="Q245" s="149">
        <f t="shared" ref="Q245:Q246" si="58">J245+K245</f>
        <v>0</v>
      </c>
      <c r="R245" s="149">
        <f t="shared" ref="R245:R246" si="59">ROUND(J245*I245,2)</f>
        <v>0</v>
      </c>
      <c r="S245" s="149">
        <f t="shared" ref="S245:S246" si="60">ROUND(K245*I245,2)</f>
        <v>0</v>
      </c>
      <c r="T245" s="18"/>
      <c r="U245" s="150">
        <f t="shared" ref="U245:U246" si="61">T245*I245</f>
        <v>0</v>
      </c>
      <c r="V245" s="150">
        <v>1.8799999999999999E-3</v>
      </c>
      <c r="W245" s="150">
        <f t="shared" ref="W245:W246" si="62">V245*I245</f>
        <v>3.7599999999999999E-3</v>
      </c>
      <c r="X245" s="150">
        <v>0</v>
      </c>
      <c r="Y245" s="151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2" t="s">
        <v>228</v>
      </c>
      <c r="AT245" s="18"/>
      <c r="AU245" s="152" t="s">
        <v>140</v>
      </c>
      <c r="AV245" s="152" t="s">
        <v>145</v>
      </c>
      <c r="AW245" s="18"/>
      <c r="AX245" s="18"/>
      <c r="AY245" s="18"/>
      <c r="AZ245" s="3" t="s">
        <v>138</v>
      </c>
      <c r="BA245" s="18"/>
      <c r="BB245" s="18"/>
      <c r="BC245" s="18"/>
      <c r="BD245" s="18"/>
      <c r="BE245" s="18"/>
      <c r="BF245" s="153">
        <f t="shared" ref="BF245:BF246" si="64">IF(P245="základná",L245,0)</f>
        <v>0</v>
      </c>
      <c r="BG245" s="153">
        <f t="shared" ref="BG245:BG246" si="65">IF(P245="znížená",L245,0)</f>
        <v>0</v>
      </c>
      <c r="BH245" s="153">
        <f t="shared" ref="BH245:BH246" si="66">IF(P245="zákl. prenesená",L245,0)</f>
        <v>0</v>
      </c>
      <c r="BI245" s="153">
        <f t="shared" ref="BI245:BI246" si="67">IF(P245="zníž. prenesená",L245,0)</f>
        <v>0</v>
      </c>
      <c r="BJ245" s="153">
        <f t="shared" ref="BJ245:BJ246" si="68">IF(P245="nulová",L245,0)</f>
        <v>0</v>
      </c>
      <c r="BK245" s="3" t="s">
        <v>145</v>
      </c>
      <c r="BL245" s="153">
        <f t="shared" ref="BL245:BL246" si="69">ROUND(Q245*I245,2)</f>
        <v>0</v>
      </c>
      <c r="BM245" s="3" t="s">
        <v>228</v>
      </c>
      <c r="BN245" s="152" t="s">
        <v>853</v>
      </c>
    </row>
    <row r="246" spans="1:66" ht="33" customHeight="1">
      <c r="A246" s="18"/>
      <c r="B246" s="19"/>
      <c r="C246" s="139" t="s">
        <v>416</v>
      </c>
      <c r="D246" s="139" t="s">
        <v>140</v>
      </c>
      <c r="E246" s="140" t="s">
        <v>417</v>
      </c>
      <c r="F246" s="141" t="s">
        <v>418</v>
      </c>
      <c r="G246" s="141"/>
      <c r="H246" s="142" t="s">
        <v>196</v>
      </c>
      <c r="I246" s="143">
        <v>6</v>
      </c>
      <c r="J246" s="144"/>
      <c r="K246" s="144"/>
      <c r="L246" s="145">
        <f t="shared" si="57"/>
        <v>0</v>
      </c>
      <c r="M246" s="146"/>
      <c r="N246" s="19"/>
      <c r="O246" s="147" t="s">
        <v>1</v>
      </c>
      <c r="P246" s="148" t="s">
        <v>42</v>
      </c>
      <c r="Q246" s="149">
        <f t="shared" si="58"/>
        <v>0</v>
      </c>
      <c r="R246" s="149">
        <f t="shared" si="59"/>
        <v>0</v>
      </c>
      <c r="S246" s="149">
        <f t="shared" si="60"/>
        <v>0</v>
      </c>
      <c r="T246" s="18"/>
      <c r="U246" s="150">
        <f t="shared" si="61"/>
        <v>0</v>
      </c>
      <c r="V246" s="150">
        <v>1E-4</v>
      </c>
      <c r="W246" s="150">
        <f t="shared" si="62"/>
        <v>6.0000000000000006E-4</v>
      </c>
      <c r="X246" s="150">
        <v>0</v>
      </c>
      <c r="Y246" s="151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2" t="s">
        <v>228</v>
      </c>
      <c r="AT246" s="18"/>
      <c r="AU246" s="152" t="s">
        <v>140</v>
      </c>
      <c r="AV246" s="152" t="s">
        <v>145</v>
      </c>
      <c r="AW246" s="18"/>
      <c r="AX246" s="18"/>
      <c r="AY246" s="18"/>
      <c r="AZ246" s="3" t="s">
        <v>138</v>
      </c>
      <c r="BA246" s="18"/>
      <c r="BB246" s="18"/>
      <c r="BC246" s="18"/>
      <c r="BD246" s="18"/>
      <c r="BE246" s="18"/>
      <c r="BF246" s="153">
        <f t="shared" si="64"/>
        <v>0</v>
      </c>
      <c r="BG246" s="153">
        <f t="shared" si="65"/>
        <v>0</v>
      </c>
      <c r="BH246" s="153">
        <f t="shared" si="66"/>
        <v>0</v>
      </c>
      <c r="BI246" s="153">
        <f t="shared" si="67"/>
        <v>0</v>
      </c>
      <c r="BJ246" s="153">
        <f t="shared" si="68"/>
        <v>0</v>
      </c>
      <c r="BK246" s="3" t="s">
        <v>145</v>
      </c>
      <c r="BL246" s="153">
        <f t="shared" si="69"/>
        <v>0</v>
      </c>
      <c r="BM246" s="3" t="s">
        <v>228</v>
      </c>
      <c r="BN246" s="152" t="s">
        <v>854</v>
      </c>
    </row>
    <row r="247" spans="1:66" ht="15.75" customHeight="1">
      <c r="A247" s="154"/>
      <c r="B247" s="155"/>
      <c r="C247" s="154"/>
      <c r="D247" s="156" t="s">
        <v>147</v>
      </c>
      <c r="E247" s="157" t="s">
        <v>1</v>
      </c>
      <c r="F247" s="158" t="s">
        <v>420</v>
      </c>
      <c r="G247" s="158"/>
      <c r="H247" s="154"/>
      <c r="I247" s="159">
        <v>6</v>
      </c>
      <c r="J247" s="154"/>
      <c r="K247" s="154"/>
      <c r="L247" s="154"/>
      <c r="M247" s="154"/>
      <c r="N247" s="155"/>
      <c r="O247" s="160"/>
      <c r="P247" s="154"/>
      <c r="Q247" s="154"/>
      <c r="R247" s="154"/>
      <c r="S247" s="154"/>
      <c r="T247" s="154"/>
      <c r="U247" s="154"/>
      <c r="V247" s="154"/>
      <c r="W247" s="154"/>
      <c r="X247" s="154"/>
      <c r="Y247" s="161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7" t="s">
        <v>147</v>
      </c>
      <c r="AV247" s="157" t="s">
        <v>145</v>
      </c>
      <c r="AW247" s="154" t="s">
        <v>145</v>
      </c>
      <c r="AX247" s="154" t="s">
        <v>4</v>
      </c>
      <c r="AY247" s="154" t="s">
        <v>86</v>
      </c>
      <c r="AZ247" s="157" t="s">
        <v>138</v>
      </c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</row>
    <row r="248" spans="1:66" ht="21.75" customHeight="1">
      <c r="A248" s="18"/>
      <c r="B248" s="19"/>
      <c r="C248" s="165" t="s">
        <v>421</v>
      </c>
      <c r="D248" s="165" t="s">
        <v>193</v>
      </c>
      <c r="E248" s="166" t="s">
        <v>422</v>
      </c>
      <c r="F248" s="167" t="s">
        <v>423</v>
      </c>
      <c r="G248" s="167"/>
      <c r="H248" s="168" t="s">
        <v>196</v>
      </c>
      <c r="I248" s="169">
        <v>6</v>
      </c>
      <c r="J248" s="170"/>
      <c r="K248" s="171"/>
      <c r="L248" s="172">
        <f t="shared" ref="L248:L250" si="70">ROUND(Q248*I248,2)</f>
        <v>0</v>
      </c>
      <c r="M248" s="171"/>
      <c r="N248" s="173"/>
      <c r="O248" s="174" t="s">
        <v>1</v>
      </c>
      <c r="P248" s="148" t="s">
        <v>42</v>
      </c>
      <c r="Q248" s="149">
        <f t="shared" ref="Q248:Q250" si="71">J248+K248</f>
        <v>0</v>
      </c>
      <c r="R248" s="149">
        <f t="shared" ref="R248:R250" si="72">ROUND(J248*I248,2)</f>
        <v>0</v>
      </c>
      <c r="S248" s="149">
        <f t="shared" ref="S248:S250" si="73">ROUND(K248*I248,2)</f>
        <v>0</v>
      </c>
      <c r="T248" s="18"/>
      <c r="U248" s="150">
        <f t="shared" ref="U248:U250" si="74">T248*I248</f>
        <v>0</v>
      </c>
      <c r="V248" s="150">
        <v>2.5000000000000001E-4</v>
      </c>
      <c r="W248" s="150">
        <f t="shared" ref="W248:W250" si="75">V248*I248</f>
        <v>1.5E-3</v>
      </c>
      <c r="X248" s="150">
        <v>0</v>
      </c>
      <c r="Y248" s="151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2" t="s">
        <v>235</v>
      </c>
      <c r="AT248" s="18"/>
      <c r="AU248" s="152" t="s">
        <v>193</v>
      </c>
      <c r="AV248" s="152" t="s">
        <v>145</v>
      </c>
      <c r="AW248" s="18"/>
      <c r="AX248" s="18"/>
      <c r="AY248" s="18"/>
      <c r="AZ248" s="3" t="s">
        <v>138</v>
      </c>
      <c r="BA248" s="18"/>
      <c r="BB248" s="18"/>
      <c r="BC248" s="18"/>
      <c r="BD248" s="18"/>
      <c r="BE248" s="18"/>
      <c r="BF248" s="153">
        <f t="shared" ref="BF248:BF250" si="77">IF(P248="základná",L248,0)</f>
        <v>0</v>
      </c>
      <c r="BG248" s="153">
        <f t="shared" ref="BG248:BG250" si="78">IF(P248="znížená",L248,0)</f>
        <v>0</v>
      </c>
      <c r="BH248" s="153">
        <f t="shared" ref="BH248:BH250" si="79">IF(P248="zákl. prenesená",L248,0)</f>
        <v>0</v>
      </c>
      <c r="BI248" s="153">
        <f t="shared" ref="BI248:BI250" si="80">IF(P248="zníž. prenesená",L248,0)</f>
        <v>0</v>
      </c>
      <c r="BJ248" s="153">
        <f t="shared" ref="BJ248:BJ250" si="81">IF(P248="nulová",L248,0)</f>
        <v>0</v>
      </c>
      <c r="BK248" s="3" t="s">
        <v>145</v>
      </c>
      <c r="BL248" s="153">
        <f t="shared" ref="BL248:BL250" si="82">ROUND(Q248*I248,2)</f>
        <v>0</v>
      </c>
      <c r="BM248" s="3" t="s">
        <v>228</v>
      </c>
      <c r="BN248" s="152" t="s">
        <v>855</v>
      </c>
    </row>
    <row r="249" spans="1:66" ht="24" customHeight="1">
      <c r="A249" s="18"/>
      <c r="B249" s="19"/>
      <c r="C249" s="139" t="s">
        <v>425</v>
      </c>
      <c r="D249" s="139" t="s">
        <v>140</v>
      </c>
      <c r="E249" s="140" t="s">
        <v>426</v>
      </c>
      <c r="F249" s="141" t="s">
        <v>427</v>
      </c>
      <c r="G249" s="141"/>
      <c r="H249" s="142" t="s">
        <v>234</v>
      </c>
      <c r="I249" s="143">
        <v>13.6</v>
      </c>
      <c r="J249" s="144"/>
      <c r="K249" s="144"/>
      <c r="L249" s="145">
        <f t="shared" si="70"/>
        <v>0</v>
      </c>
      <c r="M249" s="146"/>
      <c r="N249" s="19"/>
      <c r="O249" s="147" t="s">
        <v>1</v>
      </c>
      <c r="P249" s="148" t="s">
        <v>42</v>
      </c>
      <c r="Q249" s="149">
        <f t="shared" si="71"/>
        <v>0</v>
      </c>
      <c r="R249" s="149">
        <f t="shared" si="72"/>
        <v>0</v>
      </c>
      <c r="S249" s="149">
        <f t="shared" si="73"/>
        <v>0</v>
      </c>
      <c r="T249" s="18"/>
      <c r="U249" s="150">
        <f t="shared" si="74"/>
        <v>0</v>
      </c>
      <c r="V249" s="150">
        <v>2.0699999999999998E-3</v>
      </c>
      <c r="W249" s="150">
        <f t="shared" si="75"/>
        <v>2.8151999999999996E-2</v>
      </c>
      <c r="X249" s="150">
        <v>0</v>
      </c>
      <c r="Y249" s="151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2" t="s">
        <v>228</v>
      </c>
      <c r="AT249" s="18"/>
      <c r="AU249" s="152" t="s">
        <v>140</v>
      </c>
      <c r="AV249" s="152" t="s">
        <v>145</v>
      </c>
      <c r="AW249" s="18"/>
      <c r="AX249" s="18"/>
      <c r="AY249" s="18"/>
      <c r="AZ249" s="3" t="s">
        <v>138</v>
      </c>
      <c r="BA249" s="18"/>
      <c r="BB249" s="18"/>
      <c r="BC249" s="18"/>
      <c r="BD249" s="18"/>
      <c r="BE249" s="18"/>
      <c r="BF249" s="153">
        <f t="shared" si="77"/>
        <v>0</v>
      </c>
      <c r="BG249" s="153">
        <f t="shared" si="78"/>
        <v>0</v>
      </c>
      <c r="BH249" s="153">
        <f t="shared" si="79"/>
        <v>0</v>
      </c>
      <c r="BI249" s="153">
        <f t="shared" si="80"/>
        <v>0</v>
      </c>
      <c r="BJ249" s="153">
        <f t="shared" si="81"/>
        <v>0</v>
      </c>
      <c r="BK249" s="3" t="s">
        <v>145</v>
      </c>
      <c r="BL249" s="153">
        <f t="shared" si="82"/>
        <v>0</v>
      </c>
      <c r="BM249" s="3" t="s">
        <v>228</v>
      </c>
      <c r="BN249" s="152" t="s">
        <v>856</v>
      </c>
    </row>
    <row r="250" spans="1:66" ht="24" customHeight="1">
      <c r="A250" s="18"/>
      <c r="B250" s="19"/>
      <c r="C250" s="139" t="s">
        <v>429</v>
      </c>
      <c r="D250" s="139" t="s">
        <v>140</v>
      </c>
      <c r="E250" s="140" t="s">
        <v>430</v>
      </c>
      <c r="F250" s="141" t="s">
        <v>431</v>
      </c>
      <c r="G250" s="141"/>
      <c r="H250" s="142" t="s">
        <v>274</v>
      </c>
      <c r="I250" s="188"/>
      <c r="J250" s="144"/>
      <c r="K250" s="144"/>
      <c r="L250" s="145">
        <f t="shared" si="70"/>
        <v>0</v>
      </c>
      <c r="M250" s="146"/>
      <c r="N250" s="19"/>
      <c r="O250" s="147" t="s">
        <v>1</v>
      </c>
      <c r="P250" s="148" t="s">
        <v>42</v>
      </c>
      <c r="Q250" s="149">
        <f t="shared" si="71"/>
        <v>0</v>
      </c>
      <c r="R250" s="149">
        <f t="shared" si="72"/>
        <v>0</v>
      </c>
      <c r="S250" s="149">
        <f t="shared" si="73"/>
        <v>0</v>
      </c>
      <c r="T250" s="18"/>
      <c r="U250" s="150">
        <f t="shared" si="74"/>
        <v>0</v>
      </c>
      <c r="V250" s="150">
        <v>0</v>
      </c>
      <c r="W250" s="150">
        <f t="shared" si="75"/>
        <v>0</v>
      </c>
      <c r="X250" s="150">
        <v>0</v>
      </c>
      <c r="Y250" s="151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2" t="s">
        <v>228</v>
      </c>
      <c r="AT250" s="18"/>
      <c r="AU250" s="152" t="s">
        <v>140</v>
      </c>
      <c r="AV250" s="152" t="s">
        <v>145</v>
      </c>
      <c r="AW250" s="18"/>
      <c r="AX250" s="18"/>
      <c r="AY250" s="18"/>
      <c r="AZ250" s="3" t="s">
        <v>138</v>
      </c>
      <c r="BA250" s="18"/>
      <c r="BB250" s="18"/>
      <c r="BC250" s="18"/>
      <c r="BD250" s="18"/>
      <c r="BE250" s="18"/>
      <c r="BF250" s="153">
        <f t="shared" si="77"/>
        <v>0</v>
      </c>
      <c r="BG250" s="153">
        <f t="shared" si="78"/>
        <v>0</v>
      </c>
      <c r="BH250" s="153">
        <f t="shared" si="79"/>
        <v>0</v>
      </c>
      <c r="BI250" s="153">
        <f t="shared" si="80"/>
        <v>0</v>
      </c>
      <c r="BJ250" s="153">
        <f t="shared" si="81"/>
        <v>0</v>
      </c>
      <c r="BK250" s="3" t="s">
        <v>145</v>
      </c>
      <c r="BL250" s="153">
        <f t="shared" si="82"/>
        <v>0</v>
      </c>
      <c r="BM250" s="3" t="s">
        <v>228</v>
      </c>
      <c r="BN250" s="152" t="s">
        <v>857</v>
      </c>
    </row>
    <row r="251" spans="1:66" ht="22.5" customHeight="1">
      <c r="A251" s="126"/>
      <c r="B251" s="127"/>
      <c r="C251" s="126"/>
      <c r="D251" s="128" t="s">
        <v>77</v>
      </c>
      <c r="E251" s="137" t="s">
        <v>433</v>
      </c>
      <c r="F251" s="137" t="s">
        <v>434</v>
      </c>
      <c r="G251" s="137"/>
      <c r="H251" s="126"/>
      <c r="I251" s="126"/>
      <c r="J251" s="126"/>
      <c r="K251" s="126"/>
      <c r="L251" s="138">
        <f>BL251</f>
        <v>0</v>
      </c>
      <c r="M251" s="126"/>
      <c r="N251" s="127"/>
      <c r="O251" s="131"/>
      <c r="P251" s="126"/>
      <c r="Q251" s="126"/>
      <c r="R251" s="132">
        <f t="shared" ref="R251:S251" si="83">SUM(R252:R254)</f>
        <v>0</v>
      </c>
      <c r="S251" s="132">
        <f t="shared" si="83"/>
        <v>0</v>
      </c>
      <c r="T251" s="126"/>
      <c r="U251" s="133">
        <f>SUM(U252:U254)</f>
        <v>0</v>
      </c>
      <c r="V251" s="126"/>
      <c r="W251" s="133">
        <f>SUM(W252:W254)</f>
        <v>8.9651200000000014E-2</v>
      </c>
      <c r="X251" s="126"/>
      <c r="Y251" s="134">
        <f>SUM(Y252:Y254)</f>
        <v>0</v>
      </c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8" t="s">
        <v>145</v>
      </c>
      <c r="AT251" s="126"/>
      <c r="AU251" s="135" t="s">
        <v>77</v>
      </c>
      <c r="AV251" s="135" t="s">
        <v>86</v>
      </c>
      <c r="AW251" s="126"/>
      <c r="AX251" s="126"/>
      <c r="AY251" s="126"/>
      <c r="AZ251" s="128" t="s">
        <v>138</v>
      </c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36">
        <f>SUM(BL252:BL254)</f>
        <v>0</v>
      </c>
      <c r="BM251" s="126"/>
      <c r="BN251" s="126"/>
    </row>
    <row r="252" spans="1:66" ht="24" customHeight="1">
      <c r="A252" s="18"/>
      <c r="B252" s="19"/>
      <c r="C252" s="139" t="s">
        <v>435</v>
      </c>
      <c r="D252" s="139" t="s">
        <v>140</v>
      </c>
      <c r="E252" s="140" t="s">
        <v>436</v>
      </c>
      <c r="F252" s="141" t="s">
        <v>437</v>
      </c>
      <c r="G252" s="141"/>
      <c r="H252" s="142" t="s">
        <v>163</v>
      </c>
      <c r="I252" s="143">
        <v>43.52</v>
      </c>
      <c r="J252" s="144"/>
      <c r="K252" s="144"/>
      <c r="L252" s="145">
        <f>ROUND(Q252*I252,2)</f>
        <v>0</v>
      </c>
      <c r="M252" s="146"/>
      <c r="N252" s="19"/>
      <c r="O252" s="147" t="s">
        <v>1</v>
      </c>
      <c r="P252" s="148" t="s">
        <v>42</v>
      </c>
      <c r="Q252" s="149">
        <f>J252+K252</f>
        <v>0</v>
      </c>
      <c r="R252" s="149">
        <f>ROUND(J252*I252,2)</f>
        <v>0</v>
      </c>
      <c r="S252" s="149">
        <f>ROUND(K252*I252,2)</f>
        <v>0</v>
      </c>
      <c r="T252" s="18"/>
      <c r="U252" s="150">
        <f>T252*I252</f>
        <v>0</v>
      </c>
      <c r="V252" s="150">
        <v>2.0600000000000002E-3</v>
      </c>
      <c r="W252" s="150">
        <f>V252*I252</f>
        <v>8.9651200000000014E-2</v>
      </c>
      <c r="X252" s="150">
        <v>0</v>
      </c>
      <c r="Y252" s="151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2" t="s">
        <v>228</v>
      </c>
      <c r="AT252" s="18"/>
      <c r="AU252" s="152" t="s">
        <v>140</v>
      </c>
      <c r="AV252" s="152" t="s">
        <v>145</v>
      </c>
      <c r="AW252" s="18"/>
      <c r="AX252" s="18"/>
      <c r="AY252" s="18"/>
      <c r="AZ252" s="3" t="s">
        <v>138</v>
      </c>
      <c r="BA252" s="18"/>
      <c r="BB252" s="18"/>
      <c r="BC252" s="18"/>
      <c r="BD252" s="18"/>
      <c r="BE252" s="18"/>
      <c r="BF252" s="153">
        <f>IF(P252="základná",L252,0)</f>
        <v>0</v>
      </c>
      <c r="BG252" s="153">
        <f>IF(P252="znížená",L252,0)</f>
        <v>0</v>
      </c>
      <c r="BH252" s="153">
        <f>IF(P252="zákl. prenesená",L252,0)</f>
        <v>0</v>
      </c>
      <c r="BI252" s="153">
        <f>IF(P252="zníž. prenesená",L252,0)</f>
        <v>0</v>
      </c>
      <c r="BJ252" s="153">
        <f>IF(P252="nulová",L252,0)</f>
        <v>0</v>
      </c>
      <c r="BK252" s="3" t="s">
        <v>145</v>
      </c>
      <c r="BL252" s="153">
        <f>ROUND(Q252*I252,2)</f>
        <v>0</v>
      </c>
      <c r="BM252" s="3" t="s">
        <v>228</v>
      </c>
      <c r="BN252" s="152" t="s">
        <v>858</v>
      </c>
    </row>
    <row r="253" spans="1:66" ht="15.75" customHeight="1">
      <c r="A253" s="154"/>
      <c r="B253" s="155"/>
      <c r="C253" s="154"/>
      <c r="D253" s="156" t="s">
        <v>147</v>
      </c>
      <c r="E253" s="157" t="s">
        <v>1</v>
      </c>
      <c r="F253" s="158" t="s">
        <v>330</v>
      </c>
      <c r="G253" s="158"/>
      <c r="H253" s="154"/>
      <c r="I253" s="159">
        <v>43.52</v>
      </c>
      <c r="J253" s="154"/>
      <c r="K253" s="154"/>
      <c r="L253" s="154"/>
      <c r="M253" s="154"/>
      <c r="N253" s="155"/>
      <c r="O253" s="160"/>
      <c r="P253" s="154"/>
      <c r="Q253" s="154"/>
      <c r="R253" s="154"/>
      <c r="S253" s="154"/>
      <c r="T253" s="154"/>
      <c r="U253" s="154"/>
      <c r="V253" s="154"/>
      <c r="W253" s="154"/>
      <c r="X253" s="154"/>
      <c r="Y253" s="161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7" t="s">
        <v>147</v>
      </c>
      <c r="AV253" s="157" t="s">
        <v>145</v>
      </c>
      <c r="AW253" s="154" t="s">
        <v>145</v>
      </c>
      <c r="AX253" s="154" t="s">
        <v>4</v>
      </c>
      <c r="AY253" s="154" t="s">
        <v>86</v>
      </c>
      <c r="AZ253" s="157" t="s">
        <v>138</v>
      </c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</row>
    <row r="254" spans="1:66" ht="21.75" customHeight="1">
      <c r="A254" s="18"/>
      <c r="B254" s="19"/>
      <c r="C254" s="139" t="s">
        <v>439</v>
      </c>
      <c r="D254" s="139" t="s">
        <v>140</v>
      </c>
      <c r="E254" s="140" t="s">
        <v>440</v>
      </c>
      <c r="F254" s="141" t="s">
        <v>441</v>
      </c>
      <c r="G254" s="141"/>
      <c r="H254" s="142" t="s">
        <v>274</v>
      </c>
      <c r="I254" s="188"/>
      <c r="J254" s="144"/>
      <c r="K254" s="144"/>
      <c r="L254" s="145">
        <f>ROUND(Q254*I254,2)</f>
        <v>0</v>
      </c>
      <c r="M254" s="146"/>
      <c r="N254" s="19"/>
      <c r="O254" s="147" t="s">
        <v>1</v>
      </c>
      <c r="P254" s="148" t="s">
        <v>42</v>
      </c>
      <c r="Q254" s="149">
        <f>J254+K254</f>
        <v>0</v>
      </c>
      <c r="R254" s="149">
        <f>ROUND(J254*I254,2)</f>
        <v>0</v>
      </c>
      <c r="S254" s="149">
        <f>ROUND(K254*I254,2)</f>
        <v>0</v>
      </c>
      <c r="T254" s="18"/>
      <c r="U254" s="150">
        <f>T254*I254</f>
        <v>0</v>
      </c>
      <c r="V254" s="150">
        <v>0</v>
      </c>
      <c r="W254" s="150">
        <f>V254*I254</f>
        <v>0</v>
      </c>
      <c r="X254" s="150">
        <v>0</v>
      </c>
      <c r="Y254" s="151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2" t="s">
        <v>228</v>
      </c>
      <c r="AT254" s="18"/>
      <c r="AU254" s="152" t="s">
        <v>140</v>
      </c>
      <c r="AV254" s="152" t="s">
        <v>145</v>
      </c>
      <c r="AW254" s="18"/>
      <c r="AX254" s="18"/>
      <c r="AY254" s="18"/>
      <c r="AZ254" s="3" t="s">
        <v>138</v>
      </c>
      <c r="BA254" s="18"/>
      <c r="BB254" s="18"/>
      <c r="BC254" s="18"/>
      <c r="BD254" s="18"/>
      <c r="BE254" s="18"/>
      <c r="BF254" s="153">
        <f>IF(P254="základná",L254,0)</f>
        <v>0</v>
      </c>
      <c r="BG254" s="153">
        <f>IF(P254="znížená",L254,0)</f>
        <v>0</v>
      </c>
      <c r="BH254" s="153">
        <f>IF(P254="zákl. prenesená",L254,0)</f>
        <v>0</v>
      </c>
      <c r="BI254" s="153">
        <f>IF(P254="zníž. prenesená",L254,0)</f>
        <v>0</v>
      </c>
      <c r="BJ254" s="153">
        <f>IF(P254="nulová",L254,0)</f>
        <v>0</v>
      </c>
      <c r="BK254" s="3" t="s">
        <v>145</v>
      </c>
      <c r="BL254" s="153">
        <f>ROUND(Q254*I254,2)</f>
        <v>0</v>
      </c>
      <c r="BM254" s="3" t="s">
        <v>228</v>
      </c>
      <c r="BN254" s="152" t="s">
        <v>859</v>
      </c>
    </row>
    <row r="255" spans="1:66" ht="22.5" customHeight="1">
      <c r="A255" s="126"/>
      <c r="B255" s="127"/>
      <c r="C255" s="126"/>
      <c r="D255" s="128" t="s">
        <v>77</v>
      </c>
      <c r="E255" s="137" t="s">
        <v>443</v>
      </c>
      <c r="F255" s="137" t="s">
        <v>444</v>
      </c>
      <c r="G255" s="137"/>
      <c r="H255" s="126"/>
      <c r="I255" s="126"/>
      <c r="J255" s="126"/>
      <c r="K255" s="126"/>
      <c r="L255" s="138">
        <f>BL255</f>
        <v>0</v>
      </c>
      <c r="M255" s="126"/>
      <c r="N255" s="127"/>
      <c r="O255" s="131"/>
      <c r="P255" s="126"/>
      <c r="Q255" s="126"/>
      <c r="R255" s="132">
        <f t="shared" ref="R255:S255" si="84">SUM(R256:R278)</f>
        <v>0</v>
      </c>
      <c r="S255" s="132">
        <f t="shared" si="84"/>
        <v>0</v>
      </c>
      <c r="T255" s="126"/>
      <c r="U255" s="133">
        <f>SUM(U256:U278)</f>
        <v>0</v>
      </c>
      <c r="V255" s="126"/>
      <c r="W255" s="133">
        <f>SUM(W256:W278)</f>
        <v>0.25195840000000003</v>
      </c>
      <c r="X255" s="126"/>
      <c r="Y255" s="134">
        <f>SUM(Y256:Y278)</f>
        <v>0</v>
      </c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8" t="s">
        <v>145</v>
      </c>
      <c r="AT255" s="126"/>
      <c r="AU255" s="135" t="s">
        <v>77</v>
      </c>
      <c r="AV255" s="135" t="s">
        <v>86</v>
      </c>
      <c r="AW255" s="126"/>
      <c r="AX255" s="126"/>
      <c r="AY255" s="126"/>
      <c r="AZ255" s="128" t="s">
        <v>138</v>
      </c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36">
        <f>SUM(BL256:BL278)</f>
        <v>0</v>
      </c>
      <c r="BM255" s="126"/>
      <c r="BN255" s="126"/>
    </row>
    <row r="256" spans="1:66" ht="37.5" customHeight="1">
      <c r="A256" s="18"/>
      <c r="B256" s="19"/>
      <c r="C256" s="139" t="s">
        <v>445</v>
      </c>
      <c r="D256" s="139" t="s">
        <v>140</v>
      </c>
      <c r="E256" s="140" t="s">
        <v>446</v>
      </c>
      <c r="F256" s="141" t="s">
        <v>447</v>
      </c>
      <c r="G256" s="141"/>
      <c r="H256" s="142" t="s">
        <v>163</v>
      </c>
      <c r="I256" s="143">
        <v>55.48</v>
      </c>
      <c r="J256" s="144"/>
      <c r="K256" s="144"/>
      <c r="L256" s="145">
        <f>ROUND(Q256*I256,2)</f>
        <v>0</v>
      </c>
      <c r="M256" s="146"/>
      <c r="N256" s="19"/>
      <c r="O256" s="147" t="s">
        <v>1</v>
      </c>
      <c r="P256" s="148" t="s">
        <v>42</v>
      </c>
      <c r="Q256" s="149">
        <f>J256+K256</f>
        <v>0</v>
      </c>
      <c r="R256" s="149">
        <f>ROUND(J256*I256,2)</f>
        <v>0</v>
      </c>
      <c r="S256" s="149">
        <f>ROUND(K256*I256,2)</f>
        <v>0</v>
      </c>
      <c r="T256" s="18"/>
      <c r="U256" s="150">
        <f>T256*I256</f>
        <v>0</v>
      </c>
      <c r="V256" s="150">
        <v>3.0000000000000001E-5</v>
      </c>
      <c r="W256" s="150">
        <f>V256*I256</f>
        <v>1.6643999999999999E-3</v>
      </c>
      <c r="X256" s="150">
        <v>0</v>
      </c>
      <c r="Y256" s="151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2" t="s">
        <v>228</v>
      </c>
      <c r="AT256" s="18"/>
      <c r="AU256" s="152" t="s">
        <v>140</v>
      </c>
      <c r="AV256" s="152" t="s">
        <v>145</v>
      </c>
      <c r="AW256" s="18"/>
      <c r="AX256" s="18"/>
      <c r="AY256" s="18"/>
      <c r="AZ256" s="3" t="s">
        <v>138</v>
      </c>
      <c r="BA256" s="18"/>
      <c r="BB256" s="18"/>
      <c r="BC256" s="18"/>
      <c r="BD256" s="18"/>
      <c r="BE256" s="18"/>
      <c r="BF256" s="153">
        <f>IF(P256="základná",L256,0)</f>
        <v>0</v>
      </c>
      <c r="BG256" s="153">
        <f>IF(P256="znížená",L256,0)</f>
        <v>0</v>
      </c>
      <c r="BH256" s="153">
        <f>IF(P256="zákl. prenesená",L256,0)</f>
        <v>0</v>
      </c>
      <c r="BI256" s="153">
        <f>IF(P256="zníž. prenesená",L256,0)</f>
        <v>0</v>
      </c>
      <c r="BJ256" s="153">
        <f>IF(P256="nulová",L256,0)</f>
        <v>0</v>
      </c>
      <c r="BK256" s="3" t="s">
        <v>145</v>
      </c>
      <c r="BL256" s="153">
        <f>ROUND(Q256*I256,2)</f>
        <v>0</v>
      </c>
      <c r="BM256" s="3" t="s">
        <v>228</v>
      </c>
      <c r="BN256" s="152" t="s">
        <v>860</v>
      </c>
    </row>
    <row r="257" spans="1:66" ht="15.75" customHeight="1">
      <c r="A257" s="154"/>
      <c r="B257" s="155"/>
      <c r="C257" s="154"/>
      <c r="D257" s="156" t="s">
        <v>147</v>
      </c>
      <c r="E257" s="157" t="s">
        <v>1</v>
      </c>
      <c r="F257" s="158" t="s">
        <v>449</v>
      </c>
      <c r="G257" s="158"/>
      <c r="H257" s="154"/>
      <c r="I257" s="159">
        <v>59.6</v>
      </c>
      <c r="J257" s="154"/>
      <c r="K257" s="154"/>
      <c r="L257" s="154"/>
      <c r="M257" s="154"/>
      <c r="N257" s="155"/>
      <c r="O257" s="160"/>
      <c r="P257" s="154"/>
      <c r="Q257" s="154"/>
      <c r="R257" s="154"/>
      <c r="S257" s="154"/>
      <c r="T257" s="154"/>
      <c r="U257" s="154"/>
      <c r="V257" s="154"/>
      <c r="W257" s="154"/>
      <c r="X257" s="154"/>
      <c r="Y257" s="161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7" t="s">
        <v>147</v>
      </c>
      <c r="AV257" s="157" t="s">
        <v>145</v>
      </c>
      <c r="AW257" s="154" t="s">
        <v>145</v>
      </c>
      <c r="AX257" s="154" t="s">
        <v>4</v>
      </c>
      <c r="AY257" s="154" t="s">
        <v>78</v>
      </c>
      <c r="AZ257" s="157" t="s">
        <v>138</v>
      </c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</row>
    <row r="258" spans="1:66" ht="15.75" customHeight="1">
      <c r="A258" s="175"/>
      <c r="B258" s="176"/>
      <c r="C258" s="175"/>
      <c r="D258" s="156" t="s">
        <v>147</v>
      </c>
      <c r="E258" s="177" t="s">
        <v>1</v>
      </c>
      <c r="F258" s="178" t="s">
        <v>248</v>
      </c>
      <c r="G258" s="178"/>
      <c r="H258" s="175"/>
      <c r="I258" s="177" t="s">
        <v>1</v>
      </c>
      <c r="J258" s="175"/>
      <c r="K258" s="175"/>
      <c r="L258" s="175"/>
      <c r="M258" s="175"/>
      <c r="N258" s="176"/>
      <c r="O258" s="179"/>
      <c r="P258" s="175"/>
      <c r="Q258" s="175"/>
      <c r="R258" s="175"/>
      <c r="S258" s="175"/>
      <c r="T258" s="175"/>
      <c r="U258" s="175"/>
      <c r="V258" s="175"/>
      <c r="W258" s="175"/>
      <c r="X258" s="175"/>
      <c r="Y258" s="180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7" t="s">
        <v>147</v>
      </c>
      <c r="AV258" s="177" t="s">
        <v>145</v>
      </c>
      <c r="AW258" s="175" t="s">
        <v>86</v>
      </c>
      <c r="AX258" s="175" t="s">
        <v>4</v>
      </c>
      <c r="AY258" s="175" t="s">
        <v>78</v>
      </c>
      <c r="AZ258" s="177" t="s">
        <v>138</v>
      </c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</row>
    <row r="259" spans="1:66" ht="15.75" customHeight="1">
      <c r="A259" s="154"/>
      <c r="B259" s="155"/>
      <c r="C259" s="154"/>
      <c r="D259" s="156" t="s">
        <v>147</v>
      </c>
      <c r="E259" s="157" t="s">
        <v>1</v>
      </c>
      <c r="F259" s="158" t="s">
        <v>258</v>
      </c>
      <c r="G259" s="158"/>
      <c r="H259" s="154"/>
      <c r="I259" s="159">
        <v>-1.92</v>
      </c>
      <c r="J259" s="154"/>
      <c r="K259" s="154"/>
      <c r="L259" s="154"/>
      <c r="M259" s="154"/>
      <c r="N259" s="155"/>
      <c r="O259" s="160"/>
      <c r="P259" s="154"/>
      <c r="Q259" s="154"/>
      <c r="R259" s="154"/>
      <c r="S259" s="154"/>
      <c r="T259" s="154"/>
      <c r="U259" s="154"/>
      <c r="V259" s="154"/>
      <c r="W259" s="154"/>
      <c r="X259" s="154"/>
      <c r="Y259" s="161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7" t="s">
        <v>147</v>
      </c>
      <c r="AV259" s="157" t="s">
        <v>145</v>
      </c>
      <c r="AW259" s="154" t="s">
        <v>145</v>
      </c>
      <c r="AX259" s="154" t="s">
        <v>4</v>
      </c>
      <c r="AY259" s="154" t="s">
        <v>78</v>
      </c>
      <c r="AZ259" s="157" t="s">
        <v>138</v>
      </c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</row>
    <row r="260" spans="1:66" ht="15.75" customHeight="1">
      <c r="A260" s="154"/>
      <c r="B260" s="155"/>
      <c r="C260" s="154"/>
      <c r="D260" s="156" t="s">
        <v>147</v>
      </c>
      <c r="E260" s="157" t="s">
        <v>1</v>
      </c>
      <c r="F260" s="158" t="s">
        <v>259</v>
      </c>
      <c r="G260" s="158"/>
      <c r="H260" s="154"/>
      <c r="I260" s="159">
        <v>-0.6</v>
      </c>
      <c r="J260" s="154"/>
      <c r="K260" s="154"/>
      <c r="L260" s="154"/>
      <c r="M260" s="154"/>
      <c r="N260" s="155"/>
      <c r="O260" s="160"/>
      <c r="P260" s="154"/>
      <c r="Q260" s="154"/>
      <c r="R260" s="154"/>
      <c r="S260" s="154"/>
      <c r="T260" s="154"/>
      <c r="U260" s="154"/>
      <c r="V260" s="154"/>
      <c r="W260" s="154"/>
      <c r="X260" s="154"/>
      <c r="Y260" s="161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7" t="s">
        <v>147</v>
      </c>
      <c r="AV260" s="157" t="s">
        <v>145</v>
      </c>
      <c r="AW260" s="154" t="s">
        <v>145</v>
      </c>
      <c r="AX260" s="154" t="s">
        <v>4</v>
      </c>
      <c r="AY260" s="154" t="s">
        <v>78</v>
      </c>
      <c r="AZ260" s="157" t="s">
        <v>138</v>
      </c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</row>
    <row r="261" spans="1:66" ht="15.75" customHeight="1">
      <c r="A261" s="154"/>
      <c r="B261" s="155"/>
      <c r="C261" s="154"/>
      <c r="D261" s="156" t="s">
        <v>147</v>
      </c>
      <c r="E261" s="157" t="s">
        <v>1</v>
      </c>
      <c r="F261" s="158" t="s">
        <v>260</v>
      </c>
      <c r="G261" s="158"/>
      <c r="H261" s="154"/>
      <c r="I261" s="159">
        <v>-1.6</v>
      </c>
      <c r="J261" s="154"/>
      <c r="K261" s="154"/>
      <c r="L261" s="154"/>
      <c r="M261" s="154"/>
      <c r="N261" s="155"/>
      <c r="O261" s="160"/>
      <c r="P261" s="154"/>
      <c r="Q261" s="154"/>
      <c r="R261" s="154"/>
      <c r="S261" s="154"/>
      <c r="T261" s="154"/>
      <c r="U261" s="154"/>
      <c r="V261" s="154"/>
      <c r="W261" s="154"/>
      <c r="X261" s="154"/>
      <c r="Y261" s="161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7" t="s">
        <v>147</v>
      </c>
      <c r="AV261" s="157" t="s">
        <v>145</v>
      </c>
      <c r="AW261" s="154" t="s">
        <v>145</v>
      </c>
      <c r="AX261" s="154" t="s">
        <v>4</v>
      </c>
      <c r="AY261" s="154" t="s">
        <v>78</v>
      </c>
      <c r="AZ261" s="157" t="s">
        <v>138</v>
      </c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</row>
    <row r="262" spans="1:66" ht="15.75" customHeight="1">
      <c r="A262" s="181"/>
      <c r="B262" s="182"/>
      <c r="C262" s="181"/>
      <c r="D262" s="156" t="s">
        <v>147</v>
      </c>
      <c r="E262" s="183" t="s">
        <v>1</v>
      </c>
      <c r="F262" s="184" t="s">
        <v>252</v>
      </c>
      <c r="G262" s="184"/>
      <c r="H262" s="181"/>
      <c r="I262" s="185">
        <v>55.48</v>
      </c>
      <c r="J262" s="181"/>
      <c r="K262" s="181"/>
      <c r="L262" s="181"/>
      <c r="M262" s="181"/>
      <c r="N262" s="182"/>
      <c r="O262" s="186"/>
      <c r="P262" s="181"/>
      <c r="Q262" s="181"/>
      <c r="R262" s="181"/>
      <c r="S262" s="181"/>
      <c r="T262" s="181"/>
      <c r="U262" s="181"/>
      <c r="V262" s="181"/>
      <c r="W262" s="181"/>
      <c r="X262" s="181"/>
      <c r="Y262" s="187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3" t="s">
        <v>147</v>
      </c>
      <c r="AV262" s="183" t="s">
        <v>145</v>
      </c>
      <c r="AW262" s="181" t="s">
        <v>153</v>
      </c>
      <c r="AX262" s="181" t="s">
        <v>4</v>
      </c>
      <c r="AY262" s="181" t="s">
        <v>86</v>
      </c>
      <c r="AZ262" s="183" t="s">
        <v>138</v>
      </c>
      <c r="BA262" s="181"/>
      <c r="BB262" s="181"/>
      <c r="BC262" s="181"/>
      <c r="BD262" s="181"/>
      <c r="BE262" s="181"/>
      <c r="BF262" s="181"/>
      <c r="BG262" s="181"/>
      <c r="BH262" s="181"/>
      <c r="BI262" s="181"/>
      <c r="BJ262" s="181"/>
      <c r="BK262" s="181"/>
      <c r="BL262" s="181"/>
      <c r="BM262" s="181"/>
      <c r="BN262" s="181"/>
    </row>
    <row r="263" spans="1:66" ht="16.5" customHeight="1">
      <c r="A263" s="18"/>
      <c r="B263" s="19"/>
      <c r="C263" s="165" t="s">
        <v>450</v>
      </c>
      <c r="D263" s="165" t="s">
        <v>193</v>
      </c>
      <c r="E263" s="166" t="s">
        <v>451</v>
      </c>
      <c r="F263" s="167" t="s">
        <v>452</v>
      </c>
      <c r="G263" s="167"/>
      <c r="H263" s="168" t="s">
        <v>163</v>
      </c>
      <c r="I263" s="169">
        <v>55.48</v>
      </c>
      <c r="J263" s="170"/>
      <c r="K263" s="171"/>
      <c r="L263" s="172">
        <f t="shared" ref="L263:L264" si="85">ROUND(Q263*I263,2)</f>
        <v>0</v>
      </c>
      <c r="M263" s="171"/>
      <c r="N263" s="173"/>
      <c r="O263" s="174" t="s">
        <v>1</v>
      </c>
      <c r="P263" s="148" t="s">
        <v>42</v>
      </c>
      <c r="Q263" s="149">
        <f t="shared" ref="Q263:Q264" si="86">J263+K263</f>
        <v>0</v>
      </c>
      <c r="R263" s="149">
        <f t="shared" ref="R263:R264" si="87">ROUND(J263*I263,2)</f>
        <v>0</v>
      </c>
      <c r="S263" s="149">
        <f t="shared" ref="S263:S264" si="88">ROUND(K263*I263,2)</f>
        <v>0</v>
      </c>
      <c r="T263" s="18"/>
      <c r="U263" s="150">
        <f t="shared" ref="U263:U264" si="89">T263*I263</f>
        <v>0</v>
      </c>
      <c r="V263" s="150">
        <v>0</v>
      </c>
      <c r="W263" s="150">
        <f t="shared" ref="W263:W264" si="90">V263*I263</f>
        <v>0</v>
      </c>
      <c r="X263" s="150">
        <v>0</v>
      </c>
      <c r="Y263" s="151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2" t="s">
        <v>235</v>
      </c>
      <c r="AT263" s="18"/>
      <c r="AU263" s="152" t="s">
        <v>193</v>
      </c>
      <c r="AV263" s="152" t="s">
        <v>145</v>
      </c>
      <c r="AW263" s="18"/>
      <c r="AX263" s="18"/>
      <c r="AY263" s="18"/>
      <c r="AZ263" s="3" t="s">
        <v>138</v>
      </c>
      <c r="BA263" s="18"/>
      <c r="BB263" s="18"/>
      <c r="BC263" s="18"/>
      <c r="BD263" s="18"/>
      <c r="BE263" s="18"/>
      <c r="BF263" s="153">
        <f t="shared" ref="BF263:BF264" si="92">IF(P263="základná",L263,0)</f>
        <v>0</v>
      </c>
      <c r="BG263" s="153">
        <f t="shared" ref="BG263:BG264" si="93">IF(P263="znížená",L263,0)</f>
        <v>0</v>
      </c>
      <c r="BH263" s="153">
        <f t="shared" ref="BH263:BH264" si="94">IF(P263="zákl. prenesená",L263,0)</f>
        <v>0</v>
      </c>
      <c r="BI263" s="153">
        <f t="shared" ref="BI263:BI264" si="95">IF(P263="zníž. prenesená",L263,0)</f>
        <v>0</v>
      </c>
      <c r="BJ263" s="153">
        <f t="shared" ref="BJ263:BJ264" si="96">IF(P263="nulová",L263,0)</f>
        <v>0</v>
      </c>
      <c r="BK263" s="3" t="s">
        <v>145</v>
      </c>
      <c r="BL263" s="153">
        <f t="shared" ref="BL263:BL264" si="97">ROUND(Q263*I263,2)</f>
        <v>0</v>
      </c>
      <c r="BM263" s="3" t="s">
        <v>228</v>
      </c>
      <c r="BN263" s="152" t="s">
        <v>861</v>
      </c>
    </row>
    <row r="264" spans="1:66" ht="21.75" customHeight="1">
      <c r="A264" s="18"/>
      <c r="B264" s="19"/>
      <c r="C264" s="139" t="s">
        <v>454</v>
      </c>
      <c r="D264" s="139" t="s">
        <v>140</v>
      </c>
      <c r="E264" s="140" t="s">
        <v>455</v>
      </c>
      <c r="F264" s="141" t="s">
        <v>456</v>
      </c>
      <c r="G264" s="141"/>
      <c r="H264" s="142" t="s">
        <v>234</v>
      </c>
      <c r="I264" s="143">
        <v>112</v>
      </c>
      <c r="J264" s="144"/>
      <c r="K264" s="144"/>
      <c r="L264" s="145">
        <f t="shared" si="85"/>
        <v>0</v>
      </c>
      <c r="M264" s="146"/>
      <c r="N264" s="19"/>
      <c r="O264" s="147" t="s">
        <v>1</v>
      </c>
      <c r="P264" s="148" t="s">
        <v>42</v>
      </c>
      <c r="Q264" s="149">
        <f t="shared" si="86"/>
        <v>0</v>
      </c>
      <c r="R264" s="149">
        <f t="shared" si="87"/>
        <v>0</v>
      </c>
      <c r="S264" s="149">
        <f t="shared" si="88"/>
        <v>0</v>
      </c>
      <c r="T264" s="18"/>
      <c r="U264" s="150">
        <f t="shared" si="89"/>
        <v>0</v>
      </c>
      <c r="V264" s="150">
        <v>6.0000000000000002E-5</v>
      </c>
      <c r="W264" s="150">
        <f t="shared" si="90"/>
        <v>6.7200000000000003E-3</v>
      </c>
      <c r="X264" s="150">
        <v>0</v>
      </c>
      <c r="Y264" s="151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2" t="s">
        <v>228</v>
      </c>
      <c r="AT264" s="18"/>
      <c r="AU264" s="152" t="s">
        <v>140</v>
      </c>
      <c r="AV264" s="152" t="s">
        <v>145</v>
      </c>
      <c r="AW264" s="18"/>
      <c r="AX264" s="18"/>
      <c r="AY264" s="18"/>
      <c r="AZ264" s="3" t="s">
        <v>138</v>
      </c>
      <c r="BA264" s="18"/>
      <c r="BB264" s="18"/>
      <c r="BC264" s="18"/>
      <c r="BD264" s="18"/>
      <c r="BE264" s="18"/>
      <c r="BF264" s="153">
        <f t="shared" si="92"/>
        <v>0</v>
      </c>
      <c r="BG264" s="153">
        <f t="shared" si="93"/>
        <v>0</v>
      </c>
      <c r="BH264" s="153">
        <f t="shared" si="94"/>
        <v>0</v>
      </c>
      <c r="BI264" s="153">
        <f t="shared" si="95"/>
        <v>0</v>
      </c>
      <c r="BJ264" s="153">
        <f t="shared" si="96"/>
        <v>0</v>
      </c>
      <c r="BK264" s="3" t="s">
        <v>145</v>
      </c>
      <c r="BL264" s="153">
        <f t="shared" si="97"/>
        <v>0</v>
      </c>
      <c r="BM264" s="3" t="s">
        <v>228</v>
      </c>
      <c r="BN264" s="152" t="s">
        <v>862</v>
      </c>
    </row>
    <row r="265" spans="1:66" ht="15.75" customHeight="1">
      <c r="A265" s="154"/>
      <c r="B265" s="155"/>
      <c r="C265" s="154"/>
      <c r="D265" s="156" t="s">
        <v>147</v>
      </c>
      <c r="E265" s="157" t="s">
        <v>1</v>
      </c>
      <c r="F265" s="158" t="s">
        <v>458</v>
      </c>
      <c r="G265" s="158"/>
      <c r="H265" s="154"/>
      <c r="I265" s="159">
        <v>112</v>
      </c>
      <c r="J265" s="154"/>
      <c r="K265" s="154"/>
      <c r="L265" s="154"/>
      <c r="M265" s="154"/>
      <c r="N265" s="155"/>
      <c r="O265" s="160"/>
      <c r="P265" s="154"/>
      <c r="Q265" s="154"/>
      <c r="R265" s="154"/>
      <c r="S265" s="154"/>
      <c r="T265" s="154"/>
      <c r="U265" s="154"/>
      <c r="V265" s="154"/>
      <c r="W265" s="154"/>
      <c r="X265" s="154"/>
      <c r="Y265" s="161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7" t="s">
        <v>147</v>
      </c>
      <c r="AV265" s="157" t="s">
        <v>145</v>
      </c>
      <c r="AW265" s="154" t="s">
        <v>145</v>
      </c>
      <c r="AX265" s="154" t="s">
        <v>4</v>
      </c>
      <c r="AY265" s="154" t="s">
        <v>86</v>
      </c>
      <c r="AZ265" s="157" t="s">
        <v>138</v>
      </c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</row>
    <row r="266" spans="1:66" ht="37.5" customHeight="1">
      <c r="A266" s="18"/>
      <c r="B266" s="19"/>
      <c r="C266" s="165" t="s">
        <v>459</v>
      </c>
      <c r="D266" s="165" t="s">
        <v>193</v>
      </c>
      <c r="E266" s="166" t="s">
        <v>315</v>
      </c>
      <c r="F266" s="167" t="s">
        <v>316</v>
      </c>
      <c r="G266" s="167"/>
      <c r="H266" s="168" t="s">
        <v>143</v>
      </c>
      <c r="I266" s="169">
        <v>0.28000000000000003</v>
      </c>
      <c r="J266" s="170"/>
      <c r="K266" s="171"/>
      <c r="L266" s="172">
        <f>ROUND(Q266*I266,2)</f>
        <v>0</v>
      </c>
      <c r="M266" s="171"/>
      <c r="N266" s="173"/>
      <c r="O266" s="174" t="s">
        <v>1</v>
      </c>
      <c r="P266" s="148" t="s">
        <v>42</v>
      </c>
      <c r="Q266" s="149">
        <f>J266+K266</f>
        <v>0</v>
      </c>
      <c r="R266" s="149">
        <f>ROUND(J266*I266,2)</f>
        <v>0</v>
      </c>
      <c r="S266" s="149">
        <f>ROUND(K266*I266,2)</f>
        <v>0</v>
      </c>
      <c r="T266" s="18"/>
      <c r="U266" s="150">
        <f>T266*I266</f>
        <v>0</v>
      </c>
      <c r="V266" s="150">
        <v>0.5</v>
      </c>
      <c r="W266" s="150">
        <f>V266*I266</f>
        <v>0.14000000000000001</v>
      </c>
      <c r="X266" s="150">
        <v>0</v>
      </c>
      <c r="Y266" s="151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2" t="s">
        <v>235</v>
      </c>
      <c r="AT266" s="18"/>
      <c r="AU266" s="152" t="s">
        <v>193</v>
      </c>
      <c r="AV266" s="152" t="s">
        <v>145</v>
      </c>
      <c r="AW266" s="18"/>
      <c r="AX266" s="18"/>
      <c r="AY266" s="18"/>
      <c r="AZ266" s="3" t="s">
        <v>138</v>
      </c>
      <c r="BA266" s="18"/>
      <c r="BB266" s="18"/>
      <c r="BC266" s="18"/>
      <c r="BD266" s="18"/>
      <c r="BE266" s="18"/>
      <c r="BF266" s="153">
        <f>IF(P266="základná",L266,0)</f>
        <v>0</v>
      </c>
      <c r="BG266" s="153">
        <f>IF(P266="znížená",L266,0)</f>
        <v>0</v>
      </c>
      <c r="BH266" s="153">
        <f>IF(P266="zákl. prenesená",L266,0)</f>
        <v>0</v>
      </c>
      <c r="BI266" s="153">
        <f>IF(P266="zníž. prenesená",L266,0)</f>
        <v>0</v>
      </c>
      <c r="BJ266" s="153">
        <f>IF(P266="nulová",L266,0)</f>
        <v>0</v>
      </c>
      <c r="BK266" s="3" t="s">
        <v>145</v>
      </c>
      <c r="BL266" s="153">
        <f>ROUND(Q266*I266,2)</f>
        <v>0</v>
      </c>
      <c r="BM266" s="3" t="s">
        <v>228</v>
      </c>
      <c r="BN266" s="152" t="s">
        <v>863</v>
      </c>
    </row>
    <row r="267" spans="1:66" ht="15.75" customHeight="1">
      <c r="A267" s="154"/>
      <c r="B267" s="155"/>
      <c r="C267" s="154"/>
      <c r="D267" s="156" t="s">
        <v>147</v>
      </c>
      <c r="E267" s="157" t="s">
        <v>1</v>
      </c>
      <c r="F267" s="158" t="s">
        <v>461</v>
      </c>
      <c r="G267" s="158"/>
      <c r="H267" s="154"/>
      <c r="I267" s="159">
        <v>0.26900000000000002</v>
      </c>
      <c r="J267" s="154"/>
      <c r="K267" s="154"/>
      <c r="L267" s="154"/>
      <c r="M267" s="154"/>
      <c r="N267" s="155"/>
      <c r="O267" s="160"/>
      <c r="P267" s="154"/>
      <c r="Q267" s="154"/>
      <c r="R267" s="154"/>
      <c r="S267" s="154"/>
      <c r="T267" s="154"/>
      <c r="U267" s="154"/>
      <c r="V267" s="154"/>
      <c r="W267" s="154"/>
      <c r="X267" s="154"/>
      <c r="Y267" s="161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7" t="s">
        <v>147</v>
      </c>
      <c r="AV267" s="157" t="s">
        <v>145</v>
      </c>
      <c r="AW267" s="154" t="s">
        <v>145</v>
      </c>
      <c r="AX267" s="154" t="s">
        <v>4</v>
      </c>
      <c r="AY267" s="154" t="s">
        <v>86</v>
      </c>
      <c r="AZ267" s="157" t="s">
        <v>138</v>
      </c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</row>
    <row r="268" spans="1:66" ht="15.75" customHeight="1">
      <c r="A268" s="154"/>
      <c r="B268" s="155"/>
      <c r="C268" s="154"/>
      <c r="D268" s="156" t="s">
        <v>147</v>
      </c>
      <c r="E268" s="154"/>
      <c r="F268" s="158" t="s">
        <v>462</v>
      </c>
      <c r="G268" s="158"/>
      <c r="H268" s="154"/>
      <c r="I268" s="159">
        <v>0.28000000000000003</v>
      </c>
      <c r="J268" s="154"/>
      <c r="K268" s="154"/>
      <c r="L268" s="154"/>
      <c r="M268" s="154"/>
      <c r="N268" s="155"/>
      <c r="O268" s="160"/>
      <c r="P268" s="154"/>
      <c r="Q268" s="154"/>
      <c r="R268" s="154"/>
      <c r="S268" s="154"/>
      <c r="T268" s="154"/>
      <c r="U268" s="154"/>
      <c r="V268" s="154"/>
      <c r="W268" s="154"/>
      <c r="X268" s="154"/>
      <c r="Y268" s="161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7" t="s">
        <v>147</v>
      </c>
      <c r="AV268" s="157" t="s">
        <v>145</v>
      </c>
      <c r="AW268" s="154" t="s">
        <v>145</v>
      </c>
      <c r="AX268" s="154" t="s">
        <v>3</v>
      </c>
      <c r="AY268" s="154" t="s">
        <v>86</v>
      </c>
      <c r="AZ268" s="157" t="s">
        <v>138</v>
      </c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</row>
    <row r="269" spans="1:66" ht="33" customHeight="1">
      <c r="A269" s="18"/>
      <c r="B269" s="19"/>
      <c r="C269" s="139" t="s">
        <v>463</v>
      </c>
      <c r="D269" s="139" t="s">
        <v>140</v>
      </c>
      <c r="E269" s="140" t="s">
        <v>464</v>
      </c>
      <c r="F269" s="141" t="s">
        <v>465</v>
      </c>
      <c r="G269" s="141"/>
      <c r="H269" s="142" t="s">
        <v>234</v>
      </c>
      <c r="I269" s="143">
        <v>11.2</v>
      </c>
      <c r="J269" s="144"/>
      <c r="K269" s="144"/>
      <c r="L269" s="145">
        <f>ROUND(Q269*I269,2)</f>
        <v>0</v>
      </c>
      <c r="M269" s="146"/>
      <c r="N269" s="19"/>
      <c r="O269" s="147" t="s">
        <v>1</v>
      </c>
      <c r="P269" s="148" t="s">
        <v>42</v>
      </c>
      <c r="Q269" s="149">
        <f>J269+K269</f>
        <v>0</v>
      </c>
      <c r="R269" s="149">
        <f>ROUND(J269*I269,2)</f>
        <v>0</v>
      </c>
      <c r="S269" s="149">
        <f>ROUND(K269*I269,2)</f>
        <v>0</v>
      </c>
      <c r="T269" s="18"/>
      <c r="U269" s="150">
        <f>T269*I269</f>
        <v>0</v>
      </c>
      <c r="V269" s="150">
        <v>2.1000000000000001E-4</v>
      </c>
      <c r="W269" s="150">
        <f>V269*I269</f>
        <v>2.3519999999999999E-3</v>
      </c>
      <c r="X269" s="150">
        <v>0</v>
      </c>
      <c r="Y269" s="151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2" t="s">
        <v>228</v>
      </c>
      <c r="AT269" s="18"/>
      <c r="AU269" s="152" t="s">
        <v>140</v>
      </c>
      <c r="AV269" s="152" t="s">
        <v>145</v>
      </c>
      <c r="AW269" s="18"/>
      <c r="AX269" s="18"/>
      <c r="AY269" s="18"/>
      <c r="AZ269" s="3" t="s">
        <v>138</v>
      </c>
      <c r="BA269" s="18"/>
      <c r="BB269" s="18"/>
      <c r="BC269" s="18"/>
      <c r="BD269" s="18"/>
      <c r="BE269" s="18"/>
      <c r="BF269" s="153">
        <f>IF(P269="základná",L269,0)</f>
        <v>0</v>
      </c>
      <c r="BG269" s="153">
        <f>IF(P269="znížená",L269,0)</f>
        <v>0</v>
      </c>
      <c r="BH269" s="153">
        <f>IF(P269="zákl. prenesená",L269,0)</f>
        <v>0</v>
      </c>
      <c r="BI269" s="153">
        <f>IF(P269="zníž. prenesená",L269,0)</f>
        <v>0</v>
      </c>
      <c r="BJ269" s="153">
        <f>IF(P269="nulová",L269,0)</f>
        <v>0</v>
      </c>
      <c r="BK269" s="3" t="s">
        <v>145</v>
      </c>
      <c r="BL269" s="153">
        <f>ROUND(Q269*I269,2)</f>
        <v>0</v>
      </c>
      <c r="BM269" s="3" t="s">
        <v>228</v>
      </c>
      <c r="BN269" s="152" t="s">
        <v>864</v>
      </c>
    </row>
    <row r="270" spans="1:66" ht="15.75" customHeight="1">
      <c r="A270" s="154"/>
      <c r="B270" s="155"/>
      <c r="C270" s="154"/>
      <c r="D270" s="156" t="s">
        <v>147</v>
      </c>
      <c r="E270" s="157" t="s">
        <v>1</v>
      </c>
      <c r="F270" s="158" t="s">
        <v>467</v>
      </c>
      <c r="G270" s="158"/>
      <c r="H270" s="154"/>
      <c r="I270" s="159">
        <v>8</v>
      </c>
      <c r="J270" s="154"/>
      <c r="K270" s="154"/>
      <c r="L270" s="154"/>
      <c r="M270" s="154"/>
      <c r="N270" s="155"/>
      <c r="O270" s="160"/>
      <c r="P270" s="154"/>
      <c r="Q270" s="154"/>
      <c r="R270" s="154"/>
      <c r="S270" s="154"/>
      <c r="T270" s="154"/>
      <c r="U270" s="154"/>
      <c r="V270" s="154"/>
      <c r="W270" s="154"/>
      <c r="X270" s="154"/>
      <c r="Y270" s="161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7" t="s">
        <v>147</v>
      </c>
      <c r="AV270" s="157" t="s">
        <v>145</v>
      </c>
      <c r="AW270" s="154" t="s">
        <v>145</v>
      </c>
      <c r="AX270" s="154" t="s">
        <v>4</v>
      </c>
      <c r="AY270" s="154" t="s">
        <v>78</v>
      </c>
      <c r="AZ270" s="157" t="s">
        <v>138</v>
      </c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</row>
    <row r="271" spans="1:66" ht="15.75" customHeight="1">
      <c r="A271" s="154"/>
      <c r="B271" s="155"/>
      <c r="C271" s="154"/>
      <c r="D271" s="156" t="s">
        <v>147</v>
      </c>
      <c r="E271" s="157" t="s">
        <v>1</v>
      </c>
      <c r="F271" s="158" t="s">
        <v>468</v>
      </c>
      <c r="G271" s="158"/>
      <c r="H271" s="154"/>
      <c r="I271" s="159">
        <v>3.2</v>
      </c>
      <c r="J271" s="154"/>
      <c r="K271" s="154"/>
      <c r="L271" s="154"/>
      <c r="M271" s="154"/>
      <c r="N271" s="155"/>
      <c r="O271" s="160"/>
      <c r="P271" s="154"/>
      <c r="Q271" s="154"/>
      <c r="R271" s="154"/>
      <c r="S271" s="154"/>
      <c r="T271" s="154"/>
      <c r="U271" s="154"/>
      <c r="V271" s="154"/>
      <c r="W271" s="154"/>
      <c r="X271" s="154"/>
      <c r="Y271" s="161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7" t="s">
        <v>147</v>
      </c>
      <c r="AV271" s="157" t="s">
        <v>145</v>
      </c>
      <c r="AW271" s="154" t="s">
        <v>145</v>
      </c>
      <c r="AX271" s="154" t="s">
        <v>4</v>
      </c>
      <c r="AY271" s="154" t="s">
        <v>78</v>
      </c>
      <c r="AZ271" s="157" t="s">
        <v>138</v>
      </c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</row>
    <row r="272" spans="1:66" ht="15.75" customHeight="1">
      <c r="A272" s="181"/>
      <c r="B272" s="182"/>
      <c r="C272" s="181"/>
      <c r="D272" s="156" t="s">
        <v>147</v>
      </c>
      <c r="E272" s="183" t="s">
        <v>1</v>
      </c>
      <c r="F272" s="184" t="s">
        <v>252</v>
      </c>
      <c r="G272" s="184"/>
      <c r="H272" s="181"/>
      <c r="I272" s="185">
        <v>11.2</v>
      </c>
      <c r="J272" s="181"/>
      <c r="K272" s="181"/>
      <c r="L272" s="181"/>
      <c r="M272" s="181"/>
      <c r="N272" s="182"/>
      <c r="O272" s="186"/>
      <c r="P272" s="181"/>
      <c r="Q272" s="181"/>
      <c r="R272" s="181"/>
      <c r="S272" s="181"/>
      <c r="T272" s="181"/>
      <c r="U272" s="181"/>
      <c r="V272" s="181"/>
      <c r="W272" s="181"/>
      <c r="X272" s="181"/>
      <c r="Y272" s="187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3" t="s">
        <v>147</v>
      </c>
      <c r="AV272" s="183" t="s">
        <v>145</v>
      </c>
      <c r="AW272" s="181" t="s">
        <v>153</v>
      </c>
      <c r="AX272" s="181" t="s">
        <v>4</v>
      </c>
      <c r="AY272" s="181" t="s">
        <v>86</v>
      </c>
      <c r="AZ272" s="183" t="s">
        <v>138</v>
      </c>
      <c r="BA272" s="181"/>
      <c r="BB272" s="181"/>
      <c r="BC272" s="181"/>
      <c r="BD272" s="181"/>
      <c r="BE272" s="181"/>
      <c r="BF272" s="181"/>
      <c r="BG272" s="181"/>
      <c r="BH272" s="181"/>
      <c r="BI272" s="181"/>
      <c r="BJ272" s="181"/>
      <c r="BK272" s="181"/>
      <c r="BL272" s="181"/>
      <c r="BM272" s="181"/>
      <c r="BN272" s="181"/>
    </row>
    <row r="273" spans="1:66" ht="48.75" customHeight="1">
      <c r="A273" s="18"/>
      <c r="B273" s="19"/>
      <c r="C273" s="165" t="s">
        <v>469</v>
      </c>
      <c r="D273" s="165" t="s">
        <v>193</v>
      </c>
      <c r="E273" s="166" t="s">
        <v>470</v>
      </c>
      <c r="F273" s="167" t="s">
        <v>471</v>
      </c>
      <c r="G273" s="167"/>
      <c r="H273" s="168" t="s">
        <v>234</v>
      </c>
      <c r="I273" s="169">
        <v>23.52</v>
      </c>
      <c r="J273" s="170"/>
      <c r="K273" s="171"/>
      <c r="L273" s="172">
        <f t="shared" ref="L273:L278" si="98">ROUND(Q273*I273,2)</f>
        <v>0</v>
      </c>
      <c r="M273" s="171"/>
      <c r="N273" s="173"/>
      <c r="O273" s="174" t="s">
        <v>1</v>
      </c>
      <c r="P273" s="148" t="s">
        <v>42</v>
      </c>
      <c r="Q273" s="149">
        <f t="shared" ref="Q273:Q278" si="99">J273+K273</f>
        <v>0</v>
      </c>
      <c r="R273" s="149">
        <f t="shared" ref="R273:R278" si="100">ROUND(J273*I273,2)</f>
        <v>0</v>
      </c>
      <c r="S273" s="149">
        <f t="shared" ref="S273:S278" si="101">ROUND(K273*I273,2)</f>
        <v>0</v>
      </c>
      <c r="T273" s="18"/>
      <c r="U273" s="150">
        <f t="shared" ref="U273:U278" si="102">T273*I273</f>
        <v>0</v>
      </c>
      <c r="V273" s="150">
        <v>1E-4</v>
      </c>
      <c r="W273" s="150">
        <f t="shared" ref="W273:W278" si="103">V273*I273</f>
        <v>2.3519999999999999E-3</v>
      </c>
      <c r="X273" s="150">
        <v>0</v>
      </c>
      <c r="Y273" s="151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2" t="s">
        <v>235</v>
      </c>
      <c r="AT273" s="18"/>
      <c r="AU273" s="152" t="s">
        <v>193</v>
      </c>
      <c r="AV273" s="152" t="s">
        <v>145</v>
      </c>
      <c r="AW273" s="18"/>
      <c r="AX273" s="18"/>
      <c r="AY273" s="18"/>
      <c r="AZ273" s="3" t="s">
        <v>138</v>
      </c>
      <c r="BA273" s="18"/>
      <c r="BB273" s="18"/>
      <c r="BC273" s="18"/>
      <c r="BD273" s="18"/>
      <c r="BE273" s="18"/>
      <c r="BF273" s="153">
        <f t="shared" ref="BF273:BF278" si="105">IF(P273="základná",L273,0)</f>
        <v>0</v>
      </c>
      <c r="BG273" s="153">
        <f t="shared" ref="BG273:BG278" si="106">IF(P273="znížená",L273,0)</f>
        <v>0</v>
      </c>
      <c r="BH273" s="153">
        <f t="shared" ref="BH273:BH278" si="107">IF(P273="zákl. prenesená",L273,0)</f>
        <v>0</v>
      </c>
      <c r="BI273" s="153">
        <f t="shared" ref="BI273:BI278" si="108">IF(P273="zníž. prenesená",L273,0)</f>
        <v>0</v>
      </c>
      <c r="BJ273" s="153">
        <f t="shared" ref="BJ273:BJ278" si="109">IF(P273="nulová",L273,0)</f>
        <v>0</v>
      </c>
      <c r="BK273" s="3" t="s">
        <v>145</v>
      </c>
      <c r="BL273" s="153">
        <f t="shared" ref="BL273:BL278" si="110">ROUND(Q273*I273,2)</f>
        <v>0</v>
      </c>
      <c r="BM273" s="3" t="s">
        <v>228</v>
      </c>
      <c r="BN273" s="152" t="s">
        <v>865</v>
      </c>
    </row>
    <row r="274" spans="1:66" ht="37.5" customHeight="1">
      <c r="A274" s="18"/>
      <c r="B274" s="19"/>
      <c r="C274" s="165" t="s">
        <v>473</v>
      </c>
      <c r="D274" s="165" t="s">
        <v>193</v>
      </c>
      <c r="E274" s="166" t="s">
        <v>474</v>
      </c>
      <c r="F274" s="167" t="s">
        <v>475</v>
      </c>
      <c r="G274" s="167"/>
      <c r="H274" s="168" t="s">
        <v>196</v>
      </c>
      <c r="I274" s="169">
        <v>2</v>
      </c>
      <c r="J274" s="170"/>
      <c r="K274" s="171"/>
      <c r="L274" s="172">
        <f t="shared" si="98"/>
        <v>0</v>
      </c>
      <c r="M274" s="171"/>
      <c r="N274" s="173"/>
      <c r="O274" s="174" t="s">
        <v>1</v>
      </c>
      <c r="P274" s="148" t="s">
        <v>42</v>
      </c>
      <c r="Q274" s="149">
        <f t="shared" si="99"/>
        <v>0</v>
      </c>
      <c r="R274" s="149">
        <f t="shared" si="100"/>
        <v>0</v>
      </c>
      <c r="S274" s="149">
        <f t="shared" si="101"/>
        <v>0</v>
      </c>
      <c r="T274" s="18"/>
      <c r="U274" s="150">
        <f t="shared" si="102"/>
        <v>0</v>
      </c>
      <c r="V274" s="150">
        <v>2.1700000000000001E-2</v>
      </c>
      <c r="W274" s="150">
        <f t="shared" si="103"/>
        <v>4.3400000000000001E-2</v>
      </c>
      <c r="X274" s="150">
        <v>0</v>
      </c>
      <c r="Y274" s="151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2" t="s">
        <v>235</v>
      </c>
      <c r="AT274" s="18"/>
      <c r="AU274" s="152" t="s">
        <v>193</v>
      </c>
      <c r="AV274" s="152" t="s">
        <v>145</v>
      </c>
      <c r="AW274" s="18"/>
      <c r="AX274" s="18"/>
      <c r="AY274" s="18"/>
      <c r="AZ274" s="3" t="s">
        <v>138</v>
      </c>
      <c r="BA274" s="18"/>
      <c r="BB274" s="18"/>
      <c r="BC274" s="18"/>
      <c r="BD274" s="18"/>
      <c r="BE274" s="18"/>
      <c r="BF274" s="153">
        <f t="shared" si="105"/>
        <v>0</v>
      </c>
      <c r="BG274" s="153">
        <f t="shared" si="106"/>
        <v>0</v>
      </c>
      <c r="BH274" s="153">
        <f t="shared" si="107"/>
        <v>0</v>
      </c>
      <c r="BI274" s="153">
        <f t="shared" si="108"/>
        <v>0</v>
      </c>
      <c r="BJ274" s="153">
        <f t="shared" si="109"/>
        <v>0</v>
      </c>
      <c r="BK274" s="3" t="s">
        <v>145</v>
      </c>
      <c r="BL274" s="153">
        <f t="shared" si="110"/>
        <v>0</v>
      </c>
      <c r="BM274" s="3" t="s">
        <v>228</v>
      </c>
      <c r="BN274" s="152" t="s">
        <v>866</v>
      </c>
    </row>
    <row r="275" spans="1:66" ht="37.5" customHeight="1">
      <c r="A275" s="18"/>
      <c r="B275" s="19"/>
      <c r="C275" s="165" t="s">
        <v>477</v>
      </c>
      <c r="D275" s="165" t="s">
        <v>193</v>
      </c>
      <c r="E275" s="166" t="s">
        <v>478</v>
      </c>
      <c r="F275" s="167" t="s">
        <v>479</v>
      </c>
      <c r="G275" s="167"/>
      <c r="H275" s="168" t="s">
        <v>196</v>
      </c>
      <c r="I275" s="169">
        <v>1</v>
      </c>
      <c r="J275" s="170"/>
      <c r="K275" s="171"/>
      <c r="L275" s="172">
        <f t="shared" si="98"/>
        <v>0</v>
      </c>
      <c r="M275" s="171"/>
      <c r="N275" s="173"/>
      <c r="O275" s="174" t="s">
        <v>1</v>
      </c>
      <c r="P275" s="148" t="s">
        <v>42</v>
      </c>
      <c r="Q275" s="149">
        <f t="shared" si="99"/>
        <v>0</v>
      </c>
      <c r="R275" s="149">
        <f t="shared" si="100"/>
        <v>0</v>
      </c>
      <c r="S275" s="149">
        <f t="shared" si="101"/>
        <v>0</v>
      </c>
      <c r="T275" s="18"/>
      <c r="U275" s="150">
        <f t="shared" si="102"/>
        <v>0</v>
      </c>
      <c r="V275" s="150">
        <v>1.627E-2</v>
      </c>
      <c r="W275" s="150">
        <f t="shared" si="103"/>
        <v>1.627E-2</v>
      </c>
      <c r="X275" s="150">
        <v>0</v>
      </c>
      <c r="Y275" s="151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2" t="s">
        <v>235</v>
      </c>
      <c r="AT275" s="18"/>
      <c r="AU275" s="152" t="s">
        <v>193</v>
      </c>
      <c r="AV275" s="152" t="s">
        <v>145</v>
      </c>
      <c r="AW275" s="18"/>
      <c r="AX275" s="18"/>
      <c r="AY275" s="18"/>
      <c r="AZ275" s="3" t="s">
        <v>138</v>
      </c>
      <c r="BA275" s="18"/>
      <c r="BB275" s="18"/>
      <c r="BC275" s="18"/>
      <c r="BD275" s="18"/>
      <c r="BE275" s="18"/>
      <c r="BF275" s="153">
        <f t="shared" si="105"/>
        <v>0</v>
      </c>
      <c r="BG275" s="153">
        <f t="shared" si="106"/>
        <v>0</v>
      </c>
      <c r="BH275" s="153">
        <f t="shared" si="107"/>
        <v>0</v>
      </c>
      <c r="BI275" s="153">
        <f t="shared" si="108"/>
        <v>0</v>
      </c>
      <c r="BJ275" s="153">
        <f t="shared" si="109"/>
        <v>0</v>
      </c>
      <c r="BK275" s="3" t="s">
        <v>145</v>
      </c>
      <c r="BL275" s="153">
        <f t="shared" si="110"/>
        <v>0</v>
      </c>
      <c r="BM275" s="3" t="s">
        <v>228</v>
      </c>
      <c r="BN275" s="152" t="s">
        <v>867</v>
      </c>
    </row>
    <row r="276" spans="1:66" ht="33" customHeight="1">
      <c r="A276" s="18"/>
      <c r="B276" s="19"/>
      <c r="C276" s="139" t="s">
        <v>481</v>
      </c>
      <c r="D276" s="139" t="s">
        <v>140</v>
      </c>
      <c r="E276" s="140" t="s">
        <v>482</v>
      </c>
      <c r="F276" s="141" t="s">
        <v>483</v>
      </c>
      <c r="G276" s="141"/>
      <c r="H276" s="142" t="s">
        <v>196</v>
      </c>
      <c r="I276" s="143">
        <v>1</v>
      </c>
      <c r="J276" s="144"/>
      <c r="K276" s="144"/>
      <c r="L276" s="145">
        <f t="shared" si="98"/>
        <v>0</v>
      </c>
      <c r="M276" s="146"/>
      <c r="N276" s="19"/>
      <c r="O276" s="147" t="s">
        <v>1</v>
      </c>
      <c r="P276" s="148" t="s">
        <v>42</v>
      </c>
      <c r="Q276" s="149">
        <f t="shared" si="99"/>
        <v>0</v>
      </c>
      <c r="R276" s="149">
        <f t="shared" si="100"/>
        <v>0</v>
      </c>
      <c r="S276" s="149">
        <f t="shared" si="101"/>
        <v>0</v>
      </c>
      <c r="T276" s="18"/>
      <c r="U276" s="150">
        <f t="shared" si="102"/>
        <v>0</v>
      </c>
      <c r="V276" s="150">
        <v>1.1999999999999999E-3</v>
      </c>
      <c r="W276" s="150">
        <f t="shared" si="103"/>
        <v>1.1999999999999999E-3</v>
      </c>
      <c r="X276" s="150">
        <v>0</v>
      </c>
      <c r="Y276" s="151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2" t="s">
        <v>228</v>
      </c>
      <c r="AT276" s="18"/>
      <c r="AU276" s="152" t="s">
        <v>140</v>
      </c>
      <c r="AV276" s="152" t="s">
        <v>145</v>
      </c>
      <c r="AW276" s="18"/>
      <c r="AX276" s="18"/>
      <c r="AY276" s="18"/>
      <c r="AZ276" s="3" t="s">
        <v>138</v>
      </c>
      <c r="BA276" s="18"/>
      <c r="BB276" s="18"/>
      <c r="BC276" s="18"/>
      <c r="BD276" s="18"/>
      <c r="BE276" s="18"/>
      <c r="BF276" s="153">
        <f t="shared" si="105"/>
        <v>0</v>
      </c>
      <c r="BG276" s="153">
        <f t="shared" si="106"/>
        <v>0</v>
      </c>
      <c r="BH276" s="153">
        <f t="shared" si="107"/>
        <v>0</v>
      </c>
      <c r="BI276" s="153">
        <f t="shared" si="108"/>
        <v>0</v>
      </c>
      <c r="BJ276" s="153">
        <f t="shared" si="109"/>
        <v>0</v>
      </c>
      <c r="BK276" s="3" t="s">
        <v>145</v>
      </c>
      <c r="BL276" s="153">
        <f t="shared" si="110"/>
        <v>0</v>
      </c>
      <c r="BM276" s="3" t="s">
        <v>228</v>
      </c>
      <c r="BN276" s="152" t="s">
        <v>868</v>
      </c>
    </row>
    <row r="277" spans="1:66" ht="24" customHeight="1">
      <c r="A277" s="18"/>
      <c r="B277" s="19"/>
      <c r="C277" s="165" t="s">
        <v>485</v>
      </c>
      <c r="D277" s="165" t="s">
        <v>193</v>
      </c>
      <c r="E277" s="166" t="s">
        <v>486</v>
      </c>
      <c r="F277" s="167" t="s">
        <v>487</v>
      </c>
      <c r="G277" s="167"/>
      <c r="H277" s="168" t="s">
        <v>196</v>
      </c>
      <c r="I277" s="169">
        <v>1</v>
      </c>
      <c r="J277" s="170"/>
      <c r="K277" s="171"/>
      <c r="L277" s="172">
        <f t="shared" si="98"/>
        <v>0</v>
      </c>
      <c r="M277" s="171"/>
      <c r="N277" s="173"/>
      <c r="O277" s="174" t="s">
        <v>1</v>
      </c>
      <c r="P277" s="148" t="s">
        <v>42</v>
      </c>
      <c r="Q277" s="149">
        <f t="shared" si="99"/>
        <v>0</v>
      </c>
      <c r="R277" s="149">
        <f t="shared" si="100"/>
        <v>0</v>
      </c>
      <c r="S277" s="149">
        <f t="shared" si="101"/>
        <v>0</v>
      </c>
      <c r="T277" s="18"/>
      <c r="U277" s="150">
        <f t="shared" si="102"/>
        <v>0</v>
      </c>
      <c r="V277" s="150">
        <v>3.7999999999999999E-2</v>
      </c>
      <c r="W277" s="150">
        <f t="shared" si="103"/>
        <v>3.7999999999999999E-2</v>
      </c>
      <c r="X277" s="150">
        <v>0</v>
      </c>
      <c r="Y277" s="151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2" t="s">
        <v>235</v>
      </c>
      <c r="AT277" s="18"/>
      <c r="AU277" s="152" t="s">
        <v>193</v>
      </c>
      <c r="AV277" s="152" t="s">
        <v>145</v>
      </c>
      <c r="AW277" s="18"/>
      <c r="AX277" s="18"/>
      <c r="AY277" s="18"/>
      <c r="AZ277" s="3" t="s">
        <v>138</v>
      </c>
      <c r="BA277" s="18"/>
      <c r="BB277" s="18"/>
      <c r="BC277" s="18"/>
      <c r="BD277" s="18"/>
      <c r="BE277" s="18"/>
      <c r="BF277" s="153">
        <f t="shared" si="105"/>
        <v>0</v>
      </c>
      <c r="BG277" s="153">
        <f t="shared" si="106"/>
        <v>0</v>
      </c>
      <c r="BH277" s="153">
        <f t="shared" si="107"/>
        <v>0</v>
      </c>
      <c r="BI277" s="153">
        <f t="shared" si="108"/>
        <v>0</v>
      </c>
      <c r="BJ277" s="153">
        <f t="shared" si="109"/>
        <v>0</v>
      </c>
      <c r="BK277" s="3" t="s">
        <v>145</v>
      </c>
      <c r="BL277" s="153">
        <f t="shared" si="110"/>
        <v>0</v>
      </c>
      <c r="BM277" s="3" t="s">
        <v>228</v>
      </c>
      <c r="BN277" s="152" t="s">
        <v>869</v>
      </c>
    </row>
    <row r="278" spans="1:66" ht="24" customHeight="1">
      <c r="A278" s="18"/>
      <c r="B278" s="19"/>
      <c r="C278" s="139" t="s">
        <v>489</v>
      </c>
      <c r="D278" s="139" t="s">
        <v>140</v>
      </c>
      <c r="E278" s="140" t="s">
        <v>490</v>
      </c>
      <c r="F278" s="141" t="s">
        <v>491</v>
      </c>
      <c r="G278" s="141"/>
      <c r="H278" s="142" t="s">
        <v>274</v>
      </c>
      <c r="I278" s="188"/>
      <c r="J278" s="144"/>
      <c r="K278" s="144"/>
      <c r="L278" s="145">
        <f t="shared" si="98"/>
        <v>0</v>
      </c>
      <c r="M278" s="146"/>
      <c r="N278" s="19"/>
      <c r="O278" s="147" t="s">
        <v>1</v>
      </c>
      <c r="P278" s="148" t="s">
        <v>42</v>
      </c>
      <c r="Q278" s="149">
        <f t="shared" si="99"/>
        <v>0</v>
      </c>
      <c r="R278" s="149">
        <f t="shared" si="100"/>
        <v>0</v>
      </c>
      <c r="S278" s="149">
        <f t="shared" si="101"/>
        <v>0</v>
      </c>
      <c r="T278" s="18"/>
      <c r="U278" s="150">
        <f t="shared" si="102"/>
        <v>0</v>
      </c>
      <c r="V278" s="150">
        <v>0</v>
      </c>
      <c r="W278" s="150">
        <f t="shared" si="103"/>
        <v>0</v>
      </c>
      <c r="X278" s="150">
        <v>0</v>
      </c>
      <c r="Y278" s="151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2" t="s">
        <v>228</v>
      </c>
      <c r="AT278" s="18"/>
      <c r="AU278" s="152" t="s">
        <v>140</v>
      </c>
      <c r="AV278" s="152" t="s">
        <v>145</v>
      </c>
      <c r="AW278" s="18"/>
      <c r="AX278" s="18"/>
      <c r="AY278" s="18"/>
      <c r="AZ278" s="3" t="s">
        <v>138</v>
      </c>
      <c r="BA278" s="18"/>
      <c r="BB278" s="18"/>
      <c r="BC278" s="18"/>
      <c r="BD278" s="18"/>
      <c r="BE278" s="18"/>
      <c r="BF278" s="153">
        <f t="shared" si="105"/>
        <v>0</v>
      </c>
      <c r="BG278" s="153">
        <f t="shared" si="106"/>
        <v>0</v>
      </c>
      <c r="BH278" s="153">
        <f t="shared" si="107"/>
        <v>0</v>
      </c>
      <c r="BI278" s="153">
        <f t="shared" si="108"/>
        <v>0</v>
      </c>
      <c r="BJ278" s="153">
        <f t="shared" si="109"/>
        <v>0</v>
      </c>
      <c r="BK278" s="3" t="s">
        <v>145</v>
      </c>
      <c r="BL278" s="153">
        <f t="shared" si="110"/>
        <v>0</v>
      </c>
      <c r="BM278" s="3" t="s">
        <v>228</v>
      </c>
      <c r="BN278" s="152" t="s">
        <v>870</v>
      </c>
    </row>
    <row r="279" spans="1:66" ht="22.5" customHeight="1">
      <c r="A279" s="126"/>
      <c r="B279" s="127"/>
      <c r="C279" s="126"/>
      <c r="D279" s="128" t="s">
        <v>77</v>
      </c>
      <c r="E279" s="137" t="s">
        <v>493</v>
      </c>
      <c r="F279" s="137" t="s">
        <v>494</v>
      </c>
      <c r="G279" s="137"/>
      <c r="H279" s="126"/>
      <c r="I279" s="126"/>
      <c r="J279" s="126"/>
      <c r="K279" s="126"/>
      <c r="L279" s="138">
        <f>BL279</f>
        <v>0</v>
      </c>
      <c r="M279" s="126"/>
      <c r="N279" s="127"/>
      <c r="O279" s="131"/>
      <c r="P279" s="126"/>
      <c r="Q279" s="126"/>
      <c r="R279" s="132">
        <f t="shared" ref="R279:S279" si="111">SUM(R280:R285)</f>
        <v>0</v>
      </c>
      <c r="S279" s="132">
        <f t="shared" si="111"/>
        <v>0</v>
      </c>
      <c r="T279" s="126"/>
      <c r="U279" s="133">
        <f>SUM(U280:U285)</f>
        <v>0</v>
      </c>
      <c r="V279" s="126"/>
      <c r="W279" s="133">
        <f>SUM(W280:W285)</f>
        <v>9.5013000000000007E-3</v>
      </c>
      <c r="X279" s="126"/>
      <c r="Y279" s="134">
        <f>SUM(Y280:Y285)</f>
        <v>0</v>
      </c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8" t="s">
        <v>145</v>
      </c>
      <c r="AT279" s="126"/>
      <c r="AU279" s="135" t="s">
        <v>77</v>
      </c>
      <c r="AV279" s="135" t="s">
        <v>86</v>
      </c>
      <c r="AW279" s="126"/>
      <c r="AX279" s="126"/>
      <c r="AY279" s="126"/>
      <c r="AZ279" s="128" t="s">
        <v>138</v>
      </c>
      <c r="BA279" s="126"/>
      <c r="BB279" s="126"/>
      <c r="BC279" s="126"/>
      <c r="BD279" s="126"/>
      <c r="BE279" s="126"/>
      <c r="BF279" s="126"/>
      <c r="BG279" s="126"/>
      <c r="BH279" s="126"/>
      <c r="BI279" s="126"/>
      <c r="BJ279" s="126"/>
      <c r="BK279" s="126"/>
      <c r="BL279" s="136">
        <f>SUM(BL280:BL285)</f>
        <v>0</v>
      </c>
      <c r="BM279" s="126"/>
      <c r="BN279" s="126"/>
    </row>
    <row r="280" spans="1:66" ht="24" customHeight="1">
      <c r="A280" s="18"/>
      <c r="B280" s="19"/>
      <c r="C280" s="139" t="s">
        <v>495</v>
      </c>
      <c r="D280" s="139" t="s">
        <v>140</v>
      </c>
      <c r="E280" s="140" t="s">
        <v>496</v>
      </c>
      <c r="F280" s="141" t="s">
        <v>497</v>
      </c>
      <c r="G280" s="141"/>
      <c r="H280" s="142" t="s">
        <v>498</v>
      </c>
      <c r="I280" s="143">
        <v>190.02600000000001</v>
      </c>
      <c r="J280" s="144"/>
      <c r="K280" s="144"/>
      <c r="L280" s="145">
        <f>ROUND(Q280*I280,2)</f>
        <v>0</v>
      </c>
      <c r="M280" s="146"/>
      <c r="N280" s="19"/>
      <c r="O280" s="147" t="s">
        <v>1</v>
      </c>
      <c r="P280" s="148" t="s">
        <v>42</v>
      </c>
      <c r="Q280" s="149">
        <f>J280+K280</f>
        <v>0</v>
      </c>
      <c r="R280" s="149">
        <f>ROUND(J280*I280,2)</f>
        <v>0</v>
      </c>
      <c r="S280" s="149">
        <f>ROUND(K280*I280,2)</f>
        <v>0</v>
      </c>
      <c r="T280" s="18"/>
      <c r="U280" s="150">
        <f>T280*I280</f>
        <v>0</v>
      </c>
      <c r="V280" s="150">
        <v>5.0000000000000002E-5</v>
      </c>
      <c r="W280" s="150">
        <f>V280*I280</f>
        <v>9.5013000000000007E-3</v>
      </c>
      <c r="X280" s="150">
        <v>0</v>
      </c>
      <c r="Y280" s="151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2" t="s">
        <v>228</v>
      </c>
      <c r="AT280" s="18"/>
      <c r="AU280" s="152" t="s">
        <v>140</v>
      </c>
      <c r="AV280" s="152" t="s">
        <v>145</v>
      </c>
      <c r="AW280" s="18"/>
      <c r="AX280" s="18"/>
      <c r="AY280" s="18"/>
      <c r="AZ280" s="3" t="s">
        <v>138</v>
      </c>
      <c r="BA280" s="18"/>
      <c r="BB280" s="18"/>
      <c r="BC280" s="18"/>
      <c r="BD280" s="18"/>
      <c r="BE280" s="18"/>
      <c r="BF280" s="153">
        <f>IF(P280="základná",L280,0)</f>
        <v>0</v>
      </c>
      <c r="BG280" s="153">
        <f>IF(P280="znížená",L280,0)</f>
        <v>0</v>
      </c>
      <c r="BH280" s="153">
        <f>IF(P280="zákl. prenesená",L280,0)</f>
        <v>0</v>
      </c>
      <c r="BI280" s="153">
        <f>IF(P280="zníž. prenesená",L280,0)</f>
        <v>0</v>
      </c>
      <c r="BJ280" s="153">
        <f>IF(P280="nulová",L280,0)</f>
        <v>0</v>
      </c>
      <c r="BK280" s="3" t="s">
        <v>145</v>
      </c>
      <c r="BL280" s="153">
        <f>ROUND(Q280*I280,2)</f>
        <v>0</v>
      </c>
      <c r="BM280" s="3" t="s">
        <v>228</v>
      </c>
      <c r="BN280" s="152" t="s">
        <v>871</v>
      </c>
    </row>
    <row r="281" spans="1:66" ht="15.75" customHeight="1">
      <c r="A281" s="154"/>
      <c r="B281" s="155"/>
      <c r="C281" s="154"/>
      <c r="D281" s="156" t="s">
        <v>147</v>
      </c>
      <c r="E281" s="157" t="s">
        <v>1</v>
      </c>
      <c r="F281" s="158" t="s">
        <v>500</v>
      </c>
      <c r="G281" s="158"/>
      <c r="H281" s="154"/>
      <c r="I281" s="159">
        <v>190.02600000000001</v>
      </c>
      <c r="J281" s="154"/>
      <c r="K281" s="154"/>
      <c r="L281" s="154"/>
      <c r="M281" s="154"/>
      <c r="N281" s="155"/>
      <c r="O281" s="160"/>
      <c r="P281" s="154"/>
      <c r="Q281" s="154"/>
      <c r="R281" s="154"/>
      <c r="S281" s="154"/>
      <c r="T281" s="154"/>
      <c r="U281" s="154"/>
      <c r="V281" s="154"/>
      <c r="W281" s="154"/>
      <c r="X281" s="154"/>
      <c r="Y281" s="161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7" t="s">
        <v>147</v>
      </c>
      <c r="AV281" s="157" t="s">
        <v>145</v>
      </c>
      <c r="AW281" s="154" t="s">
        <v>145</v>
      </c>
      <c r="AX281" s="154" t="s">
        <v>4</v>
      </c>
      <c r="AY281" s="154" t="s">
        <v>86</v>
      </c>
      <c r="AZ281" s="157" t="s">
        <v>138</v>
      </c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</row>
    <row r="282" spans="1:66" ht="33" customHeight="1">
      <c r="A282" s="18"/>
      <c r="B282" s="19"/>
      <c r="C282" s="139" t="s">
        <v>501</v>
      </c>
      <c r="D282" s="139" t="s">
        <v>140</v>
      </c>
      <c r="E282" s="140" t="s">
        <v>502</v>
      </c>
      <c r="F282" s="141" t="s">
        <v>503</v>
      </c>
      <c r="G282" s="141"/>
      <c r="H282" s="142" t="s">
        <v>498</v>
      </c>
      <c r="I282" s="143">
        <v>190.02600000000001</v>
      </c>
      <c r="J282" s="144"/>
      <c r="K282" s="144"/>
      <c r="L282" s="145">
        <f>ROUND(Q282*I282,2)</f>
        <v>0</v>
      </c>
      <c r="M282" s="146"/>
      <c r="N282" s="19"/>
      <c r="O282" s="147" t="s">
        <v>1</v>
      </c>
      <c r="P282" s="148" t="s">
        <v>42</v>
      </c>
      <c r="Q282" s="149">
        <f>J282+K282</f>
        <v>0</v>
      </c>
      <c r="R282" s="149">
        <f>ROUND(J282*I282,2)</f>
        <v>0</v>
      </c>
      <c r="S282" s="149">
        <f>ROUND(K282*I282,2)</f>
        <v>0</v>
      </c>
      <c r="T282" s="18"/>
      <c r="U282" s="150">
        <f>T282*I282</f>
        <v>0</v>
      </c>
      <c r="V282" s="150">
        <v>0</v>
      </c>
      <c r="W282" s="150">
        <f>V282*I282</f>
        <v>0</v>
      </c>
      <c r="X282" s="150">
        <v>0</v>
      </c>
      <c r="Y282" s="151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2" t="s">
        <v>228</v>
      </c>
      <c r="AT282" s="18"/>
      <c r="AU282" s="152" t="s">
        <v>140</v>
      </c>
      <c r="AV282" s="152" t="s">
        <v>145</v>
      </c>
      <c r="AW282" s="18"/>
      <c r="AX282" s="18"/>
      <c r="AY282" s="18"/>
      <c r="AZ282" s="3" t="s">
        <v>138</v>
      </c>
      <c r="BA282" s="18"/>
      <c r="BB282" s="18"/>
      <c r="BC282" s="18"/>
      <c r="BD282" s="18"/>
      <c r="BE282" s="18"/>
      <c r="BF282" s="153">
        <f>IF(P282="základná",L282,0)</f>
        <v>0</v>
      </c>
      <c r="BG282" s="153">
        <f>IF(P282="znížená",L282,0)</f>
        <v>0</v>
      </c>
      <c r="BH282" s="153">
        <f>IF(P282="zákl. prenesená",L282,0)</f>
        <v>0</v>
      </c>
      <c r="BI282" s="153">
        <f>IF(P282="zníž. prenesená",L282,0)</f>
        <v>0</v>
      </c>
      <c r="BJ282" s="153">
        <f>IF(P282="nulová",L282,0)</f>
        <v>0</v>
      </c>
      <c r="BK282" s="3" t="s">
        <v>145</v>
      </c>
      <c r="BL282" s="153">
        <f>ROUND(Q282*I282,2)</f>
        <v>0</v>
      </c>
      <c r="BM282" s="3" t="s">
        <v>228</v>
      </c>
      <c r="BN282" s="152" t="s">
        <v>872</v>
      </c>
    </row>
    <row r="283" spans="1:66" ht="15.75" customHeight="1">
      <c r="A283" s="154"/>
      <c r="B283" s="155"/>
      <c r="C283" s="154"/>
      <c r="D283" s="156" t="s">
        <v>147</v>
      </c>
      <c r="E283" s="157" t="s">
        <v>1</v>
      </c>
      <c r="F283" s="158" t="s">
        <v>500</v>
      </c>
      <c r="G283" s="158"/>
      <c r="H283" s="154"/>
      <c r="I283" s="159">
        <v>190.02600000000001</v>
      </c>
      <c r="J283" s="154"/>
      <c r="K283" s="154"/>
      <c r="L283" s="154"/>
      <c r="M283" s="154"/>
      <c r="N283" s="155"/>
      <c r="O283" s="160"/>
      <c r="P283" s="154"/>
      <c r="Q283" s="154"/>
      <c r="R283" s="154"/>
      <c r="S283" s="154"/>
      <c r="T283" s="154"/>
      <c r="U283" s="154"/>
      <c r="V283" s="154"/>
      <c r="W283" s="154"/>
      <c r="X283" s="154"/>
      <c r="Y283" s="161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7" t="s">
        <v>147</v>
      </c>
      <c r="AV283" s="157" t="s">
        <v>145</v>
      </c>
      <c r="AW283" s="154" t="s">
        <v>145</v>
      </c>
      <c r="AX283" s="154" t="s">
        <v>4</v>
      </c>
      <c r="AY283" s="154" t="s">
        <v>86</v>
      </c>
      <c r="AZ283" s="157" t="s">
        <v>138</v>
      </c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</row>
    <row r="284" spans="1:66" ht="16.5" customHeight="1">
      <c r="A284" s="18"/>
      <c r="B284" s="19"/>
      <c r="C284" s="165" t="s">
        <v>505</v>
      </c>
      <c r="D284" s="165" t="s">
        <v>193</v>
      </c>
      <c r="E284" s="166" t="s">
        <v>506</v>
      </c>
      <c r="F284" s="167" t="s">
        <v>507</v>
      </c>
      <c r="G284" s="167"/>
      <c r="H284" s="168" t="s">
        <v>498</v>
      </c>
      <c r="I284" s="169">
        <v>190.02600000000001</v>
      </c>
      <c r="J284" s="170"/>
      <c r="K284" s="171"/>
      <c r="L284" s="172">
        <f t="shared" ref="L284:L285" si="112">ROUND(Q284*I284,2)</f>
        <v>0</v>
      </c>
      <c r="M284" s="171"/>
      <c r="N284" s="173"/>
      <c r="O284" s="174" t="s">
        <v>1</v>
      </c>
      <c r="P284" s="148" t="s">
        <v>42</v>
      </c>
      <c r="Q284" s="149">
        <f t="shared" ref="Q284:Q285" si="113">J284+K284</f>
        <v>0</v>
      </c>
      <c r="R284" s="149">
        <f t="shared" ref="R284:R285" si="114">ROUND(J284*I284,2)</f>
        <v>0</v>
      </c>
      <c r="S284" s="149">
        <f t="shared" ref="S284:S285" si="115">ROUND(K284*I284,2)</f>
        <v>0</v>
      </c>
      <c r="T284" s="18"/>
      <c r="U284" s="150">
        <f t="shared" ref="U284:U285" si="116">T284*I284</f>
        <v>0</v>
      </c>
      <c r="V284" s="150">
        <v>0</v>
      </c>
      <c r="W284" s="150">
        <f t="shared" ref="W284:W285" si="117">V284*I284</f>
        <v>0</v>
      </c>
      <c r="X284" s="150">
        <v>0</v>
      </c>
      <c r="Y284" s="151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2" t="s">
        <v>235</v>
      </c>
      <c r="AT284" s="18"/>
      <c r="AU284" s="152" t="s">
        <v>193</v>
      </c>
      <c r="AV284" s="152" t="s">
        <v>145</v>
      </c>
      <c r="AW284" s="18"/>
      <c r="AX284" s="18"/>
      <c r="AY284" s="18"/>
      <c r="AZ284" s="3" t="s">
        <v>138</v>
      </c>
      <c r="BA284" s="18"/>
      <c r="BB284" s="18"/>
      <c r="BC284" s="18"/>
      <c r="BD284" s="18"/>
      <c r="BE284" s="18"/>
      <c r="BF284" s="153">
        <f t="shared" ref="BF284:BF285" si="119">IF(P284="základná",L284,0)</f>
        <v>0</v>
      </c>
      <c r="BG284" s="153">
        <f t="shared" ref="BG284:BG285" si="120">IF(P284="znížená",L284,0)</f>
        <v>0</v>
      </c>
      <c r="BH284" s="153">
        <f t="shared" ref="BH284:BH285" si="121">IF(P284="zákl. prenesená",L284,0)</f>
        <v>0</v>
      </c>
      <c r="BI284" s="153">
        <f t="shared" ref="BI284:BI285" si="122">IF(P284="zníž. prenesená",L284,0)</f>
        <v>0</v>
      </c>
      <c r="BJ284" s="153">
        <f t="shared" ref="BJ284:BJ285" si="123">IF(P284="nulová",L284,0)</f>
        <v>0</v>
      </c>
      <c r="BK284" s="3" t="s">
        <v>145</v>
      </c>
      <c r="BL284" s="153">
        <f t="shared" ref="BL284:BL285" si="124">ROUND(Q284*I284,2)</f>
        <v>0</v>
      </c>
      <c r="BM284" s="3" t="s">
        <v>228</v>
      </c>
      <c r="BN284" s="152" t="s">
        <v>873</v>
      </c>
    </row>
    <row r="285" spans="1:66" ht="24" customHeight="1">
      <c r="A285" s="18"/>
      <c r="B285" s="19"/>
      <c r="C285" s="139" t="s">
        <v>509</v>
      </c>
      <c r="D285" s="139" t="s">
        <v>140</v>
      </c>
      <c r="E285" s="140" t="s">
        <v>510</v>
      </c>
      <c r="F285" s="141" t="s">
        <v>511</v>
      </c>
      <c r="G285" s="141"/>
      <c r="H285" s="142" t="s">
        <v>274</v>
      </c>
      <c r="I285" s="188"/>
      <c r="J285" s="144"/>
      <c r="K285" s="144"/>
      <c r="L285" s="145">
        <f t="shared" si="112"/>
        <v>0</v>
      </c>
      <c r="M285" s="146"/>
      <c r="N285" s="19"/>
      <c r="O285" s="147" t="s">
        <v>1</v>
      </c>
      <c r="P285" s="148" t="s">
        <v>42</v>
      </c>
      <c r="Q285" s="149">
        <f t="shared" si="113"/>
        <v>0</v>
      </c>
      <c r="R285" s="149">
        <f t="shared" si="114"/>
        <v>0</v>
      </c>
      <c r="S285" s="149">
        <f t="shared" si="115"/>
        <v>0</v>
      </c>
      <c r="T285" s="18"/>
      <c r="U285" s="150">
        <f t="shared" si="116"/>
        <v>0</v>
      </c>
      <c r="V285" s="150">
        <v>0</v>
      </c>
      <c r="W285" s="150">
        <f t="shared" si="117"/>
        <v>0</v>
      </c>
      <c r="X285" s="150">
        <v>0</v>
      </c>
      <c r="Y285" s="151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2" t="s">
        <v>228</v>
      </c>
      <c r="AT285" s="18"/>
      <c r="AU285" s="152" t="s">
        <v>140</v>
      </c>
      <c r="AV285" s="152" t="s">
        <v>145</v>
      </c>
      <c r="AW285" s="18"/>
      <c r="AX285" s="18"/>
      <c r="AY285" s="18"/>
      <c r="AZ285" s="3" t="s">
        <v>138</v>
      </c>
      <c r="BA285" s="18"/>
      <c r="BB285" s="18"/>
      <c r="BC285" s="18"/>
      <c r="BD285" s="18"/>
      <c r="BE285" s="18"/>
      <c r="BF285" s="153">
        <f t="shared" si="119"/>
        <v>0</v>
      </c>
      <c r="BG285" s="153">
        <f t="shared" si="120"/>
        <v>0</v>
      </c>
      <c r="BH285" s="153">
        <f t="shared" si="121"/>
        <v>0</v>
      </c>
      <c r="BI285" s="153">
        <f t="shared" si="122"/>
        <v>0</v>
      </c>
      <c r="BJ285" s="153">
        <f t="shared" si="123"/>
        <v>0</v>
      </c>
      <c r="BK285" s="3" t="s">
        <v>145</v>
      </c>
      <c r="BL285" s="153">
        <f t="shared" si="124"/>
        <v>0</v>
      </c>
      <c r="BM285" s="3" t="s">
        <v>228</v>
      </c>
      <c r="BN285" s="152" t="s">
        <v>874</v>
      </c>
    </row>
    <row r="286" spans="1:66" ht="22.5" customHeight="1">
      <c r="A286" s="126"/>
      <c r="B286" s="127"/>
      <c r="C286" s="126"/>
      <c r="D286" s="128" t="s">
        <v>77</v>
      </c>
      <c r="E286" s="137" t="s">
        <v>513</v>
      </c>
      <c r="F286" s="137" t="s">
        <v>514</v>
      </c>
      <c r="G286" s="137"/>
      <c r="H286" s="126"/>
      <c r="I286" s="126"/>
      <c r="J286" s="126"/>
      <c r="K286" s="126"/>
      <c r="L286" s="138">
        <f>BL286</f>
        <v>0</v>
      </c>
      <c r="M286" s="126"/>
      <c r="N286" s="127"/>
      <c r="O286" s="131"/>
      <c r="P286" s="126"/>
      <c r="Q286" s="126"/>
      <c r="R286" s="132">
        <f t="shared" ref="R286:S286" si="125">SUM(R287:R306)</f>
        <v>0</v>
      </c>
      <c r="S286" s="132">
        <f t="shared" si="125"/>
        <v>0</v>
      </c>
      <c r="T286" s="126"/>
      <c r="U286" s="133">
        <f>SUM(U287:U306)</f>
        <v>0</v>
      </c>
      <c r="V286" s="126"/>
      <c r="W286" s="133">
        <f>SUM(W287:W306)</f>
        <v>2.128172E-2</v>
      </c>
      <c r="X286" s="126"/>
      <c r="Y286" s="134">
        <f>SUM(Y287:Y306)</f>
        <v>0</v>
      </c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8" t="s">
        <v>145</v>
      </c>
      <c r="AT286" s="126"/>
      <c r="AU286" s="135" t="s">
        <v>77</v>
      </c>
      <c r="AV286" s="135" t="s">
        <v>86</v>
      </c>
      <c r="AW286" s="126"/>
      <c r="AX286" s="126"/>
      <c r="AY286" s="126"/>
      <c r="AZ286" s="128" t="s">
        <v>138</v>
      </c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36">
        <f>SUM(BL287:BL306)</f>
        <v>0</v>
      </c>
      <c r="BM286" s="126"/>
      <c r="BN286" s="126"/>
    </row>
    <row r="287" spans="1:66" ht="24" customHeight="1">
      <c r="A287" s="18"/>
      <c r="B287" s="19"/>
      <c r="C287" s="139" t="s">
        <v>515</v>
      </c>
      <c r="D287" s="139" t="s">
        <v>140</v>
      </c>
      <c r="E287" s="140" t="s">
        <v>516</v>
      </c>
      <c r="F287" s="141" t="s">
        <v>517</v>
      </c>
      <c r="G287" s="141"/>
      <c r="H287" s="142" t="s">
        <v>163</v>
      </c>
      <c r="I287" s="143">
        <v>9.1999999999999993</v>
      </c>
      <c r="J287" s="144"/>
      <c r="K287" s="144"/>
      <c r="L287" s="145">
        <f>ROUND(Q287*I287,2)</f>
        <v>0</v>
      </c>
      <c r="M287" s="146"/>
      <c r="N287" s="19"/>
      <c r="O287" s="147" t="s">
        <v>1</v>
      </c>
      <c r="P287" s="148" t="s">
        <v>42</v>
      </c>
      <c r="Q287" s="149">
        <f>J287+K287</f>
        <v>0</v>
      </c>
      <c r="R287" s="149">
        <f>ROUND(J287*I287,2)</f>
        <v>0</v>
      </c>
      <c r="S287" s="149">
        <f>ROUND(K287*I287,2)</f>
        <v>0</v>
      </c>
      <c r="T287" s="18"/>
      <c r="U287" s="150">
        <f>T287*I287</f>
        <v>0</v>
      </c>
      <c r="V287" s="150">
        <v>4.2000000000000002E-4</v>
      </c>
      <c r="W287" s="150">
        <f>V287*I287</f>
        <v>3.8639999999999998E-3</v>
      </c>
      <c r="X287" s="150">
        <v>0</v>
      </c>
      <c r="Y287" s="151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2" t="s">
        <v>228</v>
      </c>
      <c r="AT287" s="18"/>
      <c r="AU287" s="152" t="s">
        <v>140</v>
      </c>
      <c r="AV287" s="152" t="s">
        <v>145</v>
      </c>
      <c r="AW287" s="18"/>
      <c r="AX287" s="18"/>
      <c r="AY287" s="18"/>
      <c r="AZ287" s="3" t="s">
        <v>138</v>
      </c>
      <c r="BA287" s="18"/>
      <c r="BB287" s="18"/>
      <c r="BC287" s="18"/>
      <c r="BD287" s="18"/>
      <c r="BE287" s="18"/>
      <c r="BF287" s="153">
        <f>IF(P287="základná",L287,0)</f>
        <v>0</v>
      </c>
      <c r="BG287" s="153">
        <f>IF(P287="znížená",L287,0)</f>
        <v>0</v>
      </c>
      <c r="BH287" s="153">
        <f>IF(P287="zákl. prenesená",L287,0)</f>
        <v>0</v>
      </c>
      <c r="BI287" s="153">
        <f>IF(P287="zníž. prenesená",L287,0)</f>
        <v>0</v>
      </c>
      <c r="BJ287" s="153">
        <f>IF(P287="nulová",L287,0)</f>
        <v>0</v>
      </c>
      <c r="BK287" s="3" t="s">
        <v>145</v>
      </c>
      <c r="BL287" s="153">
        <f>ROUND(Q287*I287,2)</f>
        <v>0</v>
      </c>
      <c r="BM287" s="3" t="s">
        <v>228</v>
      </c>
      <c r="BN287" s="152" t="s">
        <v>875</v>
      </c>
    </row>
    <row r="288" spans="1:66" ht="15.75" customHeight="1">
      <c r="A288" s="154"/>
      <c r="B288" s="155"/>
      <c r="C288" s="154"/>
      <c r="D288" s="156" t="s">
        <v>147</v>
      </c>
      <c r="E288" s="157" t="s">
        <v>1</v>
      </c>
      <c r="F288" s="158" t="s">
        <v>519</v>
      </c>
      <c r="G288" s="158"/>
      <c r="H288" s="154"/>
      <c r="I288" s="159">
        <v>9.1999999999999993</v>
      </c>
      <c r="J288" s="154"/>
      <c r="K288" s="154"/>
      <c r="L288" s="154"/>
      <c r="M288" s="154"/>
      <c r="N288" s="155"/>
      <c r="O288" s="160"/>
      <c r="P288" s="154"/>
      <c r="Q288" s="154"/>
      <c r="R288" s="154"/>
      <c r="S288" s="154"/>
      <c r="T288" s="154"/>
      <c r="U288" s="154"/>
      <c r="V288" s="154"/>
      <c r="W288" s="154"/>
      <c r="X288" s="154"/>
      <c r="Y288" s="161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7" t="s">
        <v>147</v>
      </c>
      <c r="AV288" s="157" t="s">
        <v>145</v>
      </c>
      <c r="AW288" s="154" t="s">
        <v>145</v>
      </c>
      <c r="AX288" s="154" t="s">
        <v>4</v>
      </c>
      <c r="AY288" s="154" t="s">
        <v>86</v>
      </c>
      <c r="AZ288" s="157" t="s">
        <v>138</v>
      </c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</row>
    <row r="289" spans="1:66" ht="24" customHeight="1">
      <c r="A289" s="18"/>
      <c r="B289" s="19"/>
      <c r="C289" s="139" t="s">
        <v>520</v>
      </c>
      <c r="D289" s="139" t="s">
        <v>140</v>
      </c>
      <c r="E289" s="140" t="s">
        <v>521</v>
      </c>
      <c r="F289" s="141" t="s">
        <v>522</v>
      </c>
      <c r="G289" s="141"/>
      <c r="H289" s="142" t="s">
        <v>163</v>
      </c>
      <c r="I289" s="143">
        <v>55.48</v>
      </c>
      <c r="J289" s="144"/>
      <c r="K289" s="144"/>
      <c r="L289" s="145">
        <f>ROUND(Q289*I289,2)</f>
        <v>0</v>
      </c>
      <c r="M289" s="146"/>
      <c r="N289" s="19"/>
      <c r="O289" s="147" t="s">
        <v>1</v>
      </c>
      <c r="P289" s="148" t="s">
        <v>42</v>
      </c>
      <c r="Q289" s="149">
        <f>J289+K289</f>
        <v>0</v>
      </c>
      <c r="R289" s="149">
        <f>ROUND(J289*I289,2)</f>
        <v>0</v>
      </c>
      <c r="S289" s="149">
        <f>ROUND(K289*I289,2)</f>
        <v>0</v>
      </c>
      <c r="T289" s="18"/>
      <c r="U289" s="150">
        <f>T289*I289</f>
        <v>0</v>
      </c>
      <c r="V289" s="150">
        <v>2.2000000000000001E-4</v>
      </c>
      <c r="W289" s="150">
        <f>V289*I289</f>
        <v>1.22056E-2</v>
      </c>
      <c r="X289" s="150">
        <v>0</v>
      </c>
      <c r="Y289" s="151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2" t="s">
        <v>228</v>
      </c>
      <c r="AT289" s="18"/>
      <c r="AU289" s="152" t="s">
        <v>140</v>
      </c>
      <c r="AV289" s="152" t="s">
        <v>145</v>
      </c>
      <c r="AW289" s="18"/>
      <c r="AX289" s="18"/>
      <c r="AY289" s="18"/>
      <c r="AZ289" s="3" t="s">
        <v>138</v>
      </c>
      <c r="BA289" s="18"/>
      <c r="BB289" s="18"/>
      <c r="BC289" s="18"/>
      <c r="BD289" s="18"/>
      <c r="BE289" s="18"/>
      <c r="BF289" s="153">
        <f>IF(P289="základná",L289,0)</f>
        <v>0</v>
      </c>
      <c r="BG289" s="153">
        <f>IF(P289="znížená",L289,0)</f>
        <v>0</v>
      </c>
      <c r="BH289" s="153">
        <f>IF(P289="zákl. prenesená",L289,0)</f>
        <v>0</v>
      </c>
      <c r="BI289" s="153">
        <f>IF(P289="zníž. prenesená",L289,0)</f>
        <v>0</v>
      </c>
      <c r="BJ289" s="153">
        <f>IF(P289="nulová",L289,0)</f>
        <v>0</v>
      </c>
      <c r="BK289" s="3" t="s">
        <v>145</v>
      </c>
      <c r="BL289" s="153">
        <f>ROUND(Q289*I289,2)</f>
        <v>0</v>
      </c>
      <c r="BM289" s="3" t="s">
        <v>228</v>
      </c>
      <c r="BN289" s="152" t="s">
        <v>876</v>
      </c>
    </row>
    <row r="290" spans="1:66" ht="15.75" customHeight="1">
      <c r="A290" s="154"/>
      <c r="B290" s="155"/>
      <c r="C290" s="154"/>
      <c r="D290" s="156" t="s">
        <v>147</v>
      </c>
      <c r="E290" s="157" t="s">
        <v>1</v>
      </c>
      <c r="F290" s="158" t="s">
        <v>449</v>
      </c>
      <c r="G290" s="158"/>
      <c r="H290" s="154"/>
      <c r="I290" s="159">
        <v>59.6</v>
      </c>
      <c r="J290" s="154"/>
      <c r="K290" s="154"/>
      <c r="L290" s="154"/>
      <c r="M290" s="154"/>
      <c r="N290" s="155"/>
      <c r="O290" s="160"/>
      <c r="P290" s="154"/>
      <c r="Q290" s="154"/>
      <c r="R290" s="154"/>
      <c r="S290" s="154"/>
      <c r="T290" s="154"/>
      <c r="U290" s="154"/>
      <c r="V290" s="154"/>
      <c r="W290" s="154"/>
      <c r="X290" s="154"/>
      <c r="Y290" s="161"/>
      <c r="Z290" s="154"/>
      <c r="AA290" s="154"/>
      <c r="AB290" s="154"/>
      <c r="AC290" s="154"/>
      <c r="AD290" s="154"/>
      <c r="AE290" s="154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7" t="s">
        <v>147</v>
      </c>
      <c r="AV290" s="157" t="s">
        <v>145</v>
      </c>
      <c r="AW290" s="154" t="s">
        <v>145</v>
      </c>
      <c r="AX290" s="154" t="s">
        <v>4</v>
      </c>
      <c r="AY290" s="154" t="s">
        <v>78</v>
      </c>
      <c r="AZ290" s="157" t="s">
        <v>138</v>
      </c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</row>
    <row r="291" spans="1:66" ht="15.75" customHeight="1">
      <c r="A291" s="175"/>
      <c r="B291" s="176"/>
      <c r="C291" s="175"/>
      <c r="D291" s="156" t="s">
        <v>147</v>
      </c>
      <c r="E291" s="177" t="s">
        <v>1</v>
      </c>
      <c r="F291" s="178" t="s">
        <v>248</v>
      </c>
      <c r="G291" s="178"/>
      <c r="H291" s="175"/>
      <c r="I291" s="177" t="s">
        <v>1</v>
      </c>
      <c r="J291" s="175"/>
      <c r="K291" s="175"/>
      <c r="L291" s="175"/>
      <c r="M291" s="175"/>
      <c r="N291" s="176"/>
      <c r="O291" s="179"/>
      <c r="P291" s="175"/>
      <c r="Q291" s="175"/>
      <c r="R291" s="175"/>
      <c r="S291" s="175"/>
      <c r="T291" s="175"/>
      <c r="U291" s="175"/>
      <c r="V291" s="175"/>
      <c r="W291" s="175"/>
      <c r="X291" s="175"/>
      <c r="Y291" s="180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7" t="s">
        <v>147</v>
      </c>
      <c r="AV291" s="177" t="s">
        <v>145</v>
      </c>
      <c r="AW291" s="175" t="s">
        <v>86</v>
      </c>
      <c r="AX291" s="175" t="s">
        <v>4</v>
      </c>
      <c r="AY291" s="175" t="s">
        <v>78</v>
      </c>
      <c r="AZ291" s="177" t="s">
        <v>138</v>
      </c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</row>
    <row r="292" spans="1:66" ht="15.75" customHeight="1">
      <c r="A292" s="154"/>
      <c r="B292" s="155"/>
      <c r="C292" s="154"/>
      <c r="D292" s="156" t="s">
        <v>147</v>
      </c>
      <c r="E292" s="157" t="s">
        <v>1</v>
      </c>
      <c r="F292" s="158" t="s">
        <v>258</v>
      </c>
      <c r="G292" s="158"/>
      <c r="H292" s="154"/>
      <c r="I292" s="159">
        <v>-1.92</v>
      </c>
      <c r="J292" s="154"/>
      <c r="K292" s="154"/>
      <c r="L292" s="154"/>
      <c r="M292" s="154"/>
      <c r="N292" s="155"/>
      <c r="O292" s="160"/>
      <c r="P292" s="154"/>
      <c r="Q292" s="154"/>
      <c r="R292" s="154"/>
      <c r="S292" s="154"/>
      <c r="T292" s="154"/>
      <c r="U292" s="154"/>
      <c r="V292" s="154"/>
      <c r="W292" s="154"/>
      <c r="X292" s="154"/>
      <c r="Y292" s="161"/>
      <c r="Z292" s="154"/>
      <c r="AA292" s="154"/>
      <c r="AB292" s="154"/>
      <c r="AC292" s="154"/>
      <c r="AD292" s="154"/>
      <c r="AE292" s="154"/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7" t="s">
        <v>147</v>
      </c>
      <c r="AV292" s="157" t="s">
        <v>145</v>
      </c>
      <c r="AW292" s="154" t="s">
        <v>145</v>
      </c>
      <c r="AX292" s="154" t="s">
        <v>4</v>
      </c>
      <c r="AY292" s="154" t="s">
        <v>78</v>
      </c>
      <c r="AZ292" s="157" t="s">
        <v>138</v>
      </c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</row>
    <row r="293" spans="1:66" ht="15.75" customHeight="1">
      <c r="A293" s="154"/>
      <c r="B293" s="155"/>
      <c r="C293" s="154"/>
      <c r="D293" s="156" t="s">
        <v>147</v>
      </c>
      <c r="E293" s="157" t="s">
        <v>1</v>
      </c>
      <c r="F293" s="158" t="s">
        <v>259</v>
      </c>
      <c r="G293" s="158"/>
      <c r="H293" s="154"/>
      <c r="I293" s="159">
        <v>-0.6</v>
      </c>
      <c r="J293" s="154"/>
      <c r="K293" s="154"/>
      <c r="L293" s="154"/>
      <c r="M293" s="154"/>
      <c r="N293" s="155"/>
      <c r="O293" s="160"/>
      <c r="P293" s="154"/>
      <c r="Q293" s="154"/>
      <c r="R293" s="154"/>
      <c r="S293" s="154"/>
      <c r="T293" s="154"/>
      <c r="U293" s="154"/>
      <c r="V293" s="154"/>
      <c r="W293" s="154"/>
      <c r="X293" s="154"/>
      <c r="Y293" s="161"/>
      <c r="Z293" s="154"/>
      <c r="AA293" s="154"/>
      <c r="AB293" s="154"/>
      <c r="AC293" s="154"/>
      <c r="AD293" s="154"/>
      <c r="AE293" s="154"/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7" t="s">
        <v>147</v>
      </c>
      <c r="AV293" s="157" t="s">
        <v>145</v>
      </c>
      <c r="AW293" s="154" t="s">
        <v>145</v>
      </c>
      <c r="AX293" s="154" t="s">
        <v>4</v>
      </c>
      <c r="AY293" s="154" t="s">
        <v>78</v>
      </c>
      <c r="AZ293" s="157" t="s">
        <v>138</v>
      </c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</row>
    <row r="294" spans="1:66" ht="15.75" customHeight="1">
      <c r="A294" s="154"/>
      <c r="B294" s="155"/>
      <c r="C294" s="154"/>
      <c r="D294" s="156" t="s">
        <v>147</v>
      </c>
      <c r="E294" s="157" t="s">
        <v>1</v>
      </c>
      <c r="F294" s="158" t="s">
        <v>260</v>
      </c>
      <c r="G294" s="158"/>
      <c r="H294" s="154"/>
      <c r="I294" s="159">
        <v>-1.6</v>
      </c>
      <c r="J294" s="154"/>
      <c r="K294" s="154"/>
      <c r="L294" s="154"/>
      <c r="M294" s="154"/>
      <c r="N294" s="155"/>
      <c r="O294" s="160"/>
      <c r="P294" s="154"/>
      <c r="Q294" s="154"/>
      <c r="R294" s="154"/>
      <c r="S294" s="154"/>
      <c r="T294" s="154"/>
      <c r="U294" s="154"/>
      <c r="V294" s="154"/>
      <c r="W294" s="154"/>
      <c r="X294" s="154"/>
      <c r="Y294" s="161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7" t="s">
        <v>147</v>
      </c>
      <c r="AV294" s="157" t="s">
        <v>145</v>
      </c>
      <c r="AW294" s="154" t="s">
        <v>145</v>
      </c>
      <c r="AX294" s="154" t="s">
        <v>4</v>
      </c>
      <c r="AY294" s="154" t="s">
        <v>78</v>
      </c>
      <c r="AZ294" s="157" t="s">
        <v>138</v>
      </c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</row>
    <row r="295" spans="1:66" ht="15.75" customHeight="1">
      <c r="A295" s="181"/>
      <c r="B295" s="182"/>
      <c r="C295" s="181"/>
      <c r="D295" s="156" t="s">
        <v>147</v>
      </c>
      <c r="E295" s="183" t="s">
        <v>1</v>
      </c>
      <c r="F295" s="184" t="s">
        <v>252</v>
      </c>
      <c r="G295" s="184"/>
      <c r="H295" s="181"/>
      <c r="I295" s="185">
        <v>55.48</v>
      </c>
      <c r="J295" s="181"/>
      <c r="K295" s="181"/>
      <c r="L295" s="181"/>
      <c r="M295" s="181"/>
      <c r="N295" s="182"/>
      <c r="O295" s="186"/>
      <c r="P295" s="181"/>
      <c r="Q295" s="181"/>
      <c r="R295" s="181"/>
      <c r="S295" s="181"/>
      <c r="T295" s="181"/>
      <c r="U295" s="181"/>
      <c r="V295" s="181"/>
      <c r="W295" s="181"/>
      <c r="X295" s="181"/>
      <c r="Y295" s="187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3" t="s">
        <v>147</v>
      </c>
      <c r="AV295" s="183" t="s">
        <v>145</v>
      </c>
      <c r="AW295" s="181" t="s">
        <v>153</v>
      </c>
      <c r="AX295" s="181" t="s">
        <v>4</v>
      </c>
      <c r="AY295" s="181" t="s">
        <v>86</v>
      </c>
      <c r="AZ295" s="183" t="s">
        <v>138</v>
      </c>
      <c r="BA295" s="181"/>
      <c r="BB295" s="181"/>
      <c r="BC295" s="181"/>
      <c r="BD295" s="181"/>
      <c r="BE295" s="181"/>
      <c r="BF295" s="181"/>
      <c r="BG295" s="181"/>
      <c r="BH295" s="181"/>
      <c r="BI295" s="181"/>
      <c r="BJ295" s="181"/>
      <c r="BK295" s="181"/>
      <c r="BL295" s="181"/>
      <c r="BM295" s="181"/>
      <c r="BN295" s="181"/>
    </row>
    <row r="296" spans="1:66" ht="37.5" customHeight="1">
      <c r="A296" s="18"/>
      <c r="B296" s="19"/>
      <c r="C296" s="139" t="s">
        <v>524</v>
      </c>
      <c r="D296" s="139" t="s">
        <v>140</v>
      </c>
      <c r="E296" s="140" t="s">
        <v>525</v>
      </c>
      <c r="F296" s="141" t="s">
        <v>526</v>
      </c>
      <c r="G296" s="141"/>
      <c r="H296" s="142" t="s">
        <v>163</v>
      </c>
      <c r="I296" s="143">
        <v>260.60599999999999</v>
      </c>
      <c r="J296" s="144"/>
      <c r="K296" s="144"/>
      <c r="L296" s="145">
        <f>ROUND(Q296*I296,2)</f>
        <v>0</v>
      </c>
      <c r="M296" s="146"/>
      <c r="N296" s="19"/>
      <c r="O296" s="147" t="s">
        <v>1</v>
      </c>
      <c r="P296" s="148" t="s">
        <v>42</v>
      </c>
      <c r="Q296" s="149">
        <f>J296+K296</f>
        <v>0</v>
      </c>
      <c r="R296" s="149">
        <f>ROUND(J296*I296,2)</f>
        <v>0</v>
      </c>
      <c r="S296" s="149">
        <f>ROUND(K296*I296,2)</f>
        <v>0</v>
      </c>
      <c r="T296" s="18"/>
      <c r="U296" s="150">
        <f>T296*I296</f>
        <v>0</v>
      </c>
      <c r="V296" s="150">
        <v>2.0000000000000002E-5</v>
      </c>
      <c r="W296" s="150">
        <f>V296*I296</f>
        <v>5.2121200000000006E-3</v>
      </c>
      <c r="X296" s="150">
        <v>0</v>
      </c>
      <c r="Y296" s="151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2" t="s">
        <v>228</v>
      </c>
      <c r="AT296" s="18"/>
      <c r="AU296" s="152" t="s">
        <v>140</v>
      </c>
      <c r="AV296" s="152" t="s">
        <v>145</v>
      </c>
      <c r="AW296" s="18"/>
      <c r="AX296" s="18"/>
      <c r="AY296" s="18"/>
      <c r="AZ296" s="3" t="s">
        <v>138</v>
      </c>
      <c r="BA296" s="18"/>
      <c r="BB296" s="18"/>
      <c r="BC296" s="18"/>
      <c r="BD296" s="18"/>
      <c r="BE296" s="18"/>
      <c r="BF296" s="153">
        <f>IF(P296="základná",L296,0)</f>
        <v>0</v>
      </c>
      <c r="BG296" s="153">
        <f>IF(P296="znížená",L296,0)</f>
        <v>0</v>
      </c>
      <c r="BH296" s="153">
        <f>IF(P296="zákl. prenesená",L296,0)</f>
        <v>0</v>
      </c>
      <c r="BI296" s="153">
        <f>IF(P296="zníž. prenesená",L296,0)</f>
        <v>0</v>
      </c>
      <c r="BJ296" s="153">
        <f>IF(P296="nulová",L296,0)</f>
        <v>0</v>
      </c>
      <c r="BK296" s="3" t="s">
        <v>145</v>
      </c>
      <c r="BL296" s="153">
        <f>ROUND(Q296*I296,2)</f>
        <v>0</v>
      </c>
      <c r="BM296" s="3" t="s">
        <v>228</v>
      </c>
      <c r="BN296" s="152" t="s">
        <v>877</v>
      </c>
    </row>
    <row r="297" spans="1:66" ht="15.75" customHeight="1">
      <c r="A297" s="154"/>
      <c r="B297" s="155"/>
      <c r="C297" s="154"/>
      <c r="D297" s="156" t="s">
        <v>147</v>
      </c>
      <c r="E297" s="157" t="s">
        <v>1</v>
      </c>
      <c r="F297" s="158" t="s">
        <v>528</v>
      </c>
      <c r="G297" s="158"/>
      <c r="H297" s="154"/>
      <c r="I297" s="159">
        <v>3.08</v>
      </c>
      <c r="J297" s="154"/>
      <c r="K297" s="154"/>
      <c r="L297" s="154"/>
      <c r="M297" s="154"/>
      <c r="N297" s="155"/>
      <c r="O297" s="160"/>
      <c r="P297" s="154"/>
      <c r="Q297" s="154"/>
      <c r="R297" s="154"/>
      <c r="S297" s="154"/>
      <c r="T297" s="154"/>
      <c r="U297" s="154"/>
      <c r="V297" s="154"/>
      <c r="W297" s="154"/>
      <c r="X297" s="154"/>
      <c r="Y297" s="161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7" t="s">
        <v>147</v>
      </c>
      <c r="AV297" s="157" t="s">
        <v>145</v>
      </c>
      <c r="AW297" s="154" t="s">
        <v>145</v>
      </c>
      <c r="AX297" s="154" t="s">
        <v>4</v>
      </c>
      <c r="AY297" s="154" t="s">
        <v>78</v>
      </c>
      <c r="AZ297" s="157" t="s">
        <v>138</v>
      </c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</row>
    <row r="298" spans="1:66" ht="15.75" customHeight="1">
      <c r="A298" s="154"/>
      <c r="B298" s="155"/>
      <c r="C298" s="154"/>
      <c r="D298" s="156" t="s">
        <v>147</v>
      </c>
      <c r="E298" s="157" t="s">
        <v>1</v>
      </c>
      <c r="F298" s="158" t="s">
        <v>529</v>
      </c>
      <c r="G298" s="158"/>
      <c r="H298" s="154"/>
      <c r="I298" s="159">
        <v>87.04</v>
      </c>
      <c r="J298" s="154"/>
      <c r="K298" s="154"/>
      <c r="L298" s="154"/>
      <c r="M298" s="154"/>
      <c r="N298" s="155"/>
      <c r="O298" s="160"/>
      <c r="P298" s="154"/>
      <c r="Q298" s="154"/>
      <c r="R298" s="154"/>
      <c r="S298" s="154"/>
      <c r="T298" s="154"/>
      <c r="U298" s="154"/>
      <c r="V298" s="154"/>
      <c r="W298" s="154"/>
      <c r="X298" s="154"/>
      <c r="Y298" s="161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7" t="s">
        <v>147</v>
      </c>
      <c r="AV298" s="157" t="s">
        <v>145</v>
      </c>
      <c r="AW298" s="154" t="s">
        <v>145</v>
      </c>
      <c r="AX298" s="154" t="s">
        <v>4</v>
      </c>
      <c r="AY298" s="154" t="s">
        <v>78</v>
      </c>
      <c r="AZ298" s="157" t="s">
        <v>138</v>
      </c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</row>
    <row r="299" spans="1:66" ht="15.75" customHeight="1">
      <c r="A299" s="154"/>
      <c r="B299" s="155"/>
      <c r="C299" s="154"/>
      <c r="D299" s="156" t="s">
        <v>147</v>
      </c>
      <c r="E299" s="157" t="s">
        <v>1</v>
      </c>
      <c r="F299" s="158" t="s">
        <v>530</v>
      </c>
      <c r="G299" s="158"/>
      <c r="H299" s="154"/>
      <c r="I299" s="159">
        <v>8.9600000000000009</v>
      </c>
      <c r="J299" s="154"/>
      <c r="K299" s="154"/>
      <c r="L299" s="154"/>
      <c r="M299" s="154"/>
      <c r="N299" s="155"/>
      <c r="O299" s="160"/>
      <c r="P299" s="154"/>
      <c r="Q299" s="154"/>
      <c r="R299" s="154"/>
      <c r="S299" s="154"/>
      <c r="T299" s="154"/>
      <c r="U299" s="154"/>
      <c r="V299" s="154"/>
      <c r="W299" s="154"/>
      <c r="X299" s="154"/>
      <c r="Y299" s="161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7" t="s">
        <v>147</v>
      </c>
      <c r="AV299" s="157" t="s">
        <v>145</v>
      </c>
      <c r="AW299" s="154" t="s">
        <v>145</v>
      </c>
      <c r="AX299" s="154" t="s">
        <v>4</v>
      </c>
      <c r="AY299" s="154" t="s">
        <v>78</v>
      </c>
      <c r="AZ299" s="157" t="s">
        <v>138</v>
      </c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</row>
    <row r="300" spans="1:66" ht="15.75" customHeight="1">
      <c r="A300" s="154"/>
      <c r="B300" s="155"/>
      <c r="C300" s="154"/>
      <c r="D300" s="156" t="s">
        <v>147</v>
      </c>
      <c r="E300" s="157" t="s">
        <v>1</v>
      </c>
      <c r="F300" s="158" t="s">
        <v>531</v>
      </c>
      <c r="G300" s="158"/>
      <c r="H300" s="154"/>
      <c r="I300" s="159">
        <v>14.507</v>
      </c>
      <c r="J300" s="154"/>
      <c r="K300" s="154"/>
      <c r="L300" s="154"/>
      <c r="M300" s="154"/>
      <c r="N300" s="155"/>
      <c r="O300" s="160"/>
      <c r="P300" s="154"/>
      <c r="Q300" s="154"/>
      <c r="R300" s="154"/>
      <c r="S300" s="154"/>
      <c r="T300" s="154"/>
      <c r="U300" s="154"/>
      <c r="V300" s="154"/>
      <c r="W300" s="154"/>
      <c r="X300" s="154"/>
      <c r="Y300" s="161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7" t="s">
        <v>147</v>
      </c>
      <c r="AV300" s="157" t="s">
        <v>145</v>
      </c>
      <c r="AW300" s="154" t="s">
        <v>145</v>
      </c>
      <c r="AX300" s="154" t="s">
        <v>4</v>
      </c>
      <c r="AY300" s="154" t="s">
        <v>78</v>
      </c>
      <c r="AZ300" s="157" t="s">
        <v>138</v>
      </c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</row>
    <row r="301" spans="1:66" ht="15.75" customHeight="1">
      <c r="A301" s="154"/>
      <c r="B301" s="155"/>
      <c r="C301" s="154"/>
      <c r="D301" s="156" t="s">
        <v>147</v>
      </c>
      <c r="E301" s="157" t="s">
        <v>1</v>
      </c>
      <c r="F301" s="158" t="s">
        <v>532</v>
      </c>
      <c r="G301" s="158"/>
      <c r="H301" s="154"/>
      <c r="I301" s="159">
        <v>33.28</v>
      </c>
      <c r="J301" s="154"/>
      <c r="K301" s="154"/>
      <c r="L301" s="154"/>
      <c r="M301" s="154"/>
      <c r="N301" s="155"/>
      <c r="O301" s="160"/>
      <c r="P301" s="154"/>
      <c r="Q301" s="154"/>
      <c r="R301" s="154"/>
      <c r="S301" s="154"/>
      <c r="T301" s="154"/>
      <c r="U301" s="154"/>
      <c r="V301" s="154"/>
      <c r="W301" s="154"/>
      <c r="X301" s="154"/>
      <c r="Y301" s="161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7" t="s">
        <v>147</v>
      </c>
      <c r="AV301" s="157" t="s">
        <v>145</v>
      </c>
      <c r="AW301" s="154" t="s">
        <v>145</v>
      </c>
      <c r="AX301" s="154" t="s">
        <v>4</v>
      </c>
      <c r="AY301" s="154" t="s">
        <v>78</v>
      </c>
      <c r="AZ301" s="157" t="s">
        <v>138</v>
      </c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</row>
    <row r="302" spans="1:66" ht="15.75" customHeight="1">
      <c r="A302" s="154"/>
      <c r="B302" s="155"/>
      <c r="C302" s="154"/>
      <c r="D302" s="156" t="s">
        <v>147</v>
      </c>
      <c r="E302" s="157" t="s">
        <v>1</v>
      </c>
      <c r="F302" s="158" t="s">
        <v>533</v>
      </c>
      <c r="G302" s="158"/>
      <c r="H302" s="154"/>
      <c r="I302" s="159">
        <v>28.672000000000001</v>
      </c>
      <c r="J302" s="154"/>
      <c r="K302" s="154"/>
      <c r="L302" s="154"/>
      <c r="M302" s="154"/>
      <c r="N302" s="155"/>
      <c r="O302" s="160"/>
      <c r="P302" s="154"/>
      <c r="Q302" s="154"/>
      <c r="R302" s="154"/>
      <c r="S302" s="154"/>
      <c r="T302" s="154"/>
      <c r="U302" s="154"/>
      <c r="V302" s="154"/>
      <c r="W302" s="154"/>
      <c r="X302" s="154"/>
      <c r="Y302" s="161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7" t="s">
        <v>147</v>
      </c>
      <c r="AV302" s="157" t="s">
        <v>145</v>
      </c>
      <c r="AW302" s="154" t="s">
        <v>145</v>
      </c>
      <c r="AX302" s="154" t="s">
        <v>4</v>
      </c>
      <c r="AY302" s="154" t="s">
        <v>78</v>
      </c>
      <c r="AZ302" s="157" t="s">
        <v>138</v>
      </c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</row>
    <row r="303" spans="1:66" ht="15.75" customHeight="1">
      <c r="A303" s="154"/>
      <c r="B303" s="155"/>
      <c r="C303" s="154"/>
      <c r="D303" s="156" t="s">
        <v>147</v>
      </c>
      <c r="E303" s="157" t="s">
        <v>1</v>
      </c>
      <c r="F303" s="158" t="s">
        <v>534</v>
      </c>
      <c r="G303" s="158"/>
      <c r="H303" s="154"/>
      <c r="I303" s="159">
        <v>22.4</v>
      </c>
      <c r="J303" s="154"/>
      <c r="K303" s="154"/>
      <c r="L303" s="154"/>
      <c r="M303" s="154"/>
      <c r="N303" s="155"/>
      <c r="O303" s="160"/>
      <c r="P303" s="154"/>
      <c r="Q303" s="154"/>
      <c r="R303" s="154"/>
      <c r="S303" s="154"/>
      <c r="T303" s="154"/>
      <c r="U303" s="154"/>
      <c r="V303" s="154"/>
      <c r="W303" s="154"/>
      <c r="X303" s="154"/>
      <c r="Y303" s="161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7" t="s">
        <v>147</v>
      </c>
      <c r="AV303" s="157" t="s">
        <v>145</v>
      </c>
      <c r="AW303" s="154" t="s">
        <v>145</v>
      </c>
      <c r="AX303" s="154" t="s">
        <v>4</v>
      </c>
      <c r="AY303" s="154" t="s">
        <v>78</v>
      </c>
      <c r="AZ303" s="157" t="s">
        <v>138</v>
      </c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</row>
    <row r="304" spans="1:66" ht="15.75" customHeight="1">
      <c r="A304" s="154"/>
      <c r="B304" s="155"/>
      <c r="C304" s="154"/>
      <c r="D304" s="156" t="s">
        <v>147</v>
      </c>
      <c r="E304" s="157" t="s">
        <v>1</v>
      </c>
      <c r="F304" s="158" t="s">
        <v>535</v>
      </c>
      <c r="G304" s="158"/>
      <c r="H304" s="154"/>
      <c r="I304" s="159">
        <v>38.667000000000002</v>
      </c>
      <c r="J304" s="154"/>
      <c r="K304" s="154"/>
      <c r="L304" s="154"/>
      <c r="M304" s="154"/>
      <c r="N304" s="155"/>
      <c r="O304" s="160"/>
      <c r="P304" s="154"/>
      <c r="Q304" s="154"/>
      <c r="R304" s="154"/>
      <c r="S304" s="154"/>
      <c r="T304" s="154"/>
      <c r="U304" s="154"/>
      <c r="V304" s="154"/>
      <c r="W304" s="154"/>
      <c r="X304" s="154"/>
      <c r="Y304" s="161"/>
      <c r="Z304" s="154"/>
      <c r="AA304" s="154"/>
      <c r="AB304" s="154"/>
      <c r="AC304" s="154"/>
      <c r="AD304" s="154"/>
      <c r="AE304" s="154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7" t="s">
        <v>147</v>
      </c>
      <c r="AV304" s="157" t="s">
        <v>145</v>
      </c>
      <c r="AW304" s="154" t="s">
        <v>145</v>
      </c>
      <c r="AX304" s="154" t="s">
        <v>4</v>
      </c>
      <c r="AY304" s="154" t="s">
        <v>78</v>
      </c>
      <c r="AZ304" s="157" t="s">
        <v>138</v>
      </c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</row>
    <row r="305" spans="1:66" ht="15.75" customHeight="1">
      <c r="A305" s="154"/>
      <c r="B305" s="155"/>
      <c r="C305" s="154"/>
      <c r="D305" s="156" t="s">
        <v>147</v>
      </c>
      <c r="E305" s="157" t="s">
        <v>1</v>
      </c>
      <c r="F305" s="158" t="s">
        <v>536</v>
      </c>
      <c r="G305" s="158"/>
      <c r="H305" s="154"/>
      <c r="I305" s="159">
        <v>24</v>
      </c>
      <c r="J305" s="154"/>
      <c r="K305" s="154"/>
      <c r="L305" s="154"/>
      <c r="M305" s="154"/>
      <c r="N305" s="155"/>
      <c r="O305" s="160"/>
      <c r="P305" s="154"/>
      <c r="Q305" s="154"/>
      <c r="R305" s="154"/>
      <c r="S305" s="154"/>
      <c r="T305" s="154"/>
      <c r="U305" s="154"/>
      <c r="V305" s="154"/>
      <c r="W305" s="154"/>
      <c r="X305" s="154"/>
      <c r="Y305" s="161"/>
      <c r="Z305" s="154"/>
      <c r="AA305" s="154"/>
      <c r="AB305" s="154"/>
      <c r="AC305" s="154"/>
      <c r="AD305" s="154"/>
      <c r="AE305" s="154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7" t="s">
        <v>147</v>
      </c>
      <c r="AV305" s="157" t="s">
        <v>145</v>
      </c>
      <c r="AW305" s="154" t="s">
        <v>145</v>
      </c>
      <c r="AX305" s="154" t="s">
        <v>4</v>
      </c>
      <c r="AY305" s="154" t="s">
        <v>78</v>
      </c>
      <c r="AZ305" s="157" t="s">
        <v>138</v>
      </c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</row>
    <row r="306" spans="1:66" ht="15.75" customHeight="1">
      <c r="A306" s="181"/>
      <c r="B306" s="182"/>
      <c r="C306" s="181"/>
      <c r="D306" s="156" t="s">
        <v>147</v>
      </c>
      <c r="E306" s="183" t="s">
        <v>1</v>
      </c>
      <c r="F306" s="184" t="s">
        <v>252</v>
      </c>
      <c r="G306" s="184"/>
      <c r="H306" s="181"/>
      <c r="I306" s="185">
        <v>260.60599999999999</v>
      </c>
      <c r="J306" s="181"/>
      <c r="K306" s="181"/>
      <c r="L306" s="181"/>
      <c r="M306" s="181"/>
      <c r="N306" s="182"/>
      <c r="O306" s="189"/>
      <c r="P306" s="190"/>
      <c r="Q306" s="190"/>
      <c r="R306" s="190"/>
      <c r="S306" s="190"/>
      <c r="T306" s="190"/>
      <c r="U306" s="190"/>
      <c r="V306" s="190"/>
      <c r="W306" s="190"/>
      <c r="X306" s="190"/>
      <c r="Y306" s="19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3" t="s">
        <v>147</v>
      </c>
      <c r="AV306" s="183" t="s">
        <v>145</v>
      </c>
      <c r="AW306" s="181" t="s">
        <v>153</v>
      </c>
      <c r="AX306" s="181" t="s">
        <v>4</v>
      </c>
      <c r="AY306" s="181" t="s">
        <v>86</v>
      </c>
      <c r="AZ306" s="183" t="s">
        <v>138</v>
      </c>
      <c r="BA306" s="181"/>
      <c r="BB306" s="181"/>
      <c r="BC306" s="181"/>
      <c r="BD306" s="181"/>
      <c r="BE306" s="181"/>
      <c r="BF306" s="181"/>
      <c r="BG306" s="181"/>
      <c r="BH306" s="181"/>
      <c r="BI306" s="181"/>
      <c r="BJ306" s="181"/>
      <c r="BK306" s="181"/>
      <c r="BL306" s="181"/>
      <c r="BM306" s="181"/>
      <c r="BN306" s="181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7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Rekapitulácia stavby</vt:lpstr>
      <vt:lpstr>23-D1-02-01 - Terénne úpravy</vt:lpstr>
      <vt:lpstr>23-D1-02-02 - Včelnica</vt:lpstr>
      <vt:lpstr>23-D1-02-03 - Technická m...</vt:lpstr>
      <vt:lpstr>23-D1-02-04 - Sklad na vč...</vt:lpstr>
      <vt:lpstr>23-D1-02-05 - Sklad na pe...</vt:lpstr>
      <vt:lpstr>23-D1-02-06 - Sklad na me...</vt:lpstr>
      <vt:lpstr>23-D1-02-07 - Sklad na 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DESKTOP-E1S64TB\Lenovo</dc:creator>
  <cp:lastModifiedBy>Roman Mikušinec</cp:lastModifiedBy>
  <dcterms:created xsi:type="dcterms:W3CDTF">2025-01-20T17:57:22Z</dcterms:created>
  <dcterms:modified xsi:type="dcterms:W3CDTF">2025-02-17T17:13:43Z</dcterms:modified>
</cp:coreProperties>
</file>