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ORAVEC\o\Fondy\Fondy 2014-20\Opatrenie 4.1 - Farmári 2022\FIRMY\AGRIA Liptovský Ondrej  len obstaranie\Projekt 52\PHZ stavba 2025\Nové rozpočty 2025\"/>
    </mc:Choice>
  </mc:AlternateContent>
  <xr:revisionPtr revIDLastSave="0" documentId="13_ncr:1_{3F67C8A5-1BCC-41EE-8E81-92D6933391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ácia stavby" sheetId="1" r:id="rId1"/>
    <sheet name="01 - Dažďová kanalizácia" sheetId="2" r:id="rId2"/>
    <sheet name="02 - Splašková kanalizácia" sheetId="3" r:id="rId3"/>
    <sheet name="03 - Hnojovicová kanalizácia" sheetId="4" r:id="rId4"/>
    <sheet name="04 - Chemická kanalizácia..." sheetId="5" r:id="rId5"/>
    <sheet name="05 - Dezinfekčná kanalizácia" sheetId="6" r:id="rId6"/>
    <sheet name="06 - Vodovodná prípojka" sheetId="7" r:id="rId7"/>
    <sheet name="07 - Vnútorný vodovod" sheetId="8" r:id="rId8"/>
    <sheet name="08 - Požiarny vodovod" sheetId="9" r:id="rId9"/>
    <sheet name="09 - Vodovod pre napájačky" sheetId="10" r:id="rId10"/>
    <sheet name="10 - Vodovod pre úžitkovú..." sheetId="11" r:id="rId11"/>
    <sheet name="11 - Vodovod pre upravenú..." sheetId="12" r:id="rId12"/>
  </sheets>
  <definedNames>
    <definedName name="_xlnm._FilterDatabase" localSheetId="1" hidden="1">'01 - Dažďová kanalizácia'!$C$120:$K$153</definedName>
    <definedName name="_xlnm._FilterDatabase" localSheetId="2" hidden="1">'02 - Splašková kanalizácia'!$C$123:$K$171</definedName>
    <definedName name="_xlnm._FilterDatabase" localSheetId="3" hidden="1">'03 - Hnojovicová kanalizácia'!$C$122:$K$153</definedName>
    <definedName name="_xlnm._FilterDatabase" localSheetId="4" hidden="1">'04 - Chemická kanalizácia...'!$C$123:$K$156</definedName>
    <definedName name="_xlnm._FilterDatabase" localSheetId="5" hidden="1">'05 - Dezinfekčná kanalizácia'!$C$123:$K$155</definedName>
    <definedName name="_xlnm._FilterDatabase" localSheetId="6" hidden="1">'06 - Vodovodná prípojka'!$C$126:$K$175</definedName>
    <definedName name="_xlnm._FilterDatabase" localSheetId="7" hidden="1">'07 - Vnútorný vodovod'!$C$125:$K$217</definedName>
    <definedName name="_xlnm._FilterDatabase" localSheetId="8" hidden="1">'08 - Požiarny vodovod'!$C$125:$K$172</definedName>
    <definedName name="_xlnm._FilterDatabase" localSheetId="9" hidden="1">'09 - Vodovod pre napájačky'!$C$125:$K$169</definedName>
    <definedName name="_xlnm._FilterDatabase" localSheetId="10" hidden="1">'10 - Vodovod pre úžitkovú...'!$C$126:$K$182</definedName>
    <definedName name="_xlnm._FilterDatabase" localSheetId="11" hidden="1">'11 - Vodovod pre upravenú...'!$C$125:$K$168</definedName>
    <definedName name="_xlnm.Print_Titles" localSheetId="1">'01 - Dažďová kanalizácia'!$120:$120</definedName>
    <definedName name="_xlnm.Print_Titles" localSheetId="2">'02 - Splašková kanalizácia'!$123:$123</definedName>
    <definedName name="_xlnm.Print_Titles" localSheetId="3">'03 - Hnojovicová kanalizácia'!$122:$122</definedName>
    <definedName name="_xlnm.Print_Titles" localSheetId="4">'04 - Chemická kanalizácia...'!$123:$123</definedName>
    <definedName name="_xlnm.Print_Titles" localSheetId="5">'05 - Dezinfekčná kanalizácia'!$123:$123</definedName>
    <definedName name="_xlnm.Print_Titles" localSheetId="6">'06 - Vodovodná prípojka'!$126:$126</definedName>
    <definedName name="_xlnm.Print_Titles" localSheetId="7">'07 - Vnútorný vodovod'!$125:$125</definedName>
    <definedName name="_xlnm.Print_Titles" localSheetId="8">'08 - Požiarny vodovod'!$125:$125</definedName>
    <definedName name="_xlnm.Print_Titles" localSheetId="9">'09 - Vodovod pre napájačky'!$125:$125</definedName>
    <definedName name="_xlnm.Print_Titles" localSheetId="10">'10 - Vodovod pre úžitkovú...'!$126:$126</definedName>
    <definedName name="_xlnm.Print_Titles" localSheetId="11">'11 - Vodovod pre upravenú...'!$125:$125</definedName>
    <definedName name="_xlnm.Print_Titles" localSheetId="0">'Rekapitulácia stavby'!$92:$92</definedName>
    <definedName name="_xlnm.Print_Area" localSheetId="1">'01 - Dažďová kanalizácia'!$C$4:$J$76,'01 - Dažďová kanalizácia'!$C$108:$J$153</definedName>
    <definedName name="_xlnm.Print_Area" localSheetId="2">'02 - Splašková kanalizácia'!$C$4:$J$76,'02 - Splašková kanalizácia'!$C$111:$J$171</definedName>
    <definedName name="_xlnm.Print_Area" localSheetId="3">'03 - Hnojovicová kanalizácia'!$C$4:$J$76,'03 - Hnojovicová kanalizácia'!$C$110:$J$153</definedName>
    <definedName name="_xlnm.Print_Area" localSheetId="4">'04 - Chemická kanalizácia...'!$C$4:$J$76,'04 - Chemická kanalizácia...'!$C$111:$J$156</definedName>
    <definedName name="_xlnm.Print_Area" localSheetId="5">'05 - Dezinfekčná kanalizácia'!$C$4:$J$76,'05 - Dezinfekčná kanalizácia'!$C$111:$J$155</definedName>
    <definedName name="_xlnm.Print_Area" localSheetId="6">'06 - Vodovodná prípojka'!$C$4:$J$76,'06 - Vodovodná prípojka'!$C$114:$J$175</definedName>
    <definedName name="_xlnm.Print_Area" localSheetId="7">'07 - Vnútorný vodovod'!$C$4:$J$76,'07 - Vnútorný vodovod'!$C$113:$J$217</definedName>
    <definedName name="_xlnm.Print_Area" localSheetId="8">'08 - Požiarny vodovod'!$C$4:$J$76,'08 - Požiarny vodovod'!$C$113:$J$172</definedName>
    <definedName name="_xlnm.Print_Area" localSheetId="9">'09 - Vodovod pre napájačky'!$C$4:$J$76,'09 - Vodovod pre napájačky'!$C$113:$J$169</definedName>
    <definedName name="_xlnm.Print_Area" localSheetId="10">'10 - Vodovod pre úžitkovú...'!$C$4:$J$76,'10 - Vodovod pre úžitkovú...'!$C$114:$J$182</definedName>
    <definedName name="_xlnm.Print_Area" localSheetId="11">'11 - Vodovod pre upravenú...'!$C$4:$J$76,'11 - Vodovod pre upravenú...'!$C$113:$J$168</definedName>
    <definedName name="_xlnm.Print_Area" localSheetId="0">'Rekapitulácia stavby'!$D$4:$AO$76,'Rekapitulácia stavby'!$C$82:$AQ$106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2" l="1"/>
  <c r="J36" i="12"/>
  <c r="AY105" i="1" s="1"/>
  <c r="J35" i="12"/>
  <c r="AX105" i="1"/>
  <c r="BI168" i="12"/>
  <c r="BH168" i="12"/>
  <c r="BG168" i="12"/>
  <c r="BE168" i="12"/>
  <c r="T168" i="12"/>
  <c r="T167" i="12"/>
  <c r="R168" i="12"/>
  <c r="R167" i="12" s="1"/>
  <c r="P168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4" i="12"/>
  <c r="BH144" i="12"/>
  <c r="BG144" i="12"/>
  <c r="BE144" i="12"/>
  <c r="T144" i="12"/>
  <c r="T143" i="12" s="1"/>
  <c r="R144" i="12"/>
  <c r="R143" i="12"/>
  <c r="P144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BI130" i="12"/>
  <c r="BH130" i="12"/>
  <c r="BG130" i="12"/>
  <c r="BE130" i="12"/>
  <c r="T130" i="12"/>
  <c r="R130" i="12"/>
  <c r="P130" i="12"/>
  <c r="BI129" i="12"/>
  <c r="BH129" i="12"/>
  <c r="BG129" i="12"/>
  <c r="BE129" i="12"/>
  <c r="T129" i="12"/>
  <c r="R129" i="12"/>
  <c r="P129" i="12"/>
  <c r="J123" i="12"/>
  <c r="J122" i="12"/>
  <c r="F122" i="12"/>
  <c r="F120" i="12"/>
  <c r="E118" i="12"/>
  <c r="J92" i="12"/>
  <c r="J91" i="12"/>
  <c r="F91" i="12"/>
  <c r="F89" i="12"/>
  <c r="E87" i="12"/>
  <c r="J18" i="12"/>
  <c r="E18" i="12"/>
  <c r="F123" i="12" s="1"/>
  <c r="J17" i="12"/>
  <c r="J12" i="12"/>
  <c r="J89" i="12"/>
  <c r="E7" i="12"/>
  <c r="E116" i="12" s="1"/>
  <c r="J37" i="11"/>
  <c r="J36" i="11"/>
  <c r="AY104" i="1" s="1"/>
  <c r="J35" i="11"/>
  <c r="AX104" i="1"/>
  <c r="BI182" i="11"/>
  <c r="BH182" i="11"/>
  <c r="BG182" i="11"/>
  <c r="BE182" i="11"/>
  <c r="T182" i="11"/>
  <c r="T181" i="11"/>
  <c r="R182" i="11"/>
  <c r="R181" i="11" s="1"/>
  <c r="P182" i="11"/>
  <c r="P181" i="11"/>
  <c r="BI180" i="11"/>
  <c r="BH180" i="11"/>
  <c r="BG180" i="11"/>
  <c r="BE180" i="11"/>
  <c r="T180" i="11"/>
  <c r="R180" i="11"/>
  <c r="P180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2" i="11"/>
  <c r="BH152" i="11"/>
  <c r="BG152" i="11"/>
  <c r="BE152" i="11"/>
  <c r="T152" i="11"/>
  <c r="T151" i="11" s="1"/>
  <c r="R152" i="11"/>
  <c r="R151" i="11"/>
  <c r="P152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J124" i="11"/>
  <c r="J123" i="11"/>
  <c r="F123" i="11"/>
  <c r="F121" i="11"/>
  <c r="E119" i="11"/>
  <c r="J92" i="11"/>
  <c r="J91" i="11"/>
  <c r="F91" i="11"/>
  <c r="F89" i="11"/>
  <c r="E87" i="11"/>
  <c r="J18" i="11"/>
  <c r="E18" i="11"/>
  <c r="F124" i="11" s="1"/>
  <c r="J17" i="11"/>
  <c r="J12" i="11"/>
  <c r="J121" i="11"/>
  <c r="E7" i="11"/>
  <c r="E117" i="11" s="1"/>
  <c r="J37" i="10"/>
  <c r="J36" i="10"/>
  <c r="AY103" i="1" s="1"/>
  <c r="J35" i="10"/>
  <c r="AX103" i="1"/>
  <c r="BI169" i="10"/>
  <c r="BH169" i="10"/>
  <c r="BG169" i="10"/>
  <c r="BE169" i="10"/>
  <c r="T169" i="10"/>
  <c r="T168" i="10" s="1"/>
  <c r="R169" i="10"/>
  <c r="R168" i="10" s="1"/>
  <c r="P169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5" i="10"/>
  <c r="BH145" i="10"/>
  <c r="BG145" i="10"/>
  <c r="BE145" i="10"/>
  <c r="T145" i="10"/>
  <c r="T144" i="10"/>
  <c r="R145" i="10"/>
  <c r="R144" i="10"/>
  <c r="P145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J123" i="10"/>
  <c r="J122" i="10"/>
  <c r="F122" i="10"/>
  <c r="F120" i="10"/>
  <c r="E118" i="10"/>
  <c r="J92" i="10"/>
  <c r="J91" i="10"/>
  <c r="F91" i="10"/>
  <c r="F89" i="10"/>
  <c r="E87" i="10"/>
  <c r="J18" i="10"/>
  <c r="E18" i="10"/>
  <c r="F123" i="10" s="1"/>
  <c r="J17" i="10"/>
  <c r="J12" i="10"/>
  <c r="J120" i="10" s="1"/>
  <c r="E7" i="10"/>
  <c r="E116" i="10"/>
  <c r="J37" i="9"/>
  <c r="J36" i="9"/>
  <c r="AY102" i="1" s="1"/>
  <c r="J35" i="9"/>
  <c r="AX102" i="1"/>
  <c r="BI172" i="9"/>
  <c r="BH172" i="9"/>
  <c r="BG172" i="9"/>
  <c r="BE172" i="9"/>
  <c r="T172" i="9"/>
  <c r="T171" i="9"/>
  <c r="R172" i="9"/>
  <c r="R171" i="9"/>
  <c r="P172" i="9"/>
  <c r="P171" i="9" s="1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4" i="9"/>
  <c r="BH144" i="9"/>
  <c r="BG144" i="9"/>
  <c r="BE144" i="9"/>
  <c r="T144" i="9"/>
  <c r="T143" i="9"/>
  <c r="R144" i="9"/>
  <c r="R143" i="9"/>
  <c r="P144" i="9"/>
  <c r="P143" i="9" s="1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J123" i="9"/>
  <c r="J122" i="9"/>
  <c r="F122" i="9"/>
  <c r="F120" i="9"/>
  <c r="E118" i="9"/>
  <c r="J92" i="9"/>
  <c r="J91" i="9"/>
  <c r="F91" i="9"/>
  <c r="F89" i="9"/>
  <c r="E87" i="9"/>
  <c r="J18" i="9"/>
  <c r="E18" i="9"/>
  <c r="F123" i="9"/>
  <c r="J17" i="9"/>
  <c r="J12" i="9"/>
  <c r="J120" i="9" s="1"/>
  <c r="E7" i="9"/>
  <c r="E116" i="9"/>
  <c r="J37" i="8"/>
  <c r="J36" i="8"/>
  <c r="AY101" i="1" s="1"/>
  <c r="J35" i="8"/>
  <c r="AX101" i="1" s="1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J123" i="8"/>
  <c r="J122" i="8"/>
  <c r="F122" i="8"/>
  <c r="F120" i="8"/>
  <c r="E118" i="8"/>
  <c r="J92" i="8"/>
  <c r="J91" i="8"/>
  <c r="F91" i="8"/>
  <c r="F89" i="8"/>
  <c r="E87" i="8"/>
  <c r="J18" i="8"/>
  <c r="E18" i="8"/>
  <c r="F92" i="8"/>
  <c r="J17" i="8"/>
  <c r="J12" i="8"/>
  <c r="J89" i="8"/>
  <c r="E7" i="8"/>
  <c r="E116" i="8"/>
  <c r="J37" i="7"/>
  <c r="J36" i="7"/>
  <c r="AY100" i="1" s="1"/>
  <c r="J35" i="7"/>
  <c r="AX100" i="1"/>
  <c r="BI175" i="7"/>
  <c r="BH175" i="7"/>
  <c r="BG175" i="7"/>
  <c r="BE175" i="7"/>
  <c r="T175" i="7"/>
  <c r="T174" i="7" s="1"/>
  <c r="R175" i="7"/>
  <c r="R174" i="7" s="1"/>
  <c r="P175" i="7"/>
  <c r="P174" i="7" s="1"/>
  <c r="BI173" i="7"/>
  <c r="BH173" i="7"/>
  <c r="BG173" i="7"/>
  <c r="BE173" i="7"/>
  <c r="T173" i="7"/>
  <c r="T172" i="7" s="1"/>
  <c r="T171" i="7" s="1"/>
  <c r="R173" i="7"/>
  <c r="R172" i="7"/>
  <c r="R171" i="7" s="1"/>
  <c r="P173" i="7"/>
  <c r="P172" i="7" s="1"/>
  <c r="P171" i="7" s="1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7" i="7"/>
  <c r="BH157" i="7"/>
  <c r="BG157" i="7"/>
  <c r="BE157" i="7"/>
  <c r="T157" i="7"/>
  <c r="T156" i="7" s="1"/>
  <c r="R157" i="7"/>
  <c r="R156" i="7"/>
  <c r="P157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0" i="7"/>
  <c r="BH140" i="7"/>
  <c r="BG140" i="7"/>
  <c r="BE140" i="7"/>
  <c r="T140" i="7"/>
  <c r="T139" i="7" s="1"/>
  <c r="R140" i="7"/>
  <c r="R139" i="7"/>
  <c r="P140" i="7"/>
  <c r="P139" i="7" s="1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J124" i="7"/>
  <c r="J123" i="7"/>
  <c r="F123" i="7"/>
  <c r="F121" i="7"/>
  <c r="E119" i="7"/>
  <c r="J92" i="7"/>
  <c r="J91" i="7"/>
  <c r="F91" i="7"/>
  <c r="F89" i="7"/>
  <c r="E87" i="7"/>
  <c r="J18" i="7"/>
  <c r="E18" i="7"/>
  <c r="F124" i="7"/>
  <c r="J17" i="7"/>
  <c r="J12" i="7"/>
  <c r="J121" i="7"/>
  <c r="E7" i="7"/>
  <c r="E117" i="7" s="1"/>
  <c r="J37" i="6"/>
  <c r="J36" i="6"/>
  <c r="AY99" i="1" s="1"/>
  <c r="J35" i="6"/>
  <c r="AX99" i="1"/>
  <c r="BI155" i="6"/>
  <c r="BH155" i="6"/>
  <c r="BG155" i="6"/>
  <c r="BE155" i="6"/>
  <c r="T155" i="6"/>
  <c r="T154" i="6" s="1"/>
  <c r="R155" i="6"/>
  <c r="R154" i="6" s="1"/>
  <c r="P155" i="6"/>
  <c r="P154" i="6"/>
  <c r="BI153" i="6"/>
  <c r="BH153" i="6"/>
  <c r="BG153" i="6"/>
  <c r="BE153" i="6"/>
  <c r="T153" i="6"/>
  <c r="T152" i="6"/>
  <c r="R153" i="6"/>
  <c r="R152" i="6" s="1"/>
  <c r="P153" i="6"/>
  <c r="P152" i="6" s="1"/>
  <c r="BI151" i="6"/>
  <c r="BH151" i="6"/>
  <c r="BG151" i="6"/>
  <c r="BE151" i="6"/>
  <c r="T151" i="6"/>
  <c r="T150" i="6"/>
  <c r="T149" i="6"/>
  <c r="R151" i="6"/>
  <c r="R150" i="6"/>
  <c r="R149" i="6" s="1"/>
  <c r="P151" i="6"/>
  <c r="P150" i="6" s="1"/>
  <c r="P149" i="6" s="1"/>
  <c r="BI148" i="6"/>
  <c r="BH148" i="6"/>
  <c r="BG148" i="6"/>
  <c r="BE148" i="6"/>
  <c r="T148" i="6"/>
  <c r="T147" i="6"/>
  <c r="R148" i="6"/>
  <c r="R147" i="6"/>
  <c r="P148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J121" i="6"/>
  <c r="J120" i="6"/>
  <c r="F120" i="6"/>
  <c r="F118" i="6"/>
  <c r="E116" i="6"/>
  <c r="J92" i="6"/>
  <c r="J91" i="6"/>
  <c r="F91" i="6"/>
  <c r="F89" i="6"/>
  <c r="E87" i="6"/>
  <c r="J18" i="6"/>
  <c r="E18" i="6"/>
  <c r="F92" i="6" s="1"/>
  <c r="J17" i="6"/>
  <c r="J12" i="6"/>
  <c r="J89" i="6"/>
  <c r="E7" i="6"/>
  <c r="E85" i="6"/>
  <c r="J37" i="5"/>
  <c r="J36" i="5"/>
  <c r="AY98" i="1"/>
  <c r="J35" i="5"/>
  <c r="AX98" i="1"/>
  <c r="BI156" i="5"/>
  <c r="BH156" i="5"/>
  <c r="BG156" i="5"/>
  <c r="BE156" i="5"/>
  <c r="T156" i="5"/>
  <c r="T155" i="5" s="1"/>
  <c r="R156" i="5"/>
  <c r="R155" i="5"/>
  <c r="P156" i="5"/>
  <c r="P155" i="5"/>
  <c r="BI154" i="5"/>
  <c r="BH154" i="5"/>
  <c r="BG154" i="5"/>
  <c r="BE154" i="5"/>
  <c r="T154" i="5"/>
  <c r="T153" i="5" s="1"/>
  <c r="R154" i="5"/>
  <c r="R153" i="5" s="1"/>
  <c r="P154" i="5"/>
  <c r="P153" i="5"/>
  <c r="BI152" i="5"/>
  <c r="BH152" i="5"/>
  <c r="BG152" i="5"/>
  <c r="BE152" i="5"/>
  <c r="T152" i="5"/>
  <c r="T151" i="5" s="1"/>
  <c r="T150" i="5" s="1"/>
  <c r="R152" i="5"/>
  <c r="R151" i="5"/>
  <c r="R150" i="5" s="1"/>
  <c r="P152" i="5"/>
  <c r="P151" i="5"/>
  <c r="P150" i="5"/>
  <c r="BI149" i="5"/>
  <c r="BH149" i="5"/>
  <c r="BG149" i="5"/>
  <c r="BE149" i="5"/>
  <c r="T149" i="5"/>
  <c r="T148" i="5"/>
  <c r="R149" i="5"/>
  <c r="R148" i="5"/>
  <c r="P149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J121" i="5"/>
  <c r="J120" i="5"/>
  <c r="F120" i="5"/>
  <c r="F118" i="5"/>
  <c r="E116" i="5"/>
  <c r="J92" i="5"/>
  <c r="J91" i="5"/>
  <c r="F91" i="5"/>
  <c r="F89" i="5"/>
  <c r="E87" i="5"/>
  <c r="J18" i="5"/>
  <c r="E18" i="5"/>
  <c r="F121" i="5" s="1"/>
  <c r="J17" i="5"/>
  <c r="J12" i="5"/>
  <c r="J118" i="5"/>
  <c r="E7" i="5"/>
  <c r="E114" i="5"/>
  <c r="J37" i="4"/>
  <c r="J36" i="4"/>
  <c r="AY97" i="1"/>
  <c r="J35" i="4"/>
  <c r="AX97" i="1" s="1"/>
  <c r="BI153" i="4"/>
  <c r="BH153" i="4"/>
  <c r="BG153" i="4"/>
  <c r="BE153" i="4"/>
  <c r="T153" i="4"/>
  <c r="T152" i="4"/>
  <c r="R153" i="4"/>
  <c r="R152" i="4"/>
  <c r="P153" i="4"/>
  <c r="P152" i="4"/>
  <c r="BI151" i="4"/>
  <c r="BH151" i="4"/>
  <c r="BG151" i="4"/>
  <c r="BE151" i="4"/>
  <c r="T151" i="4"/>
  <c r="T150" i="4" s="1"/>
  <c r="T149" i="4" s="1"/>
  <c r="R151" i="4"/>
  <c r="R150" i="4"/>
  <c r="R149" i="4"/>
  <c r="P151" i="4"/>
  <c r="P150" i="4"/>
  <c r="P149" i="4" s="1"/>
  <c r="BI148" i="4"/>
  <c r="BH148" i="4"/>
  <c r="BG148" i="4"/>
  <c r="BE148" i="4"/>
  <c r="T148" i="4"/>
  <c r="T147" i="4"/>
  <c r="R148" i="4"/>
  <c r="R147" i="4"/>
  <c r="P148" i="4"/>
  <c r="P147" i="4" s="1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J120" i="4"/>
  <c r="J119" i="4"/>
  <c r="F119" i="4"/>
  <c r="F117" i="4"/>
  <c r="E115" i="4"/>
  <c r="J92" i="4"/>
  <c r="J91" i="4"/>
  <c r="F91" i="4"/>
  <c r="F89" i="4"/>
  <c r="E87" i="4"/>
  <c r="J18" i="4"/>
  <c r="E18" i="4"/>
  <c r="F92" i="4"/>
  <c r="J17" i="4"/>
  <c r="J12" i="4"/>
  <c r="J89" i="4" s="1"/>
  <c r="E7" i="4"/>
  <c r="E113" i="4" s="1"/>
  <c r="J37" i="3"/>
  <c r="J36" i="3"/>
  <c r="AY96" i="1"/>
  <c r="J35" i="3"/>
  <c r="AX96" i="1" s="1"/>
  <c r="BI171" i="3"/>
  <c r="BH171" i="3"/>
  <c r="BG171" i="3"/>
  <c r="BE171" i="3"/>
  <c r="T171" i="3"/>
  <c r="T170" i="3" s="1"/>
  <c r="R171" i="3"/>
  <c r="R170" i="3" s="1"/>
  <c r="P171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4" i="3"/>
  <c r="BH154" i="3"/>
  <c r="BG154" i="3"/>
  <c r="BE154" i="3"/>
  <c r="T154" i="3"/>
  <c r="T153" i="3"/>
  <c r="R154" i="3"/>
  <c r="R153" i="3"/>
  <c r="P154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J121" i="3"/>
  <c r="J120" i="3"/>
  <c r="F120" i="3"/>
  <c r="F118" i="3"/>
  <c r="E116" i="3"/>
  <c r="J92" i="3"/>
  <c r="J91" i="3"/>
  <c r="F91" i="3"/>
  <c r="F89" i="3"/>
  <c r="E87" i="3"/>
  <c r="J18" i="3"/>
  <c r="E18" i="3"/>
  <c r="F92" i="3"/>
  <c r="J17" i="3"/>
  <c r="J12" i="3"/>
  <c r="J118" i="3" s="1"/>
  <c r="E7" i="3"/>
  <c r="E114" i="3" s="1"/>
  <c r="J37" i="2"/>
  <c r="J36" i="2"/>
  <c r="AY95" i="1" s="1"/>
  <c r="J35" i="2"/>
  <c r="AX95" i="1"/>
  <c r="BI153" i="2"/>
  <c r="BH153" i="2"/>
  <c r="BG153" i="2"/>
  <c r="BE153" i="2"/>
  <c r="T153" i="2"/>
  <c r="T152" i="2" s="1"/>
  <c r="R153" i="2"/>
  <c r="R152" i="2" s="1"/>
  <c r="P153" i="2"/>
  <c r="P152" i="2" s="1"/>
  <c r="BI151" i="2"/>
  <c r="BH151" i="2"/>
  <c r="BG151" i="2"/>
  <c r="BE151" i="2"/>
  <c r="T151" i="2"/>
  <c r="T150" i="2" s="1"/>
  <c r="R151" i="2"/>
  <c r="R150" i="2" s="1"/>
  <c r="P151" i="2"/>
  <c r="P150" i="2" s="1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J118" i="2"/>
  <c r="J117" i="2"/>
  <c r="F117" i="2"/>
  <c r="F115" i="2"/>
  <c r="E113" i="2"/>
  <c r="J92" i="2"/>
  <c r="J91" i="2"/>
  <c r="F91" i="2"/>
  <c r="F89" i="2"/>
  <c r="E87" i="2"/>
  <c r="J18" i="2"/>
  <c r="E18" i="2"/>
  <c r="F118" i="2" s="1"/>
  <c r="J17" i="2"/>
  <c r="J12" i="2"/>
  <c r="J115" i="2" s="1"/>
  <c r="E7" i="2"/>
  <c r="E85" i="2"/>
  <c r="L90" i="1"/>
  <c r="AM90" i="1"/>
  <c r="AM89" i="1"/>
  <c r="L89" i="1"/>
  <c r="AM87" i="1"/>
  <c r="L87" i="1"/>
  <c r="L85" i="1"/>
  <c r="L84" i="1"/>
  <c r="BK151" i="2"/>
  <c r="BK147" i="2"/>
  <c r="J142" i="2"/>
  <c r="J129" i="2"/>
  <c r="BK142" i="2"/>
  <c r="J132" i="2"/>
  <c r="J147" i="2"/>
  <c r="J135" i="2"/>
  <c r="BK127" i="2"/>
  <c r="J148" i="2"/>
  <c r="J141" i="2"/>
  <c r="J136" i="2"/>
  <c r="BK132" i="2"/>
  <c r="BK128" i="2"/>
  <c r="BK171" i="3"/>
  <c r="J161" i="3"/>
  <c r="BK157" i="3"/>
  <c r="BK147" i="3"/>
  <c r="BK144" i="3"/>
  <c r="BK134" i="3"/>
  <c r="BK163" i="3"/>
  <c r="J159" i="3"/>
  <c r="J147" i="3"/>
  <c r="J143" i="3"/>
  <c r="J139" i="3"/>
  <c r="BK131" i="3"/>
  <c r="BK168" i="3"/>
  <c r="BK159" i="3"/>
  <c r="J150" i="3"/>
  <c r="J128" i="3"/>
  <c r="J168" i="3"/>
  <c r="BK162" i="3"/>
  <c r="BK145" i="3"/>
  <c r="BK137" i="3"/>
  <c r="J127" i="3"/>
  <c r="BK144" i="4"/>
  <c r="J128" i="4"/>
  <c r="J146" i="4"/>
  <c r="BK137" i="4"/>
  <c r="BK131" i="4"/>
  <c r="J126" i="4"/>
  <c r="BK142" i="4"/>
  <c r="BK134" i="4"/>
  <c r="BK127" i="4"/>
  <c r="J139" i="4"/>
  <c r="BK152" i="5"/>
  <c r="BK140" i="5"/>
  <c r="J130" i="5"/>
  <c r="BK144" i="5"/>
  <c r="J138" i="5"/>
  <c r="J149" i="5"/>
  <c r="J143" i="5"/>
  <c r="J128" i="5"/>
  <c r="J145" i="5"/>
  <c r="J137" i="5"/>
  <c r="BK131" i="5"/>
  <c r="J155" i="6"/>
  <c r="BK143" i="6"/>
  <c r="J145" i="6"/>
  <c r="J138" i="6"/>
  <c r="BK144" i="6"/>
  <c r="BK139" i="6"/>
  <c r="BK131" i="6"/>
  <c r="J153" i="6"/>
  <c r="BK142" i="6"/>
  <c r="BK134" i="6"/>
  <c r="J175" i="7"/>
  <c r="J164" i="7"/>
  <c r="J153" i="7"/>
  <c r="J144" i="7"/>
  <c r="J133" i="7"/>
  <c r="BK165" i="7"/>
  <c r="J160" i="7"/>
  <c r="J151" i="7"/>
  <c r="BK133" i="7"/>
  <c r="BK175" i="7"/>
  <c r="J168" i="7"/>
  <c r="J161" i="7"/>
  <c r="J150" i="7"/>
  <c r="J140" i="7"/>
  <c r="BK134" i="7"/>
  <c r="J165" i="7"/>
  <c r="J147" i="7"/>
  <c r="J138" i="7"/>
  <c r="J214" i="8"/>
  <c r="BK204" i="8"/>
  <c r="J198" i="8"/>
  <c r="BK183" i="8"/>
  <c r="J171" i="8"/>
  <c r="J164" i="8"/>
  <c r="BK142" i="8"/>
  <c r="J212" i="8"/>
  <c r="BK205" i="8"/>
  <c r="BK194" i="8"/>
  <c r="BK186" i="8"/>
  <c r="J178" i="8"/>
  <c r="BK174" i="8"/>
  <c r="BK167" i="8"/>
  <c r="J158" i="8"/>
  <c r="BK144" i="8"/>
  <c r="BK139" i="8"/>
  <c r="BK132" i="8"/>
  <c r="BK212" i="8"/>
  <c r="J204" i="8"/>
  <c r="J195" i="8"/>
  <c r="BK189" i="8"/>
  <c r="J182" i="8"/>
  <c r="BK168" i="8"/>
  <c r="J157" i="8"/>
  <c r="J151" i="8"/>
  <c r="J142" i="8"/>
  <c r="J139" i="8"/>
  <c r="J131" i="8"/>
  <c r="J217" i="8"/>
  <c r="J213" i="8"/>
  <c r="BK198" i="8"/>
  <c r="J189" i="8"/>
  <c r="BK181" i="8"/>
  <c r="J173" i="8"/>
  <c r="BK165" i="8"/>
  <c r="BK161" i="8"/>
  <c r="BK151" i="8"/>
  <c r="J145" i="8"/>
  <c r="J132" i="8"/>
  <c r="BK169" i="9"/>
  <c r="BK161" i="9"/>
  <c r="J157" i="9"/>
  <c r="J151" i="9"/>
  <c r="J147" i="9"/>
  <c r="J138" i="9"/>
  <c r="BK130" i="9"/>
  <c r="J161" i="9"/>
  <c r="BK157" i="9"/>
  <c r="J142" i="9"/>
  <c r="J133" i="9"/>
  <c r="J166" i="9"/>
  <c r="BK156" i="9"/>
  <c r="BK152" i="9"/>
  <c r="BK141" i="9"/>
  <c r="J134" i="9"/>
  <c r="J169" i="9"/>
  <c r="J152" i="9"/>
  <c r="J137" i="9"/>
  <c r="BK166" i="10"/>
  <c r="J153" i="10"/>
  <c r="J141" i="10"/>
  <c r="J130" i="10"/>
  <c r="J158" i="10"/>
  <c r="BK152" i="10"/>
  <c r="BK135" i="10"/>
  <c r="BK169" i="10"/>
  <c r="J160" i="10"/>
  <c r="BK156" i="10"/>
  <c r="BK150" i="10"/>
  <c r="BK141" i="10"/>
  <c r="J132" i="10"/>
  <c r="J161" i="10"/>
  <c r="J148" i="10"/>
  <c r="BK137" i="10"/>
  <c r="BK175" i="11"/>
  <c r="J165" i="11"/>
  <c r="J146" i="11"/>
  <c r="BK135" i="11"/>
  <c r="BK131" i="11"/>
  <c r="J171" i="11"/>
  <c r="BK163" i="11"/>
  <c r="BK160" i="11"/>
  <c r="BK146" i="11"/>
  <c r="BK138" i="11"/>
  <c r="J175" i="11"/>
  <c r="BK171" i="11"/>
  <c r="J163" i="11"/>
  <c r="J156" i="11"/>
  <c r="BK150" i="11"/>
  <c r="BK142" i="11"/>
  <c r="BK137" i="11"/>
  <c r="J134" i="11"/>
  <c r="BK180" i="11"/>
  <c r="BK167" i="11"/>
  <c r="BK156" i="11"/>
  <c r="BK148" i="11"/>
  <c r="J149" i="12"/>
  <c r="BK144" i="12"/>
  <c r="J138" i="12"/>
  <c r="J133" i="12"/>
  <c r="J159" i="12"/>
  <c r="BK149" i="12"/>
  <c r="BK135" i="12"/>
  <c r="BK162" i="12"/>
  <c r="BK158" i="12"/>
  <c r="BK154" i="12"/>
  <c r="BK147" i="12"/>
  <c r="J140" i="12"/>
  <c r="J129" i="12"/>
  <c r="BK157" i="12"/>
  <c r="J153" i="12"/>
  <c r="BK138" i="12"/>
  <c r="BK134" i="12"/>
  <c r="J153" i="2"/>
  <c r="BK145" i="2"/>
  <c r="BK137" i="2"/>
  <c r="J124" i="2"/>
  <c r="J140" i="2"/>
  <c r="J128" i="2"/>
  <c r="J137" i="2"/>
  <c r="BK129" i="2"/>
  <c r="J151" i="2"/>
  <c r="BK143" i="2"/>
  <c r="BK139" i="2"/>
  <c r="J131" i="2"/>
  <c r="BK124" i="2"/>
  <c r="J163" i="3"/>
  <c r="J158" i="3"/>
  <c r="BK150" i="3"/>
  <c r="J146" i="3"/>
  <c r="J142" i="3"/>
  <c r="J132" i="3"/>
  <c r="J130" i="3"/>
  <c r="BK161" i="3"/>
  <c r="J157" i="3"/>
  <c r="BK146" i="3"/>
  <c r="BK142" i="3"/>
  <c r="J138" i="3"/>
  <c r="BK130" i="3"/>
  <c r="BK167" i="3"/>
  <c r="J152" i="3"/>
  <c r="J137" i="3"/>
  <c r="J171" i="3"/>
  <c r="BK166" i="3"/>
  <c r="BK160" i="3"/>
  <c r="J140" i="3"/>
  <c r="BK133" i="3"/>
  <c r="BK128" i="3"/>
  <c r="BK146" i="4"/>
  <c r="BK140" i="4"/>
  <c r="J130" i="4"/>
  <c r="BK145" i="4"/>
  <c r="BK139" i="4"/>
  <c r="J132" i="4"/>
  <c r="J151" i="4"/>
  <c r="BK138" i="4"/>
  <c r="BK133" i="4"/>
  <c r="BK128" i="4"/>
  <c r="BK148" i="4"/>
  <c r="J133" i="4"/>
  <c r="BK146" i="5"/>
  <c r="BK138" i="5"/>
  <c r="BK156" i="5"/>
  <c r="BK141" i="5"/>
  <c r="BK133" i="5"/>
  <c r="J146" i="5"/>
  <c r="BK134" i="5"/>
  <c r="J152" i="5"/>
  <c r="J147" i="5"/>
  <c r="J140" i="5"/>
  <c r="BK135" i="5"/>
  <c r="BK130" i="5"/>
  <c r="BK153" i="6"/>
  <c r="J140" i="6"/>
  <c r="J151" i="6"/>
  <c r="BK140" i="6"/>
  <c r="BK135" i="6"/>
  <c r="J133" i="6"/>
  <c r="J132" i="6"/>
  <c r="J131" i="6"/>
  <c r="J130" i="6"/>
  <c r="BK155" i="6"/>
  <c r="J148" i="6"/>
  <c r="J142" i="6"/>
  <c r="BK133" i="6"/>
  <c r="BK128" i="6"/>
  <c r="BK145" i="6"/>
  <c r="J135" i="6"/>
  <c r="J128" i="6"/>
  <c r="J170" i="7"/>
  <c r="J166" i="7"/>
  <c r="J157" i="7"/>
  <c r="BK150" i="7"/>
  <c r="BK146" i="7"/>
  <c r="BK136" i="7"/>
  <c r="BK173" i="7"/>
  <c r="BK162" i="7"/>
  <c r="BK157" i="7"/>
  <c r="BK140" i="7"/>
  <c r="J131" i="7"/>
  <c r="J169" i="7"/>
  <c r="J162" i="7"/>
  <c r="J143" i="7"/>
  <c r="BK168" i="7"/>
  <c r="BK155" i="7"/>
  <c r="BK151" i="7"/>
  <c r="J145" i="7"/>
  <c r="J134" i="7"/>
  <c r="BK206" i="8"/>
  <c r="BK200" i="8"/>
  <c r="BK192" i="8"/>
  <c r="BK178" i="8"/>
  <c r="J170" i="8"/>
  <c r="J161" i="8"/>
  <c r="J150" i="8"/>
  <c r="BK213" i="8"/>
  <c r="BK207" i="8"/>
  <c r="BK201" i="8"/>
  <c r="J192" i="8"/>
  <c r="BK187" i="8"/>
  <c r="J176" i="8"/>
  <c r="BK171" i="8"/>
  <c r="J163" i="8"/>
  <c r="J156" i="8"/>
  <c r="BK143" i="8"/>
  <c r="J137" i="8"/>
  <c r="J130" i="8"/>
  <c r="J207" i="8"/>
  <c r="J200" i="8"/>
  <c r="J194" i="8"/>
  <c r="J188" i="8"/>
  <c r="J181" i="8"/>
  <c r="J172" i="8"/>
  <c r="J165" i="8"/>
  <c r="BK155" i="8"/>
  <c r="BK150" i="8"/>
  <c r="J143" i="8"/>
  <c r="J138" i="8"/>
  <c r="J134" i="8"/>
  <c r="BK217" i="8"/>
  <c r="BK214" i="8"/>
  <c r="BK202" i="8"/>
  <c r="BK195" i="8"/>
  <c r="J184" i="8"/>
  <c r="J180" i="8"/>
  <c r="BK166" i="8"/>
  <c r="BK162" i="8"/>
  <c r="BK157" i="8"/>
  <c r="BK149" i="8"/>
  <c r="J140" i="8"/>
  <c r="BK164" i="9"/>
  <c r="BK160" i="9"/>
  <c r="J156" i="9"/>
  <c r="J149" i="9"/>
  <c r="BK140" i="9"/>
  <c r="BK134" i="9"/>
  <c r="BK129" i="9"/>
  <c r="J160" i="9"/>
  <c r="BK153" i="9"/>
  <c r="J140" i="9"/>
  <c r="J130" i="9"/>
  <c r="BK158" i="9"/>
  <c r="J155" i="9"/>
  <c r="BK144" i="9"/>
  <c r="BK139" i="9"/>
  <c r="BK131" i="9"/>
  <c r="J165" i="9"/>
  <c r="BK147" i="9"/>
  <c r="BK133" i="9"/>
  <c r="J169" i="10"/>
  <c r="J156" i="10"/>
  <c r="BK140" i="10"/>
  <c r="J134" i="10"/>
  <c r="BK160" i="10"/>
  <c r="BK154" i="10"/>
  <c r="J142" i="10"/>
  <c r="BK138" i="10"/>
  <c r="BK130" i="10"/>
  <c r="J162" i="10"/>
  <c r="J154" i="10"/>
  <c r="BK148" i="10"/>
  <c r="J140" i="10"/>
  <c r="BK134" i="10"/>
  <c r="BK129" i="10"/>
  <c r="J157" i="10"/>
  <c r="J143" i="10"/>
  <c r="J179" i="11"/>
  <c r="J170" i="11"/>
  <c r="BK161" i="11"/>
  <c r="BK143" i="11"/>
  <c r="BK136" i="11"/>
  <c r="BK132" i="11"/>
  <c r="BK172" i="11"/>
  <c r="J166" i="11"/>
  <c r="J162" i="11"/>
  <c r="J148" i="11"/>
  <c r="J142" i="11"/>
  <c r="BK179" i="11"/>
  <c r="BK169" i="11"/>
  <c r="J160" i="11"/>
  <c r="J155" i="11"/>
  <c r="J149" i="11"/>
  <c r="BK144" i="11"/>
  <c r="BK140" i="11"/>
  <c r="BK133" i="11"/>
  <c r="J178" i="11"/>
  <c r="BK162" i="11"/>
  <c r="J150" i="11"/>
  <c r="J162" i="12"/>
  <c r="BK141" i="12"/>
  <c r="J137" i="12"/>
  <c r="J168" i="12"/>
  <c r="J157" i="12"/>
  <c r="BK153" i="12"/>
  <c r="J144" i="12"/>
  <c r="BK133" i="12"/>
  <c r="J165" i="12"/>
  <c r="BK156" i="12"/>
  <c r="BK151" i="12"/>
  <c r="BK137" i="12"/>
  <c r="BK131" i="12"/>
  <c r="BK149" i="2"/>
  <c r="BK146" i="2"/>
  <c r="BK138" i="2"/>
  <c r="J127" i="2"/>
  <c r="BK141" i="2"/>
  <c r="J130" i="2"/>
  <c r="J146" i="2"/>
  <c r="J134" i="2"/>
  <c r="J126" i="2"/>
  <c r="J149" i="2"/>
  <c r="J138" i="2"/>
  <c r="BK134" i="2"/>
  <c r="BK126" i="2"/>
  <c r="AS94" i="1"/>
  <c r="BK138" i="3"/>
  <c r="J129" i="3"/>
  <c r="J160" i="3"/>
  <c r="J154" i="3"/>
  <c r="J144" i="3"/>
  <c r="BK140" i="3"/>
  <c r="BK135" i="3"/>
  <c r="BK129" i="3"/>
  <c r="J166" i="3"/>
  <c r="BK154" i="3"/>
  <c r="J149" i="3"/>
  <c r="BK127" i="3"/>
  <c r="J167" i="3"/>
  <c r="BK149" i="3"/>
  <c r="BK139" i="3"/>
  <c r="J135" i="3"/>
  <c r="J131" i="3"/>
  <c r="J148" i="4"/>
  <c r="J142" i="4"/>
  <c r="J131" i="4"/>
  <c r="J127" i="4"/>
  <c r="J144" i="4"/>
  <c r="J136" i="4"/>
  <c r="BK130" i="4"/>
  <c r="J145" i="4"/>
  <c r="J140" i="4"/>
  <c r="BK136" i="4"/>
  <c r="BK132" i="4"/>
  <c r="J143" i="4"/>
  <c r="J156" i="5"/>
  <c r="J142" i="5"/>
  <c r="BK129" i="5"/>
  <c r="BK147" i="5"/>
  <c r="BK139" i="5"/>
  <c r="J131" i="5"/>
  <c r="BK145" i="5"/>
  <c r="J135" i="5"/>
  <c r="J127" i="5"/>
  <c r="BK143" i="5"/>
  <c r="J132" i="5"/>
  <c r="BK127" i="5"/>
  <c r="BK148" i="6"/>
  <c r="BK137" i="6"/>
  <c r="BK146" i="6"/>
  <c r="J139" i="6"/>
  <c r="J143" i="6"/>
  <c r="J134" i="6"/>
  <c r="J127" i="6"/>
  <c r="BK141" i="6"/>
  <c r="BK130" i="6"/>
  <c r="J173" i="7"/>
  <c r="BK169" i="7"/>
  <c r="BK163" i="7"/>
  <c r="J154" i="7"/>
  <c r="BK147" i="7"/>
  <c r="BK138" i="7"/>
  <c r="BK132" i="7"/>
  <c r="BK161" i="7"/>
  <c r="J148" i="7"/>
  <c r="J132" i="7"/>
  <c r="BK170" i="7"/>
  <c r="J163" i="7"/>
  <c r="BK154" i="7"/>
  <c r="BK145" i="7"/>
  <c r="J136" i="7"/>
  <c r="BK167" i="7"/>
  <c r="BK153" i="7"/>
  <c r="BK149" i="7"/>
  <c r="BK144" i="7"/>
  <c r="J130" i="7"/>
  <c r="J205" i="8"/>
  <c r="J199" i="8"/>
  <c r="J186" i="8"/>
  <c r="BK177" i="8"/>
  <c r="J168" i="8"/>
  <c r="J154" i="8"/>
  <c r="J133" i="8"/>
  <c r="BK208" i="8"/>
  <c r="BK199" i="8"/>
  <c r="BK191" i="8"/>
  <c r="BK184" i="8"/>
  <c r="J177" i="8"/>
  <c r="BK172" i="8"/>
  <c r="BK159" i="8"/>
  <c r="BK145" i="8"/>
  <c r="BK141" i="8"/>
  <c r="J135" i="8"/>
  <c r="J129" i="8"/>
  <c r="J206" i="8"/>
  <c r="J197" i="8"/>
  <c r="J191" i="8"/>
  <c r="J187" i="8"/>
  <c r="BK176" i="8"/>
  <c r="BK170" i="8"/>
  <c r="BK160" i="8"/>
  <c r="BK154" i="8"/>
  <c r="BK146" i="8"/>
  <c r="BK140" i="8"/>
  <c r="BK135" i="8"/>
  <c r="BK129" i="8"/>
  <c r="J216" i="8"/>
  <c r="BK211" i="8"/>
  <c r="BK193" i="8"/>
  <c r="J183" i="8"/>
  <c r="BK179" i="8"/>
  <c r="J169" i="8"/>
  <c r="BK163" i="8"/>
  <c r="J160" i="8"/>
  <c r="BK156" i="8"/>
  <c r="J144" i="8"/>
  <c r="BK133" i="8"/>
  <c r="BK163" i="9"/>
  <c r="J159" i="9"/>
  <c r="BK154" i="9"/>
  <c r="J148" i="9"/>
  <c r="J139" i="9"/>
  <c r="J131" i="9"/>
  <c r="BK162" i="9"/>
  <c r="BK155" i="9"/>
  <c r="J141" i="9"/>
  <c r="J172" i="9"/>
  <c r="J163" i="9"/>
  <c r="J153" i="9"/>
  <c r="BK142" i="9"/>
  <c r="BK135" i="9"/>
  <c r="BK170" i="9"/>
  <c r="J164" i="9"/>
  <c r="BK148" i="9"/>
  <c r="J129" i="9"/>
  <c r="BK162" i="10"/>
  <c r="J145" i="10"/>
  <c r="J139" i="10"/>
  <c r="J133" i="10"/>
  <c r="J159" i="10"/>
  <c r="BK153" i="10"/>
  <c r="BK139" i="10"/>
  <c r="J131" i="10"/>
  <c r="J166" i="10"/>
  <c r="BK157" i="10"/>
  <c r="J152" i="10"/>
  <c r="BK142" i="10"/>
  <c r="J135" i="10"/>
  <c r="BK131" i="10"/>
  <c r="BK163" i="10"/>
  <c r="J150" i="10"/>
  <c r="J182" i="11"/>
  <c r="J169" i="11"/>
  <c r="BK149" i="11"/>
  <c r="J137" i="11"/>
  <c r="J133" i="11"/>
  <c r="J131" i="11"/>
  <c r="J168" i="11"/>
  <c r="BK165" i="11"/>
  <c r="BK157" i="11"/>
  <c r="J145" i="11"/>
  <c r="J136" i="11"/>
  <c r="BK182" i="11"/>
  <c r="BK168" i="11"/>
  <c r="J161" i="11"/>
  <c r="BK152" i="11"/>
  <c r="J147" i="11"/>
  <c r="J143" i="11"/>
  <c r="J138" i="11"/>
  <c r="J132" i="11"/>
  <c r="J174" i="11"/>
  <c r="BK164" i="11"/>
  <c r="BK155" i="11"/>
  <c r="BK147" i="11"/>
  <c r="BK148" i="12"/>
  <c r="BK140" i="12"/>
  <c r="J134" i="12"/>
  <c r="J132" i="12"/>
  <c r="J160" i="12"/>
  <c r="J158" i="12"/>
  <c r="J148" i="12"/>
  <c r="J131" i="12"/>
  <c r="J166" i="12"/>
  <c r="BK160" i="12"/>
  <c r="BK155" i="12"/>
  <c r="J151" i="12"/>
  <c r="J141" i="12"/>
  <c r="BK166" i="12"/>
  <c r="BK159" i="12"/>
  <c r="J154" i="12"/>
  <c r="BK132" i="12"/>
  <c r="BK148" i="2"/>
  <c r="J145" i="2"/>
  <c r="BK136" i="2"/>
  <c r="J143" i="2"/>
  <c r="J139" i="2"/>
  <c r="BK153" i="2"/>
  <c r="J144" i="2"/>
  <c r="BK131" i="2"/>
  <c r="J125" i="2"/>
  <c r="BK144" i="2"/>
  <c r="BK140" i="2"/>
  <c r="BK135" i="2"/>
  <c r="BK130" i="2"/>
  <c r="BK125" i="2"/>
  <c r="J165" i="3"/>
  <c r="BK152" i="3"/>
  <c r="J145" i="3"/>
  <c r="BK141" i="3"/>
  <c r="J164" i="3"/>
  <c r="J162" i="3"/>
  <c r="BK158" i="3"/>
  <c r="J151" i="3"/>
  <c r="J141" i="3"/>
  <c r="J134" i="3"/>
  <c r="BK169" i="3"/>
  <c r="BK164" i="3"/>
  <c r="BK151" i="3"/>
  <c r="J133" i="3"/>
  <c r="J169" i="3"/>
  <c r="BK165" i="3"/>
  <c r="BK143" i="3"/>
  <c r="BK132" i="3"/>
  <c r="J153" i="4"/>
  <c r="BK143" i="4"/>
  <c r="J137" i="4"/>
  <c r="BK151" i="4"/>
  <c r="J141" i="4"/>
  <c r="J134" i="4"/>
  <c r="BK129" i="4"/>
  <c r="BK153" i="4"/>
  <c r="BK141" i="4"/>
  <c r="J129" i="4"/>
  <c r="BK126" i="4"/>
  <c r="J138" i="4"/>
  <c r="J154" i="5"/>
  <c r="J141" i="5"/>
  <c r="BK132" i="5"/>
  <c r="BK128" i="5"/>
  <c r="BK142" i="5"/>
  <c r="BK137" i="5"/>
  <c r="BK154" i="5"/>
  <c r="J144" i="5"/>
  <c r="J133" i="5"/>
  <c r="BK149" i="5"/>
  <c r="J139" i="5"/>
  <c r="J134" i="5"/>
  <c r="J129" i="5"/>
  <c r="J146" i="6"/>
  <c r="BK129" i="6"/>
  <c r="J144" i="6"/>
  <c r="J137" i="6"/>
  <c r="J141" i="6"/>
  <c r="J129" i="6"/>
  <c r="BK151" i="6"/>
  <c r="BK138" i="6"/>
  <c r="BK132" i="6"/>
  <c r="BK127" i="6"/>
  <c r="J167" i="7"/>
  <c r="J155" i="7"/>
  <c r="BK148" i="7"/>
  <c r="BK143" i="7"/>
  <c r="J135" i="7"/>
  <c r="BK166" i="7"/>
  <c r="BK152" i="7"/>
  <c r="J137" i="7"/>
  <c r="BK130" i="7"/>
  <c r="BK164" i="7"/>
  <c r="BK160" i="7"/>
  <c r="J149" i="7"/>
  <c r="BK137" i="7"/>
  <c r="BK131" i="7"/>
  <c r="J152" i="7"/>
  <c r="J146" i="7"/>
  <c r="BK135" i="7"/>
  <c r="J208" i="8"/>
  <c r="J201" i="8"/>
  <c r="BK196" i="8"/>
  <c r="BK180" i="8"/>
  <c r="BK173" i="8"/>
  <c r="J166" i="8"/>
  <c r="BK152" i="8"/>
  <c r="BK216" i="8"/>
  <c r="J211" i="8"/>
  <c r="J202" i="8"/>
  <c r="J193" i="8"/>
  <c r="J190" i="8"/>
  <c r="J179" i="8"/>
  <c r="BK175" i="8"/>
  <c r="BK169" i="8"/>
  <c r="J162" i="8"/>
  <c r="J155" i="8"/>
  <c r="BK138" i="8"/>
  <c r="BK131" i="8"/>
  <c r="BK203" i="8"/>
  <c r="J196" i="8"/>
  <c r="BK190" i="8"/>
  <c r="J174" i="8"/>
  <c r="J167" i="8"/>
  <c r="BK158" i="8"/>
  <c r="J152" i="8"/>
  <c r="J149" i="8"/>
  <c r="J141" i="8"/>
  <c r="BK137" i="8"/>
  <c r="BK130" i="8"/>
  <c r="J203" i="8"/>
  <c r="BK197" i="8"/>
  <c r="BK188" i="8"/>
  <c r="BK182" i="8"/>
  <c r="J175" i="8"/>
  <c r="BK164" i="8"/>
  <c r="J159" i="8"/>
  <c r="J146" i="8"/>
  <c r="BK134" i="8"/>
  <c r="J170" i="9"/>
  <c r="J162" i="9"/>
  <c r="J158" i="9"/>
  <c r="J144" i="9"/>
  <c r="J135" i="9"/>
  <c r="BK172" i="9"/>
  <c r="BK159" i="9"/>
  <c r="BK149" i="9"/>
  <c r="BK138" i="9"/>
  <c r="BK165" i="9"/>
  <c r="J154" i="9"/>
  <c r="BK137" i="9"/>
  <c r="J132" i="9"/>
  <c r="BK166" i="9"/>
  <c r="BK151" i="9"/>
  <c r="BK132" i="9"/>
  <c r="BK167" i="10"/>
  <c r="BK161" i="10"/>
  <c r="BK143" i="10"/>
  <c r="J137" i="10"/>
  <c r="J129" i="10"/>
  <c r="BK155" i="10"/>
  <c r="BK149" i="10"/>
  <c r="BK132" i="10"/>
  <c r="J163" i="10"/>
  <c r="BK159" i="10"/>
  <c r="J155" i="10"/>
  <c r="J149" i="10"/>
  <c r="J138" i="10"/>
  <c r="BK133" i="10"/>
  <c r="J167" i="10"/>
  <c r="BK158" i="10"/>
  <c r="BK145" i="10"/>
  <c r="J180" i="11"/>
  <c r="BK174" i="11"/>
  <c r="J159" i="11"/>
  <c r="J141" i="11"/>
  <c r="BK134" i="11"/>
  <c r="BK178" i="11"/>
  <c r="J167" i="11"/>
  <c r="J164" i="11"/>
  <c r="J152" i="11"/>
  <c r="J144" i="11"/>
  <c r="J140" i="11"/>
  <c r="J130" i="11"/>
  <c r="J172" i="11"/>
  <c r="BK166" i="11"/>
  <c r="BK159" i="11"/>
  <c r="BK145" i="11"/>
  <c r="BK141" i="11"/>
  <c r="J135" i="11"/>
  <c r="BK130" i="11"/>
  <c r="BK170" i="11"/>
  <c r="J157" i="11"/>
  <c r="BK168" i="12"/>
  <c r="J147" i="12"/>
  <c r="BK139" i="12"/>
  <c r="BK130" i="12"/>
  <c r="BK165" i="12"/>
  <c r="BK152" i="12"/>
  <c r="J142" i="12"/>
  <c r="BK129" i="12"/>
  <c r="J161" i="12"/>
  <c r="J156" i="12"/>
  <c r="J152" i="12"/>
  <c r="BK142" i="12"/>
  <c r="J130" i="12"/>
  <c r="BK161" i="12"/>
  <c r="J155" i="12"/>
  <c r="J139" i="12"/>
  <c r="J135" i="12"/>
  <c r="P123" i="2" l="1"/>
  <c r="BK133" i="2"/>
  <c r="J133" i="2" s="1"/>
  <c r="J99" i="2" s="1"/>
  <c r="R126" i="3"/>
  <c r="R136" i="3"/>
  <c r="P148" i="3"/>
  <c r="BK156" i="3"/>
  <c r="J156" i="3" s="1"/>
  <c r="J103" i="3" s="1"/>
  <c r="P125" i="4"/>
  <c r="BK135" i="4"/>
  <c r="J135" i="4" s="1"/>
  <c r="J99" i="4" s="1"/>
  <c r="R126" i="5"/>
  <c r="T136" i="5"/>
  <c r="BK126" i="6"/>
  <c r="J126" i="6" s="1"/>
  <c r="J98" i="6" s="1"/>
  <c r="T136" i="6"/>
  <c r="BK129" i="7"/>
  <c r="J129" i="7" s="1"/>
  <c r="J98" i="7" s="1"/>
  <c r="P142" i="7"/>
  <c r="P141" i="7" s="1"/>
  <c r="P128" i="7" s="1"/>
  <c r="P127" i="7" s="1"/>
  <c r="AU100" i="1" s="1"/>
  <c r="P159" i="7"/>
  <c r="P158" i="7"/>
  <c r="P128" i="8"/>
  <c r="P136" i="8"/>
  <c r="T148" i="8"/>
  <c r="BK153" i="8"/>
  <c r="J153" i="8" s="1"/>
  <c r="J102" i="8" s="1"/>
  <c r="T185" i="8"/>
  <c r="P210" i="8"/>
  <c r="P209" i="8"/>
  <c r="BK215" i="8"/>
  <c r="J215" i="8" s="1"/>
  <c r="J106" i="8" s="1"/>
  <c r="BK128" i="9"/>
  <c r="J128" i="9" s="1"/>
  <c r="J98" i="9" s="1"/>
  <c r="P136" i="9"/>
  <c r="R146" i="9"/>
  <c r="P150" i="9"/>
  <c r="BK168" i="9"/>
  <c r="J168" i="9" s="1"/>
  <c r="J105" i="9" s="1"/>
  <c r="T128" i="10"/>
  <c r="T127" i="10" s="1"/>
  <c r="T136" i="10"/>
  <c r="BK147" i="10"/>
  <c r="J147" i="10" s="1"/>
  <c r="J102" i="10" s="1"/>
  <c r="BK151" i="10"/>
  <c r="J151" i="10" s="1"/>
  <c r="J103" i="10" s="1"/>
  <c r="T165" i="10"/>
  <c r="T164" i="10"/>
  <c r="BK129" i="11"/>
  <c r="J129" i="11" s="1"/>
  <c r="J98" i="11" s="1"/>
  <c r="BK139" i="11"/>
  <c r="J139" i="11" s="1"/>
  <c r="J99" i="11" s="1"/>
  <c r="BK154" i="11"/>
  <c r="J154" i="11"/>
  <c r="J102" i="11" s="1"/>
  <c r="BK158" i="11"/>
  <c r="J158" i="11" s="1"/>
  <c r="J103" i="11" s="1"/>
  <c r="P173" i="11"/>
  <c r="P153" i="11" s="1"/>
  <c r="R177" i="11"/>
  <c r="R176" i="11" s="1"/>
  <c r="R128" i="12"/>
  <c r="P136" i="12"/>
  <c r="BK150" i="12"/>
  <c r="J150" i="12"/>
  <c r="J103" i="12"/>
  <c r="T123" i="2"/>
  <c r="P133" i="2"/>
  <c r="T126" i="3"/>
  <c r="T136" i="3"/>
  <c r="T148" i="3"/>
  <c r="R156" i="3"/>
  <c r="R155" i="3" s="1"/>
  <c r="T125" i="4"/>
  <c r="T135" i="4"/>
  <c r="T126" i="5"/>
  <c r="T125" i="5"/>
  <c r="T124" i="5"/>
  <c r="R136" i="5"/>
  <c r="P126" i="6"/>
  <c r="R136" i="6"/>
  <c r="P129" i="7"/>
  <c r="R142" i="7"/>
  <c r="R141" i="7"/>
  <c r="R159" i="7"/>
  <c r="R158" i="7"/>
  <c r="T128" i="8"/>
  <c r="T136" i="8"/>
  <c r="BK148" i="8"/>
  <c r="J148" i="8"/>
  <c r="J101" i="8" s="1"/>
  <c r="R153" i="8"/>
  <c r="BK185" i="8"/>
  <c r="J185" i="8" s="1"/>
  <c r="J103" i="8" s="1"/>
  <c r="R210" i="8"/>
  <c r="R209" i="8" s="1"/>
  <c r="R215" i="8"/>
  <c r="R128" i="9"/>
  <c r="R127" i="9" s="1"/>
  <c r="R136" i="9"/>
  <c r="BK146" i="9"/>
  <c r="BK150" i="9"/>
  <c r="J150" i="9" s="1"/>
  <c r="J103" i="9" s="1"/>
  <c r="R168" i="9"/>
  <c r="R167" i="9" s="1"/>
  <c r="BK128" i="10"/>
  <c r="J128" i="10" s="1"/>
  <c r="J98" i="10" s="1"/>
  <c r="BK136" i="10"/>
  <c r="P147" i="10"/>
  <c r="T151" i="10"/>
  <c r="P165" i="10"/>
  <c r="P164" i="10" s="1"/>
  <c r="T129" i="11"/>
  <c r="T128" i="11" s="1"/>
  <c r="T139" i="11"/>
  <c r="T154" i="11"/>
  <c r="T158" i="11"/>
  <c r="T173" i="11"/>
  <c r="P177" i="11"/>
  <c r="P176" i="11" s="1"/>
  <c r="T128" i="12"/>
  <c r="T136" i="12"/>
  <c r="T127" i="12" s="1"/>
  <c r="T150" i="12"/>
  <c r="P164" i="12"/>
  <c r="P163" i="12" s="1"/>
  <c r="R123" i="2"/>
  <c r="R133" i="2"/>
  <c r="BK126" i="3"/>
  <c r="J126" i="3"/>
  <c r="J98" i="3" s="1"/>
  <c r="BK136" i="3"/>
  <c r="J136" i="3" s="1"/>
  <c r="J99" i="3" s="1"/>
  <c r="R148" i="3"/>
  <c r="P156" i="3"/>
  <c r="P155" i="3"/>
  <c r="R125" i="4"/>
  <c r="P135" i="4"/>
  <c r="P126" i="5"/>
  <c r="BK136" i="5"/>
  <c r="J136" i="5" s="1"/>
  <c r="J99" i="5" s="1"/>
  <c r="T126" i="6"/>
  <c r="T125" i="6"/>
  <c r="T124" i="6"/>
  <c r="BK136" i="6"/>
  <c r="J136" i="6" s="1"/>
  <c r="J99" i="6" s="1"/>
  <c r="R129" i="7"/>
  <c r="R128" i="7"/>
  <c r="R127" i="7" s="1"/>
  <c r="T142" i="7"/>
  <c r="T141" i="7"/>
  <c r="T128" i="7" s="1"/>
  <c r="BK159" i="7"/>
  <c r="J159" i="7" s="1"/>
  <c r="J104" i="7" s="1"/>
  <c r="R128" i="8"/>
  <c r="R136" i="8"/>
  <c r="R148" i="8"/>
  <c r="T153" i="8"/>
  <c r="P185" i="8"/>
  <c r="BK210" i="8"/>
  <c r="J210" i="8" s="1"/>
  <c r="J105" i="8" s="1"/>
  <c r="P215" i="8"/>
  <c r="P128" i="9"/>
  <c r="P127" i="9" s="1"/>
  <c r="P126" i="9" s="1"/>
  <c r="AU102" i="1" s="1"/>
  <c r="BK136" i="9"/>
  <c r="J136" i="9" s="1"/>
  <c r="J99" i="9" s="1"/>
  <c r="P146" i="9"/>
  <c r="P145" i="9"/>
  <c r="T150" i="9"/>
  <c r="P168" i="9"/>
  <c r="P167" i="9" s="1"/>
  <c r="R128" i="10"/>
  <c r="P136" i="10"/>
  <c r="R147" i="10"/>
  <c r="P151" i="10"/>
  <c r="R165" i="10"/>
  <c r="R164" i="10" s="1"/>
  <c r="P129" i="11"/>
  <c r="R139" i="11"/>
  <c r="R154" i="11"/>
  <c r="P158" i="11"/>
  <c r="BK173" i="11"/>
  <c r="J173" i="11" s="1"/>
  <c r="J104" i="11" s="1"/>
  <c r="T177" i="11"/>
  <c r="T176" i="11"/>
  <c r="P128" i="12"/>
  <c r="P127" i="12"/>
  <c r="BK136" i="12"/>
  <c r="J136" i="12"/>
  <c r="J99" i="12" s="1"/>
  <c r="BK146" i="12"/>
  <c r="J146" i="12" s="1"/>
  <c r="J102" i="12" s="1"/>
  <c r="R146" i="12"/>
  <c r="P150" i="12"/>
  <c r="T164" i="12"/>
  <c r="T163" i="12"/>
  <c r="BK123" i="2"/>
  <c r="J123" i="2" s="1"/>
  <c r="J98" i="2" s="1"/>
  <c r="T133" i="2"/>
  <c r="P126" i="3"/>
  <c r="P136" i="3"/>
  <c r="BK148" i="3"/>
  <c r="J148" i="3"/>
  <c r="J100" i="3"/>
  <c r="T156" i="3"/>
  <c r="T155" i="3"/>
  <c r="BK125" i="4"/>
  <c r="J125" i="4" s="1"/>
  <c r="J98" i="4" s="1"/>
  <c r="R135" i="4"/>
  <c r="BK126" i="5"/>
  <c r="J126" i="5" s="1"/>
  <c r="J98" i="5" s="1"/>
  <c r="P136" i="5"/>
  <c r="R126" i="6"/>
  <c r="R125" i="6"/>
  <c r="R124" i="6" s="1"/>
  <c r="P136" i="6"/>
  <c r="T129" i="7"/>
  <c r="BK142" i="7"/>
  <c r="J142" i="7" s="1"/>
  <c r="J101" i="7" s="1"/>
  <c r="T159" i="7"/>
  <c r="T158" i="7"/>
  <c r="BK128" i="8"/>
  <c r="J128" i="8" s="1"/>
  <c r="J98" i="8" s="1"/>
  <c r="BK136" i="8"/>
  <c r="J136" i="8" s="1"/>
  <c r="J99" i="8" s="1"/>
  <c r="P148" i="8"/>
  <c r="P153" i="8"/>
  <c r="R185" i="8"/>
  <c r="T210" i="8"/>
  <c r="T209" i="8" s="1"/>
  <c r="T215" i="8"/>
  <c r="T128" i="9"/>
  <c r="T136" i="9"/>
  <c r="T127" i="9" s="1"/>
  <c r="T146" i="9"/>
  <c r="T145" i="9"/>
  <c r="R150" i="9"/>
  <c r="T168" i="9"/>
  <c r="T167" i="9"/>
  <c r="P128" i="10"/>
  <c r="P127" i="10"/>
  <c r="R136" i="10"/>
  <c r="T147" i="10"/>
  <c r="T146" i="10" s="1"/>
  <c r="R151" i="10"/>
  <c r="BK165" i="10"/>
  <c r="J165" i="10" s="1"/>
  <c r="J105" i="10" s="1"/>
  <c r="R129" i="11"/>
  <c r="R128" i="11"/>
  <c r="R127" i="11" s="1"/>
  <c r="P139" i="11"/>
  <c r="P154" i="11"/>
  <c r="R158" i="11"/>
  <c r="R173" i="11"/>
  <c r="R153" i="11" s="1"/>
  <c r="BK177" i="11"/>
  <c r="J177" i="11" s="1"/>
  <c r="J106" i="11" s="1"/>
  <c r="BK128" i="12"/>
  <c r="J128" i="12"/>
  <c r="J98" i="12" s="1"/>
  <c r="R136" i="12"/>
  <c r="P146" i="12"/>
  <c r="P145" i="12"/>
  <c r="T146" i="12"/>
  <c r="T145" i="12"/>
  <c r="R150" i="12"/>
  <c r="BK164" i="12"/>
  <c r="J164" i="12"/>
  <c r="J105" i="12"/>
  <c r="R164" i="12"/>
  <c r="R163" i="12"/>
  <c r="BK150" i="2"/>
  <c r="J150" i="2" s="1"/>
  <c r="J100" i="2" s="1"/>
  <c r="BK153" i="3"/>
  <c r="J153" i="3" s="1"/>
  <c r="J101" i="3" s="1"/>
  <c r="BK150" i="6"/>
  <c r="J150" i="6" s="1"/>
  <c r="J102" i="6" s="1"/>
  <c r="BK143" i="9"/>
  <c r="J143" i="9" s="1"/>
  <c r="J100" i="9" s="1"/>
  <c r="BK143" i="12"/>
  <c r="J143" i="12" s="1"/>
  <c r="J100" i="12" s="1"/>
  <c r="BK152" i="4"/>
  <c r="J152" i="4" s="1"/>
  <c r="J103" i="4" s="1"/>
  <c r="BK151" i="5"/>
  <c r="J151" i="5" s="1"/>
  <c r="J102" i="5" s="1"/>
  <c r="BK155" i="5"/>
  <c r="J155" i="5"/>
  <c r="J104" i="5"/>
  <c r="BK139" i="7"/>
  <c r="J139" i="7" s="1"/>
  <c r="J99" i="7" s="1"/>
  <c r="BK172" i="7"/>
  <c r="J172" i="7" s="1"/>
  <c r="J106" i="7" s="1"/>
  <c r="BK174" i="7"/>
  <c r="J174" i="7" s="1"/>
  <c r="J107" i="7" s="1"/>
  <c r="BK152" i="2"/>
  <c r="J152" i="2"/>
  <c r="J101" i="2"/>
  <c r="BK170" i="3"/>
  <c r="J170" i="3" s="1"/>
  <c r="J104" i="3" s="1"/>
  <c r="BK147" i="4"/>
  <c r="J147" i="4" s="1"/>
  <c r="J100" i="4" s="1"/>
  <c r="BK148" i="5"/>
  <c r="J148" i="5" s="1"/>
  <c r="J100" i="5" s="1"/>
  <c r="BK153" i="5"/>
  <c r="J153" i="5"/>
  <c r="J103" i="5"/>
  <c r="BK152" i="6"/>
  <c r="J152" i="6" s="1"/>
  <c r="J103" i="6" s="1"/>
  <c r="BK171" i="9"/>
  <c r="J171" i="9"/>
  <c r="J106" i="9"/>
  <c r="BK144" i="10"/>
  <c r="J144" i="10" s="1"/>
  <c r="J100" i="10" s="1"/>
  <c r="BK167" i="12"/>
  <c r="J167" i="12"/>
  <c r="J106" i="12"/>
  <c r="BK150" i="4"/>
  <c r="J150" i="4" s="1"/>
  <c r="J102" i="4" s="1"/>
  <c r="BK147" i="6"/>
  <c r="J147" i="6" s="1"/>
  <c r="J100" i="6" s="1"/>
  <c r="BK154" i="6"/>
  <c r="J154" i="6" s="1"/>
  <c r="J104" i="6" s="1"/>
  <c r="BK156" i="7"/>
  <c r="J156" i="7" s="1"/>
  <c r="J102" i="7" s="1"/>
  <c r="BK168" i="10"/>
  <c r="J168" i="10" s="1"/>
  <c r="J106" i="10" s="1"/>
  <c r="BK151" i="11"/>
  <c r="J151" i="11"/>
  <c r="J100" i="11"/>
  <c r="BK181" i="11"/>
  <c r="J181" i="11" s="1"/>
  <c r="J107" i="11" s="1"/>
  <c r="F92" i="12"/>
  <c r="BF129" i="12"/>
  <c r="BF134" i="12"/>
  <c r="BF138" i="12"/>
  <c r="BF139" i="12"/>
  <c r="BF140" i="12"/>
  <c r="BF147" i="12"/>
  <c r="BF152" i="12"/>
  <c r="BF153" i="12"/>
  <c r="BF162" i="12"/>
  <c r="E85" i="12"/>
  <c r="J120" i="12"/>
  <c r="BF149" i="12"/>
  <c r="BF151" i="12"/>
  <c r="BF155" i="12"/>
  <c r="BF156" i="12"/>
  <c r="BF157" i="12"/>
  <c r="BF168" i="12"/>
  <c r="BF130" i="12"/>
  <c r="BF154" i="12"/>
  <c r="BF158" i="12"/>
  <c r="BF159" i="12"/>
  <c r="BF161" i="12"/>
  <c r="BF131" i="12"/>
  <c r="BF132" i="12"/>
  <c r="BF133" i="12"/>
  <c r="BF135" i="12"/>
  <c r="BF137" i="12"/>
  <c r="BF141" i="12"/>
  <c r="BF142" i="12"/>
  <c r="BF144" i="12"/>
  <c r="BF148" i="12"/>
  <c r="BF160" i="12"/>
  <c r="BF165" i="12"/>
  <c r="BF166" i="12"/>
  <c r="E85" i="11"/>
  <c r="F92" i="11"/>
  <c r="BF147" i="11"/>
  <c r="BF149" i="11"/>
  <c r="BF156" i="11"/>
  <c r="BF166" i="11"/>
  <c r="BF172" i="11"/>
  <c r="BF175" i="11"/>
  <c r="BF179" i="11"/>
  <c r="J89" i="11"/>
  <c r="BF133" i="11"/>
  <c r="BF135" i="11"/>
  <c r="BF142" i="11"/>
  <c r="BF143" i="11"/>
  <c r="BF152" i="11"/>
  <c r="BF159" i="11"/>
  <c r="BF160" i="11"/>
  <c r="BF162" i="11"/>
  <c r="BF171" i="11"/>
  <c r="BF182" i="11"/>
  <c r="BF136" i="11"/>
  <c r="BF137" i="11"/>
  <c r="BF140" i="11"/>
  <c r="BF146" i="11"/>
  <c r="BF148" i="11"/>
  <c r="BF150" i="11"/>
  <c r="BF161" i="11"/>
  <c r="BF163" i="11"/>
  <c r="BF164" i="11"/>
  <c r="BF165" i="11"/>
  <c r="BF167" i="11"/>
  <c r="BF168" i="11"/>
  <c r="BF170" i="11"/>
  <c r="BF130" i="11"/>
  <c r="BF131" i="11"/>
  <c r="BF132" i="11"/>
  <c r="BF134" i="11"/>
  <c r="BF138" i="11"/>
  <c r="BF141" i="11"/>
  <c r="BF144" i="11"/>
  <c r="BF145" i="11"/>
  <c r="BF155" i="11"/>
  <c r="BF157" i="11"/>
  <c r="BF169" i="11"/>
  <c r="BF174" i="11"/>
  <c r="BF178" i="11"/>
  <c r="BF180" i="11"/>
  <c r="J146" i="9"/>
  <c r="J102" i="9" s="1"/>
  <c r="F92" i="10"/>
  <c r="BF142" i="10"/>
  <c r="BF157" i="10"/>
  <c r="BF160" i="10"/>
  <c r="BF161" i="10"/>
  <c r="BF166" i="10"/>
  <c r="BF131" i="10"/>
  <c r="BF134" i="10"/>
  <c r="BF137" i="10"/>
  <c r="BF139" i="10"/>
  <c r="BF148" i="10"/>
  <c r="BF150" i="10"/>
  <c r="BF153" i="10"/>
  <c r="BF154" i="10"/>
  <c r="BF167" i="10"/>
  <c r="E85" i="10"/>
  <c r="J89" i="10"/>
  <c r="BF133" i="10"/>
  <c r="BF140" i="10"/>
  <c r="BF141" i="10"/>
  <c r="BF143" i="10"/>
  <c r="BF145" i="10"/>
  <c r="BF158" i="10"/>
  <c r="BF159" i="10"/>
  <c r="BF129" i="10"/>
  <c r="BF130" i="10"/>
  <c r="BF132" i="10"/>
  <c r="BF135" i="10"/>
  <c r="BF138" i="10"/>
  <c r="BF149" i="10"/>
  <c r="BF152" i="10"/>
  <c r="BF155" i="10"/>
  <c r="BF156" i="10"/>
  <c r="BF162" i="10"/>
  <c r="BF163" i="10"/>
  <c r="BF169" i="10"/>
  <c r="BF130" i="9"/>
  <c r="BF132" i="9"/>
  <c r="BF144" i="9"/>
  <c r="BF151" i="9"/>
  <c r="BF155" i="9"/>
  <c r="BF163" i="9"/>
  <c r="BF164" i="9"/>
  <c r="BF169" i="9"/>
  <c r="E85" i="9"/>
  <c r="F92" i="9"/>
  <c r="BF133" i="9"/>
  <c r="BF138" i="9"/>
  <c r="BF152" i="9"/>
  <c r="BF153" i="9"/>
  <c r="BF154" i="9"/>
  <c r="BF161" i="9"/>
  <c r="BF162" i="9"/>
  <c r="BF166" i="9"/>
  <c r="BF170" i="9"/>
  <c r="BF172" i="9"/>
  <c r="BK127" i="8"/>
  <c r="J89" i="9"/>
  <c r="BF129" i="9"/>
  <c r="BF135" i="9"/>
  <c r="BF139" i="9"/>
  <c r="BF141" i="9"/>
  <c r="BF157" i="9"/>
  <c r="BF160" i="9"/>
  <c r="BF165" i="9"/>
  <c r="BF131" i="9"/>
  <c r="BF134" i="9"/>
  <c r="BF137" i="9"/>
  <c r="BF140" i="9"/>
  <c r="BF142" i="9"/>
  <c r="BF147" i="9"/>
  <c r="BF148" i="9"/>
  <c r="BF149" i="9"/>
  <c r="BF156" i="9"/>
  <c r="BF158" i="9"/>
  <c r="BF159" i="9"/>
  <c r="E85" i="8"/>
  <c r="BF131" i="8"/>
  <c r="BF141" i="8"/>
  <c r="BF143" i="8"/>
  <c r="BF158" i="8"/>
  <c r="BF159" i="8"/>
  <c r="BF162" i="8"/>
  <c r="BF167" i="8"/>
  <c r="BF168" i="8"/>
  <c r="BF172" i="8"/>
  <c r="BF174" i="8"/>
  <c r="BF179" i="8"/>
  <c r="BF181" i="8"/>
  <c r="BF182" i="8"/>
  <c r="BF183" i="8"/>
  <c r="BF188" i="8"/>
  <c r="BF190" i="8"/>
  <c r="BF202" i="8"/>
  <c r="BF217" i="8"/>
  <c r="J120" i="8"/>
  <c r="F123" i="8"/>
  <c r="BF130" i="8"/>
  <c r="BF133" i="8"/>
  <c r="BF137" i="8"/>
  <c r="BF142" i="8"/>
  <c r="BF145" i="8"/>
  <c r="BF146" i="8"/>
  <c r="BF151" i="8"/>
  <c r="BF156" i="8"/>
  <c r="BF164" i="8"/>
  <c r="BF166" i="8"/>
  <c r="BF171" i="8"/>
  <c r="BF173" i="8"/>
  <c r="BF175" i="8"/>
  <c r="BF180" i="8"/>
  <c r="BF187" i="8"/>
  <c r="BF192" i="8"/>
  <c r="BF193" i="8"/>
  <c r="BF194" i="8"/>
  <c r="BF195" i="8"/>
  <c r="BF196" i="8"/>
  <c r="BF199" i="8"/>
  <c r="BF203" i="8"/>
  <c r="BF206" i="8"/>
  <c r="BF211" i="8"/>
  <c r="BF129" i="8"/>
  <c r="BF134" i="8"/>
  <c r="BF135" i="8"/>
  <c r="BF138" i="8"/>
  <c r="BF139" i="8"/>
  <c r="BF140" i="8"/>
  <c r="BF154" i="8"/>
  <c r="BF155" i="8"/>
  <c r="BF157" i="8"/>
  <c r="BF176" i="8"/>
  <c r="BF177" i="8"/>
  <c r="BF178" i="8"/>
  <c r="BF186" i="8"/>
  <c r="BF189" i="8"/>
  <c r="BF191" i="8"/>
  <c r="BF205" i="8"/>
  <c r="BF212" i="8"/>
  <c r="BF214" i="8"/>
  <c r="BF132" i="8"/>
  <c r="BF144" i="8"/>
  <c r="BF149" i="8"/>
  <c r="BF150" i="8"/>
  <c r="BF152" i="8"/>
  <c r="BF160" i="8"/>
  <c r="BF161" i="8"/>
  <c r="BF163" i="8"/>
  <c r="BF165" i="8"/>
  <c r="BF169" i="8"/>
  <c r="BF170" i="8"/>
  <c r="BF184" i="8"/>
  <c r="BF197" i="8"/>
  <c r="BF198" i="8"/>
  <c r="BF200" i="8"/>
  <c r="BF201" i="8"/>
  <c r="BF204" i="8"/>
  <c r="BF207" i="8"/>
  <c r="BF208" i="8"/>
  <c r="BF213" i="8"/>
  <c r="BF216" i="8"/>
  <c r="BF130" i="7"/>
  <c r="BF137" i="7"/>
  <c r="BF140" i="7"/>
  <c r="BF146" i="7"/>
  <c r="BF151" i="7"/>
  <c r="BF152" i="7"/>
  <c r="BF154" i="7"/>
  <c r="BF161" i="7"/>
  <c r="BF163" i="7"/>
  <c r="BF164" i="7"/>
  <c r="BF135" i="7"/>
  <c r="BF138" i="7"/>
  <c r="BF144" i="7"/>
  <c r="BF148" i="7"/>
  <c r="BF149" i="7"/>
  <c r="BF160" i="7"/>
  <c r="BF166" i="7"/>
  <c r="BF168" i="7"/>
  <c r="BF170" i="7"/>
  <c r="BF175" i="7"/>
  <c r="E85" i="7"/>
  <c r="F92" i="7"/>
  <c r="BF131" i="7"/>
  <c r="BF136" i="7"/>
  <c r="BF145" i="7"/>
  <c r="BF147" i="7"/>
  <c r="BF150" i="7"/>
  <c r="BF157" i="7"/>
  <c r="BF165" i="7"/>
  <c r="BF169" i="7"/>
  <c r="J89" i="7"/>
  <c r="BF132" i="7"/>
  <c r="BF133" i="7"/>
  <c r="BF134" i="7"/>
  <c r="BF143" i="7"/>
  <c r="BF153" i="7"/>
  <c r="BF155" i="7"/>
  <c r="BF162" i="7"/>
  <c r="BF167" i="7"/>
  <c r="BF173" i="7"/>
  <c r="E114" i="6"/>
  <c r="J118" i="6"/>
  <c r="F121" i="6"/>
  <c r="BF127" i="6"/>
  <c r="BF134" i="6"/>
  <c r="BF137" i="6"/>
  <c r="BF141" i="6"/>
  <c r="BF143" i="6"/>
  <c r="BF128" i="6"/>
  <c r="BF133" i="6"/>
  <c r="BF140" i="6"/>
  <c r="BF142" i="6"/>
  <c r="BF146" i="6"/>
  <c r="BF153" i="6"/>
  <c r="BF129" i="6"/>
  <c r="BF132" i="6"/>
  <c r="BF135" i="6"/>
  <c r="BF138" i="6"/>
  <c r="BF144" i="6"/>
  <c r="BF148" i="6"/>
  <c r="BF151" i="6"/>
  <c r="BF155" i="6"/>
  <c r="BF130" i="6"/>
  <c r="BF131" i="6"/>
  <c r="BF139" i="6"/>
  <c r="BF145" i="6"/>
  <c r="J89" i="5"/>
  <c r="BF128" i="5"/>
  <c r="BF133" i="5"/>
  <c r="BF138" i="5"/>
  <c r="BF144" i="5"/>
  <c r="BF156" i="5"/>
  <c r="BF127" i="5"/>
  <c r="BF129" i="5"/>
  <c r="BF130" i="5"/>
  <c r="BF131" i="5"/>
  <c r="BF132" i="5"/>
  <c r="BF134" i="5"/>
  <c r="BF142" i="5"/>
  <c r="F92" i="5"/>
  <c r="BF135" i="5"/>
  <c r="BF137" i="5"/>
  <c r="BF139" i="5"/>
  <c r="BF143" i="5"/>
  <c r="BF147" i="5"/>
  <c r="BF152" i="5"/>
  <c r="BK124" i="4"/>
  <c r="J124" i="4" s="1"/>
  <c r="J97" i="4" s="1"/>
  <c r="E85" i="5"/>
  <c r="BF140" i="5"/>
  <c r="BF141" i="5"/>
  <c r="BF145" i="5"/>
  <c r="BF146" i="5"/>
  <c r="BF149" i="5"/>
  <c r="BF154" i="5"/>
  <c r="J117" i="4"/>
  <c r="F120" i="4"/>
  <c r="BF130" i="4"/>
  <c r="BF136" i="4"/>
  <c r="BF142" i="4"/>
  <c r="E85" i="4"/>
  <c r="BF126" i="4"/>
  <c r="BF137" i="4"/>
  <c r="BF139" i="4"/>
  <c r="BF143" i="4"/>
  <c r="BF144" i="4"/>
  <c r="BF131" i="4"/>
  <c r="BF132" i="4"/>
  <c r="BF133" i="4"/>
  <c r="BF134" i="4"/>
  <c r="BF140" i="4"/>
  <c r="BF145" i="4"/>
  <c r="BF146" i="4"/>
  <c r="BF148" i="4"/>
  <c r="BF153" i="4"/>
  <c r="BF127" i="4"/>
  <c r="BF128" i="4"/>
  <c r="BF129" i="4"/>
  <c r="BF138" i="4"/>
  <c r="BF141" i="4"/>
  <c r="BF151" i="4"/>
  <c r="E85" i="3"/>
  <c r="BF130" i="3"/>
  <c r="BF134" i="3"/>
  <c r="BF137" i="3"/>
  <c r="BF139" i="3"/>
  <c r="BF149" i="3"/>
  <c r="BF166" i="3"/>
  <c r="BF171" i="3"/>
  <c r="J89" i="3"/>
  <c r="F121" i="3"/>
  <c r="BF127" i="3"/>
  <c r="BF128" i="3"/>
  <c r="BF132" i="3"/>
  <c r="BF135" i="3"/>
  <c r="BF151" i="3"/>
  <c r="BF159" i="3"/>
  <c r="BF164" i="3"/>
  <c r="BF165" i="3"/>
  <c r="BF133" i="3"/>
  <c r="BF138" i="3"/>
  <c r="BF140" i="3"/>
  <c r="BF142" i="3"/>
  <c r="BF143" i="3"/>
  <c r="BF147" i="3"/>
  <c r="BF150" i="3"/>
  <c r="BF152" i="3"/>
  <c r="BF154" i="3"/>
  <c r="BF158" i="3"/>
  <c r="BF161" i="3"/>
  <c r="BF163" i="3"/>
  <c r="BF168" i="3"/>
  <c r="BF129" i="3"/>
  <c r="BF131" i="3"/>
  <c r="BF141" i="3"/>
  <c r="BF144" i="3"/>
  <c r="BF145" i="3"/>
  <c r="BF146" i="3"/>
  <c r="BF157" i="3"/>
  <c r="BF160" i="3"/>
  <c r="BF162" i="3"/>
  <c r="BF167" i="3"/>
  <c r="BF169" i="3"/>
  <c r="J89" i="2"/>
  <c r="E111" i="2"/>
  <c r="BF124" i="2"/>
  <c r="BF125" i="2"/>
  <c r="BF128" i="2"/>
  <c r="BF130" i="2"/>
  <c r="BF140" i="2"/>
  <c r="BF147" i="2"/>
  <c r="BF148" i="2"/>
  <c r="BF153" i="2"/>
  <c r="F92" i="2"/>
  <c r="BF132" i="2"/>
  <c r="BF136" i="2"/>
  <c r="BF141" i="2"/>
  <c r="BF146" i="2"/>
  <c r="BF129" i="2"/>
  <c r="BF131" i="2"/>
  <c r="BF134" i="2"/>
  <c r="BF135" i="2"/>
  <c r="BF138" i="2"/>
  <c r="BF142" i="2"/>
  <c r="BF143" i="2"/>
  <c r="BF144" i="2"/>
  <c r="BF126" i="2"/>
  <c r="BF127" i="2"/>
  <c r="BF137" i="2"/>
  <c r="BF139" i="2"/>
  <c r="BF145" i="2"/>
  <c r="BF149" i="2"/>
  <c r="BF151" i="2"/>
  <c r="F37" i="2"/>
  <c r="BD95" i="1" s="1"/>
  <c r="J33" i="3"/>
  <c r="AV96" i="1"/>
  <c r="F33" i="4"/>
  <c r="AZ97" i="1"/>
  <c r="F37" i="4"/>
  <c r="BD97" i="1" s="1"/>
  <c r="F33" i="5"/>
  <c r="AZ98" i="1"/>
  <c r="F36" i="6"/>
  <c r="BC99" i="1"/>
  <c r="F33" i="6"/>
  <c r="AZ99" i="1" s="1"/>
  <c r="F35" i="7"/>
  <c r="BB100" i="1"/>
  <c r="F33" i="8"/>
  <c r="AZ101" i="1" s="1"/>
  <c r="J33" i="8"/>
  <c r="AV101" i="1" s="1"/>
  <c r="F35" i="9"/>
  <c r="BB102" i="1" s="1"/>
  <c r="F36" i="10"/>
  <c r="BC103" i="1"/>
  <c r="F35" i="10"/>
  <c r="BB103" i="1" s="1"/>
  <c r="F33" i="11"/>
  <c r="AZ104" i="1" s="1"/>
  <c r="F35" i="12"/>
  <c r="BB105" i="1" s="1"/>
  <c r="F37" i="12"/>
  <c r="BD105" i="1" s="1"/>
  <c r="F35" i="2"/>
  <c r="BB95" i="1" s="1"/>
  <c r="F36" i="2"/>
  <c r="BC95" i="1"/>
  <c r="F35" i="3"/>
  <c r="BB96" i="1" s="1"/>
  <c r="J33" i="4"/>
  <c r="AV97" i="1"/>
  <c r="F36" i="5"/>
  <c r="BC98" i="1"/>
  <c r="F35" i="5"/>
  <c r="BB98" i="1" s="1"/>
  <c r="F37" i="6"/>
  <c r="BD99" i="1"/>
  <c r="F33" i="7"/>
  <c r="AZ100" i="1"/>
  <c r="F36" i="8"/>
  <c r="BC101" i="1" s="1"/>
  <c r="F33" i="9"/>
  <c r="AZ102" i="1"/>
  <c r="J33" i="9"/>
  <c r="AV102" i="1"/>
  <c r="J33" i="10"/>
  <c r="AV103" i="1" s="1"/>
  <c r="F36" i="11"/>
  <c r="BC104" i="1" s="1"/>
  <c r="J33" i="12"/>
  <c r="AV105" i="1"/>
  <c r="F33" i="2"/>
  <c r="AZ95" i="1" s="1"/>
  <c r="F37" i="3"/>
  <c r="BD96" i="1"/>
  <c r="F36" i="3"/>
  <c r="BC96" i="1" s="1"/>
  <c r="J33" i="5"/>
  <c r="AV98" i="1" s="1"/>
  <c r="J33" i="6"/>
  <c r="AV99" i="1"/>
  <c r="J33" i="7"/>
  <c r="AV100" i="1"/>
  <c r="F37" i="7"/>
  <c r="BD100" i="1" s="1"/>
  <c r="F37" i="8"/>
  <c r="BD101" i="1" s="1"/>
  <c r="F36" i="9"/>
  <c r="BC102" i="1"/>
  <c r="F37" i="10"/>
  <c r="BD103" i="1" s="1"/>
  <c r="J33" i="11"/>
  <c r="AV104" i="1"/>
  <c r="F33" i="12"/>
  <c r="AZ105" i="1"/>
  <c r="J33" i="2"/>
  <c r="AV95" i="1" s="1"/>
  <c r="F33" i="3"/>
  <c r="AZ96" i="1" s="1"/>
  <c r="F35" i="4"/>
  <c r="BB97" i="1"/>
  <c r="F36" i="4"/>
  <c r="BC97" i="1" s="1"/>
  <c r="F37" i="5"/>
  <c r="BD98" i="1" s="1"/>
  <c r="F35" i="6"/>
  <c r="BB99" i="1" s="1"/>
  <c r="F36" i="7"/>
  <c r="BC100" i="1" s="1"/>
  <c r="F35" i="8"/>
  <c r="BB101" i="1" s="1"/>
  <c r="F37" i="9"/>
  <c r="BD102" i="1"/>
  <c r="F33" i="10"/>
  <c r="AZ103" i="1" s="1"/>
  <c r="F37" i="11"/>
  <c r="BD104" i="1"/>
  <c r="F35" i="11"/>
  <c r="BB104" i="1" s="1"/>
  <c r="F36" i="12"/>
  <c r="BC105" i="1" s="1"/>
  <c r="BK125" i="3" l="1"/>
  <c r="BK127" i="10"/>
  <c r="J127" i="10" s="1"/>
  <c r="J97" i="10" s="1"/>
  <c r="BK128" i="11"/>
  <c r="J128" i="11" s="1"/>
  <c r="J97" i="11" s="1"/>
  <c r="BK176" i="11"/>
  <c r="J176" i="11" s="1"/>
  <c r="J105" i="11" s="1"/>
  <c r="J136" i="10"/>
  <c r="J99" i="10" s="1"/>
  <c r="T126" i="9"/>
  <c r="P147" i="8"/>
  <c r="P125" i="3"/>
  <c r="P124" i="3" s="1"/>
  <c r="AU96" i="1" s="1"/>
  <c r="R145" i="12"/>
  <c r="R146" i="10"/>
  <c r="P125" i="5"/>
  <c r="P124" i="5"/>
  <c r="AU98" i="1" s="1"/>
  <c r="R122" i="2"/>
  <c r="R121" i="2"/>
  <c r="T127" i="8"/>
  <c r="T125" i="3"/>
  <c r="T124" i="3"/>
  <c r="R125" i="5"/>
  <c r="R124" i="5" s="1"/>
  <c r="T127" i="7"/>
  <c r="P126" i="12"/>
  <c r="AU105" i="1"/>
  <c r="BK145" i="9"/>
  <c r="J145" i="9" s="1"/>
  <c r="J101" i="9" s="1"/>
  <c r="T124" i="4"/>
  <c r="T123" i="4"/>
  <c r="R127" i="12"/>
  <c r="R126" i="12"/>
  <c r="T126" i="10"/>
  <c r="R145" i="9"/>
  <c r="R126" i="9" s="1"/>
  <c r="R125" i="3"/>
  <c r="R124" i="3"/>
  <c r="R127" i="10"/>
  <c r="R126" i="10" s="1"/>
  <c r="R124" i="4"/>
  <c r="R123" i="4" s="1"/>
  <c r="T126" i="12"/>
  <c r="P125" i="6"/>
  <c r="P124" i="6"/>
  <c r="AU99" i="1"/>
  <c r="T147" i="8"/>
  <c r="P127" i="8"/>
  <c r="P126" i="8"/>
  <c r="AU101" i="1"/>
  <c r="P124" i="4"/>
  <c r="P123" i="4" s="1"/>
  <c r="AU97" i="1" s="1"/>
  <c r="P128" i="11"/>
  <c r="P127" i="11"/>
  <c r="AU104" i="1" s="1"/>
  <c r="R147" i="8"/>
  <c r="R127" i="8"/>
  <c r="R126" i="8" s="1"/>
  <c r="T153" i="11"/>
  <c r="T127" i="11"/>
  <c r="P146" i="10"/>
  <c r="P126" i="10"/>
  <c r="AU103" i="1" s="1"/>
  <c r="T122" i="2"/>
  <c r="T121" i="2" s="1"/>
  <c r="P122" i="2"/>
  <c r="P121" i="2" s="1"/>
  <c r="AU95" i="1" s="1"/>
  <c r="BK122" i="2"/>
  <c r="J122" i="2" s="1"/>
  <c r="J97" i="2" s="1"/>
  <c r="BK155" i="3"/>
  <c r="J155" i="3"/>
  <c r="J102" i="3"/>
  <c r="BK158" i="7"/>
  <c r="J158" i="7"/>
  <c r="J103" i="7" s="1"/>
  <c r="BK145" i="12"/>
  <c r="J145" i="12" s="1"/>
  <c r="J101" i="12" s="1"/>
  <c r="BK150" i="5"/>
  <c r="J150" i="5" s="1"/>
  <c r="J101" i="5" s="1"/>
  <c r="BK209" i="8"/>
  <c r="J209" i="8"/>
  <c r="J104" i="8" s="1"/>
  <c r="BK167" i="9"/>
  <c r="J167" i="9"/>
  <c r="J104" i="9" s="1"/>
  <c r="BK146" i="10"/>
  <c r="J146" i="10" s="1"/>
  <c r="J101" i="10" s="1"/>
  <c r="BK149" i="4"/>
  <c r="BK123" i="4" s="1"/>
  <c r="J123" i="4" s="1"/>
  <c r="J96" i="4" s="1"/>
  <c r="BK125" i="6"/>
  <c r="J125" i="6"/>
  <c r="J97" i="6" s="1"/>
  <c r="BK149" i="6"/>
  <c r="J149" i="6"/>
  <c r="J101" i="6"/>
  <c r="BK141" i="7"/>
  <c r="J141" i="7" s="1"/>
  <c r="J100" i="7" s="1"/>
  <c r="BK171" i="7"/>
  <c r="J171" i="7" s="1"/>
  <c r="J105" i="7" s="1"/>
  <c r="BK127" i="9"/>
  <c r="J127" i="9"/>
  <c r="J97" i="9" s="1"/>
  <c r="BK164" i="10"/>
  <c r="J164" i="10"/>
  <c r="J104" i="10" s="1"/>
  <c r="BK163" i="12"/>
  <c r="J163" i="12" s="1"/>
  <c r="J104" i="12" s="1"/>
  <c r="BK125" i="5"/>
  <c r="J125" i="5" s="1"/>
  <c r="J97" i="5" s="1"/>
  <c r="BK147" i="8"/>
  <c r="J147" i="8"/>
  <c r="J100" i="8" s="1"/>
  <c r="BK153" i="11"/>
  <c r="BK127" i="11" s="1"/>
  <c r="J127" i="11" s="1"/>
  <c r="J96" i="11" s="1"/>
  <c r="BK127" i="12"/>
  <c r="J127" i="12" s="1"/>
  <c r="J97" i="12" s="1"/>
  <c r="J127" i="8"/>
  <c r="J97" i="8" s="1"/>
  <c r="J125" i="3"/>
  <c r="J97" i="3" s="1"/>
  <c r="J34" i="3"/>
  <c r="AW96" i="1" s="1"/>
  <c r="AT96" i="1" s="1"/>
  <c r="F34" i="5"/>
  <c r="BA98" i="1"/>
  <c r="F34" i="7"/>
  <c r="BA100" i="1"/>
  <c r="J34" i="9"/>
  <c r="AW102" i="1" s="1"/>
  <c r="AT102" i="1" s="1"/>
  <c r="J34" i="10"/>
  <c r="AW103" i="1" s="1"/>
  <c r="AT103" i="1" s="1"/>
  <c r="BD94" i="1"/>
  <c r="W33" i="1" s="1"/>
  <c r="AZ94" i="1"/>
  <c r="W29" i="1" s="1"/>
  <c r="J34" i="2"/>
  <c r="AW95" i="1" s="1"/>
  <c r="AT95" i="1" s="1"/>
  <c r="F34" i="4"/>
  <c r="BA97" i="1" s="1"/>
  <c r="F34" i="6"/>
  <c r="BA99" i="1"/>
  <c r="J34" i="8"/>
  <c r="AW101" i="1" s="1"/>
  <c r="AT101" i="1" s="1"/>
  <c r="F34" i="11"/>
  <c r="BA104" i="1"/>
  <c r="F34" i="12"/>
  <c r="BA105" i="1" s="1"/>
  <c r="F34" i="2"/>
  <c r="BA95" i="1" s="1"/>
  <c r="J34" i="4"/>
  <c r="AW97" i="1" s="1"/>
  <c r="AT97" i="1" s="1"/>
  <c r="J34" i="6"/>
  <c r="AW99" i="1" s="1"/>
  <c r="AT99" i="1" s="1"/>
  <c r="F34" i="8"/>
  <c r="BA101" i="1" s="1"/>
  <c r="J34" i="11"/>
  <c r="AW104" i="1" s="1"/>
  <c r="AT104" i="1" s="1"/>
  <c r="BB94" i="1"/>
  <c r="AX94" i="1" s="1"/>
  <c r="BC94" i="1"/>
  <c r="W32" i="1" s="1"/>
  <c r="F34" i="3"/>
  <c r="BA96" i="1" s="1"/>
  <c r="J34" i="5"/>
  <c r="AW98" i="1" s="1"/>
  <c r="AT98" i="1" s="1"/>
  <c r="J34" i="7"/>
  <c r="AW100" i="1" s="1"/>
  <c r="AT100" i="1" s="1"/>
  <c r="F34" i="9"/>
  <c r="BA102" i="1"/>
  <c r="F34" i="10"/>
  <c r="BA103" i="1"/>
  <c r="J34" i="12"/>
  <c r="AW105" i="1" s="1"/>
  <c r="AT105" i="1" s="1"/>
  <c r="J153" i="11" l="1"/>
  <c r="J101" i="11" s="1"/>
  <c r="BK126" i="10"/>
  <c r="J126" i="10" s="1"/>
  <c r="J96" i="10" s="1"/>
  <c r="J149" i="4"/>
  <c r="J101" i="4" s="1"/>
  <c r="T126" i="8"/>
  <c r="BK128" i="7"/>
  <c r="J128" i="7" s="1"/>
  <c r="J97" i="7" s="1"/>
  <c r="BK124" i="5"/>
  <c r="J124" i="5" s="1"/>
  <c r="J96" i="5" s="1"/>
  <c r="BK126" i="12"/>
  <c r="J126" i="12"/>
  <c r="J30" i="12" s="1"/>
  <c r="AG105" i="1" s="1"/>
  <c r="BK124" i="6"/>
  <c r="J124" i="6" s="1"/>
  <c r="J96" i="6" s="1"/>
  <c r="BK126" i="9"/>
  <c r="J126" i="9"/>
  <c r="J96" i="9" s="1"/>
  <c r="BK121" i="2"/>
  <c r="J121" i="2" s="1"/>
  <c r="J96" i="2" s="1"/>
  <c r="BK124" i="3"/>
  <c r="J124" i="3"/>
  <c r="J96" i="3"/>
  <c r="BK126" i="8"/>
  <c r="J126" i="8" s="1"/>
  <c r="J96" i="8" s="1"/>
  <c r="AU94" i="1"/>
  <c r="J30" i="10"/>
  <c r="AG103" i="1" s="1"/>
  <c r="AN103" i="1" s="1"/>
  <c r="BA94" i="1"/>
  <c r="AW94" i="1" s="1"/>
  <c r="AK30" i="1" s="1"/>
  <c r="J30" i="4"/>
  <c r="AG97" i="1" s="1"/>
  <c r="AN97" i="1" s="1"/>
  <c r="W31" i="1"/>
  <c r="AY94" i="1"/>
  <c r="J30" i="11"/>
  <c r="AG104" i="1" s="1"/>
  <c r="AN104" i="1" s="1"/>
  <c r="AV94" i="1"/>
  <c r="AK29" i="1" s="1"/>
  <c r="J39" i="12" l="1"/>
  <c r="J96" i="12"/>
  <c r="BK127" i="7"/>
  <c r="J127" i="7"/>
  <c r="J39" i="11"/>
  <c r="J39" i="10"/>
  <c r="J39" i="4"/>
  <c r="AN105" i="1"/>
  <c r="J30" i="3"/>
  <c r="AG96" i="1" s="1"/>
  <c r="AN96" i="1" s="1"/>
  <c r="J30" i="8"/>
  <c r="AG101" i="1" s="1"/>
  <c r="AN101" i="1" s="1"/>
  <c r="J30" i="2"/>
  <c r="AG95" i="1" s="1"/>
  <c r="AN95" i="1" s="1"/>
  <c r="J30" i="7"/>
  <c r="AG100" i="1" s="1"/>
  <c r="W30" i="1"/>
  <c r="J30" i="5"/>
  <c r="AG98" i="1" s="1"/>
  <c r="J30" i="6"/>
  <c r="AG99" i="1" s="1"/>
  <c r="J30" i="9"/>
  <c r="AG102" i="1" s="1"/>
  <c r="AN102" i="1" s="1"/>
  <c r="AT94" i="1"/>
  <c r="J39" i="3" l="1"/>
  <c r="J39" i="2"/>
  <c r="J39" i="6"/>
  <c r="J39" i="9"/>
  <c r="J39" i="5"/>
  <c r="J96" i="7"/>
  <c r="J39" i="7"/>
  <c r="J39" i="8"/>
  <c r="AN99" i="1"/>
  <c r="AN98" i="1"/>
  <c r="AN100" i="1"/>
  <c r="AG94" i="1"/>
  <c r="AN94" i="1" l="1"/>
  <c r="AK26" i="1"/>
  <c r="AK35" i="1" s="1"/>
</calcChain>
</file>

<file path=xl/sharedStrings.xml><?xml version="1.0" encoding="utf-8"?>
<sst xmlns="http://schemas.openxmlformats.org/spreadsheetml/2006/main" count="7776" uniqueCount="1000">
  <si>
    <t>Export Komplet</t>
  </si>
  <si>
    <t/>
  </si>
  <si>
    <t>2.0</t>
  </si>
  <si>
    <t>False</t>
  </si>
  <si>
    <t>{0caa598e-a1de-45d6-ba86-5884f0a0d16e}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</si>
  <si>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</si>
  <si>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</si>
  <si>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</si>
  <si>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</si>
  <si>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</si>
  <si>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</si>
  <si>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25/025</t>
  </si>
  <si>
    <t>Stavba:</t>
  </si>
  <si>
    <t>Rekonštrukcia ustajňovacích priestorov na hosp. dvore Liptovský Peter</t>
  </si>
  <si>
    <t>JKSO:</t>
  </si>
  <si>
    <t>KS:</t>
  </si>
  <si>
    <t>Miesto:</t>
  </si>
  <si>
    <t>Liptovský Peter</t>
  </si>
  <si>
    <t>Dátum:</t>
  </si>
  <si>
    <t>8. 2. 2025</t>
  </si>
  <si>
    <t>Objednávateľ:</t>
  </si>
  <si>
    <t>IČO:</t>
  </si>
  <si>
    <t>Agria Liptovský Ondrej</t>
  </si>
  <si>
    <t>IČ DPH:</t>
  </si>
  <si>
    <t>Zhotoviteľ:</t>
  </si>
  <si>
    <t xml:space="preserve"> </t>
  </si>
  <si>
    <t>Projektant:</t>
  </si>
  <si>
    <t>Ing. Vladimír Šimo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</si>
  <si>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</si>
  <si>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</si>
  <si>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</si>
  <si>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</si>
  <si>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</si>
  <si>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</si>
  <si>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</si>
  <si>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</si>
  <si>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</si>
  <si>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</si>
  <si>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</si>
  <si>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</si>
  <si>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</si>
  <si>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</si>
  <si>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</si>
  <si>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</si>
  <si>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</si>
  <si>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</si>
  <si>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</si>
  <si>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</si>
  <si>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</si>
  <si>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</si>
  <si>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</si>
  <si>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</si>
  <si>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</si>
  <si>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</si>
  <si>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</si>
  <si>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</si>
  <si>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</si>
  <si>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</si>
  <si>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</si>
  <si>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</si>
  <si>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</si>
  <si>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</si>
  <si>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</si>
  <si>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</si>
  <si>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</si>
  <si>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</si>
  <si>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</si>
  <si>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</si>
  <si>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</si>
  <si>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</si>
  <si>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</si>
  <si>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</si>
  <si>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</si>
  <si>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</si>
  <si>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</si>
  <si>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</si>
  <si>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</si>
  <si>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</si>
  <si>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Dažďová kanalizácia</t>
  </si>
  <si>
    <t>STA</t>
  </si>
  <si>
    <t>1</t>
  </si>
  <si>
    <t>{c88aa1cf-4d35-48a4-904f-0f9512b2c58c}</t>
  </si>
  <si>
    <t>02</t>
  </si>
  <si>
    <t>Splašková kanalizácia</t>
  </si>
  <si>
    <t>{e36a7b92-cec1-4efe-8b39-2b565c2a775d}</t>
  </si>
  <si>
    <t>03</t>
  </si>
  <si>
    <t>Hnojovicová kanalizácia</t>
  </si>
  <si>
    <t>{53b78566-db3b-4201-a7ba-22e635c477fc}</t>
  </si>
  <si>
    <t>04</t>
  </si>
  <si>
    <t>Chemická kanalizácia /paznechty/</t>
  </si>
  <si>
    <t>{aa8d110b-85e8-405f-ba13-0b7733377f84}</t>
  </si>
  <si>
    <t>05</t>
  </si>
  <si>
    <t>Dezinfekčná kanalizácia</t>
  </si>
  <si>
    <t>{e2aa09a0-b476-455a-8152-1f2ed4000059}</t>
  </si>
  <si>
    <t>06</t>
  </si>
  <si>
    <t>Vodovodná prípojka</t>
  </si>
  <si>
    <t>{13b4bf05-8cb0-4c09-8afa-8c373c376a9c}</t>
  </si>
  <si>
    <t>07</t>
  </si>
  <si>
    <t>Vnútorný vodovod</t>
  </si>
  <si>
    <t>{b6d8ddcd-f97c-4758-8176-a4f0109b5a15}</t>
  </si>
  <si>
    <t>08</t>
  </si>
  <si>
    <t>Požiarny vodovod</t>
  </si>
  <si>
    <t>{95d469d1-ef1f-4ac8-a2be-a12efeee61ed}</t>
  </si>
  <si>
    <t>09</t>
  </si>
  <si>
    <t>Vodovod pre napájačky</t>
  </si>
  <si>
    <t>{d47969a8-3a5e-4502-8680-c9266bc4083d}</t>
  </si>
  <si>
    <t>10</t>
  </si>
  <si>
    <t>Vodovod pre úžitkovú vodu</t>
  </si>
  <si>
    <t>{74690bd5-899f-4597-963b-6b0e43ac8ebb}</t>
  </si>
  <si>
    <t>11</t>
  </si>
  <si>
    <t>Vodovod pre upravenú vodu</t>
  </si>
  <si>
    <t>{522e9994-e760-4049-97a0-5c57dc8d3b27}</t>
  </si>
  <si>
    <t>KRYCÍ LIST ROZPOČTU</t>
  </si>
  <si>
    <t>Objekt:</t>
  </si>
  <si>
    <t>01 - Dažďová kanalizácia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</si>
  <si>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</si>
  <si>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</si>
  <si>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</si>
  <si>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</si>
  <si>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</si>
  <si>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</si>
  <si>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</si>
  <si>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8 - Rúrové vedenie</t>
  </si>
  <si>
    <t xml:space="preserve">    99 - Presun hmôt HSV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</si>
  <si>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</si>
  <si>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</si>
  <si>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</si>
  <si>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</si>
  <si>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</si>
  <si>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</si>
  <si>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</si>
  <si>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</si>
  <si>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</si>
  <si>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</si>
  <si>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</si>
  <si>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</si>
  <si>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</si>
  <si>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</si>
  <si>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</si>
  <si>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</si>
  <si>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</si>
  <si>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</si>
  <si>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131301201</t>
  </si>
  <si>
    <t>Výkop zapaženej jamy horn. 4 do 100 m3</t>
  </si>
  <si>
    <t>m3</t>
  </si>
  <si>
    <t>4</t>
  </si>
  <si>
    <t>2</t>
  </si>
  <si>
    <t>-1884300446</t>
  </si>
  <si>
    <t>131301209</t>
  </si>
  <si>
    <t>Príplatok za lepivosť pri hĺbení zapažených jám a zárezov s urovnaním dna v hornine 4</t>
  </si>
  <si>
    <t>1811953993</t>
  </si>
  <si>
    <t>3</t>
  </si>
  <si>
    <t>132301102.S</t>
  </si>
  <si>
    <t>Výkop ryhy do šírky 600 mm v horn.4 nad 100 m3</t>
  </si>
  <si>
    <t>-1589647328</t>
  </si>
  <si>
    <t>132301109.S</t>
  </si>
  <si>
    <t>Príplatok za lepivosť pri hĺbení rýh šírky do 600 mm zapažených i nezapažených s urovnaním dna v hornine 4</t>
  </si>
  <si>
    <t>-1458698248</t>
  </si>
  <si>
    <t>5</t>
  </si>
  <si>
    <t>162201101.S</t>
  </si>
  <si>
    <t xml:space="preserve">Vodorovné premiestnenie výkopku z horniny 1-4 </t>
  </si>
  <si>
    <t>-767543799</t>
  </si>
  <si>
    <t>6</t>
  </si>
  <si>
    <t>174101001</t>
  </si>
  <si>
    <t>Zásyp sypaninou so zhutnením jám, šachiet, rýh, zárezov alebo okolo objektov do 100 m3</t>
  </si>
  <si>
    <t>1320477236</t>
  </si>
  <si>
    <t>7</t>
  </si>
  <si>
    <t>M</t>
  </si>
  <si>
    <t>583310000600.S</t>
  </si>
  <si>
    <t>Kamenivo ťažené drobné frakcia 0-4 mm</t>
  </si>
  <si>
    <t>t</t>
  </si>
  <si>
    <t>8</t>
  </si>
  <si>
    <t>-583068125</t>
  </si>
  <si>
    <t>175101101.S</t>
  </si>
  <si>
    <t>Obsyp potrubia sypaninou z vhodných hornín 1 až 4 bez prehodenia sypaniny</t>
  </si>
  <si>
    <t>-1019069096</t>
  </si>
  <si>
    <t>9</t>
  </si>
  <si>
    <t>181101102</t>
  </si>
  <si>
    <t>Úprava pláne v zárezoch v hornine 1-4 so zhutnením</t>
  </si>
  <si>
    <t>m2</t>
  </si>
  <si>
    <t>-1034999187</t>
  </si>
  <si>
    <t>Rúrové vedenie</t>
  </si>
  <si>
    <t>721242130.S</t>
  </si>
  <si>
    <t>Montáž lapača strešných splavenín plastového z PP s kĺbom, lapacím košom a zápachovou uzávierkou DN 110/125</t>
  </si>
  <si>
    <t>ks</t>
  </si>
  <si>
    <t>16</t>
  </si>
  <si>
    <t>1465180965</t>
  </si>
  <si>
    <t>286630056160</t>
  </si>
  <si>
    <t>Lapač strešných naplavenín HL600NHO, horizontálne pripojenie DN 110, výstup, DN 110/125, otočný kĺb, záchytný kôš, zápachová klapka, čistiaci otvor s nadstavcami</t>
  </si>
  <si>
    <t>32</t>
  </si>
  <si>
    <t>2034024384</t>
  </si>
  <si>
    <t>12</t>
  </si>
  <si>
    <t>831263195.S</t>
  </si>
  <si>
    <t>Príplatok k cene za zriadenie kanalizačnej prípojky DN od 100 do 300 mm</t>
  </si>
  <si>
    <t>2120474305</t>
  </si>
  <si>
    <t>13</t>
  </si>
  <si>
    <t>831383195.S</t>
  </si>
  <si>
    <t>Príplatok k cene za zriadenie kanalizačnej prípojky DN od 350 do 600 mm</t>
  </si>
  <si>
    <t>-196189147</t>
  </si>
  <si>
    <t>14</t>
  </si>
  <si>
    <t>871315506.S</t>
  </si>
  <si>
    <t>Potrubie kanalizačné PVC-U gravitačné hladké viacvrstvové SN 4 DN 150</t>
  </si>
  <si>
    <t>m</t>
  </si>
  <si>
    <t>-396160086</t>
  </si>
  <si>
    <t>15</t>
  </si>
  <si>
    <t>871375515.S</t>
  </si>
  <si>
    <t>Potrubie kanalizačné PVC-U gravitačné hladké viacvrstvové SN 4 DN 300</t>
  </si>
  <si>
    <t>-1950831412</t>
  </si>
  <si>
    <t>871395518.S</t>
  </si>
  <si>
    <t>Potrubie kanalizačné PVC-U gravitačné hladké viacvrstvové SN 4 DN 400</t>
  </si>
  <si>
    <t>-700054000</t>
  </si>
  <si>
    <t>17</t>
  </si>
  <si>
    <t>892311000.S</t>
  </si>
  <si>
    <t>Skúška tesnosti kanalizácie D 150 mm</t>
  </si>
  <si>
    <t>-146638569</t>
  </si>
  <si>
    <t>18</t>
  </si>
  <si>
    <t>892371000.S</t>
  </si>
  <si>
    <t>Skúška tesnosti kanalizácie D 300 mm</t>
  </si>
  <si>
    <t>585330637</t>
  </si>
  <si>
    <t>19</t>
  </si>
  <si>
    <t>892391000.S</t>
  </si>
  <si>
    <t>Skúška tesnosti kanalizácie D 400 mm</t>
  </si>
  <si>
    <t>-1077839789</t>
  </si>
  <si>
    <t>894401111.S</t>
  </si>
  <si>
    <t>Osadenie betónového dielca pre šachty, rovná alebo prechodová skruž TBS</t>
  </si>
  <si>
    <t>64</t>
  </si>
  <si>
    <t>-742841835</t>
  </si>
  <si>
    <t>21</t>
  </si>
  <si>
    <t>592240002500.S</t>
  </si>
  <si>
    <t>Skruž betónová so stúpadlom pre kanalizačnú šachtu DN 1000, Dxvxhr 1000x500x100 mm</t>
  </si>
  <si>
    <t>256</t>
  </si>
  <si>
    <t>-827864682</t>
  </si>
  <si>
    <t>22</t>
  </si>
  <si>
    <t>592240003500.S</t>
  </si>
  <si>
    <t>Dno betónové priame pre kanalizačnú šachtu DN 1000, rozmer 1000/600x400 mm</t>
  </si>
  <si>
    <t>-1833667488</t>
  </si>
  <si>
    <t>23</t>
  </si>
  <si>
    <t>592240012900.S</t>
  </si>
  <si>
    <t>Betónový kónus výška 1000/600 mm, hr. steny 90 mm</t>
  </si>
  <si>
    <t>-1855052096</t>
  </si>
  <si>
    <t>24</t>
  </si>
  <si>
    <t>592250003900.S</t>
  </si>
  <si>
    <t>Betónový studničný poklop jednodielny, priemer 1000 mm, hrúbka 80 mm</t>
  </si>
  <si>
    <t>633022034</t>
  </si>
  <si>
    <t>25</t>
  </si>
  <si>
    <t>899721132.S</t>
  </si>
  <si>
    <t>Označenie kanalizačného potrubia hnedou výstražnou fóliou</t>
  </si>
  <si>
    <t>-1945796636</t>
  </si>
  <si>
    <t>99</t>
  </si>
  <si>
    <t>Presun hmôt HSV</t>
  </si>
  <si>
    <t>26</t>
  </si>
  <si>
    <t>998276101.S</t>
  </si>
  <si>
    <t>Presun hmôt pre rúrové vedenie hĺbené z rúr z plast., hmôt alebo sklolamin. v otvorenom výkope</t>
  </si>
  <si>
    <t>1617726542</t>
  </si>
  <si>
    <t>HZS</t>
  </si>
  <si>
    <t>Hodinové zúčtovacie sadzby</t>
  </si>
  <si>
    <t>27</t>
  </si>
  <si>
    <t>HZS000211.S</t>
  </si>
  <si>
    <t>Stavebno montážne práce menej náročne, pomocné alebo manipulačné (Tr. 1) v rozsahu viac 4 a menej ako 8 hodínn</t>
  </si>
  <si>
    <t>hod</t>
  </si>
  <si>
    <t>512</t>
  </si>
  <si>
    <t>-1452476932</t>
  </si>
  <si>
    <t>02 - Splašková kanalizácia</t>
  </si>
  <si>
    <t xml:space="preserve">    9 - Ostatné konštrukcie a práce-búranie</t>
  </si>
  <si>
    <t>PSV - Práce a dodávky PSV</t>
  </si>
  <si>
    <t xml:space="preserve">    721 - Zdravotechnika - vnútorná kanalizácia</t>
  </si>
  <si>
    <t>2058571210</t>
  </si>
  <si>
    <t>-1104575991</t>
  </si>
  <si>
    <t>-1121024044</t>
  </si>
  <si>
    <t>1032264996</t>
  </si>
  <si>
    <t>972966789</t>
  </si>
  <si>
    <t>-1140489078</t>
  </si>
  <si>
    <t>-2003643443</t>
  </si>
  <si>
    <t>-305919195</t>
  </si>
  <si>
    <t>1460377393</t>
  </si>
  <si>
    <t>213353528</t>
  </si>
  <si>
    <t>871265500.S</t>
  </si>
  <si>
    <t>Potrubie kanalizačné PVC-U gravitačné hladké viacvrstvové SN 4 DN 100</t>
  </si>
  <si>
    <t>-2096961409</t>
  </si>
  <si>
    <t>871275503.S</t>
  </si>
  <si>
    <t>Potrubie kanalizačné PVC-U gravitačné hladké viacvrstvové SN 4 DN 125</t>
  </si>
  <si>
    <t>1597465996</t>
  </si>
  <si>
    <t>-2098694213</t>
  </si>
  <si>
    <t>-417396203</t>
  </si>
  <si>
    <t>-561817269</t>
  </si>
  <si>
    <t>1927914407</t>
  </si>
  <si>
    <t>1317182229</t>
  </si>
  <si>
    <t>-1200361273</t>
  </si>
  <si>
    <t>-340623788</t>
  </si>
  <si>
    <t>757102422</t>
  </si>
  <si>
    <t>Ostatné konštrukcie a práce-búranie</t>
  </si>
  <si>
    <t>974032142.S</t>
  </si>
  <si>
    <t>Vysekanie rýh v stenách a priečkach z dutých tehál a tvárnic do hĺbky 70 mm a š. do 70 mm,  -0,00700t</t>
  </si>
  <si>
    <t>1353102187</t>
  </si>
  <si>
    <t>974032154.S</t>
  </si>
  <si>
    <t>Vysekanie rýh v stenách a priečkach z dutých tehál a tvárnic do hĺbky 100 mm a š. do 150 mm,  -0,02200t</t>
  </si>
  <si>
    <t>-182741118</t>
  </si>
  <si>
    <t>979081111.S</t>
  </si>
  <si>
    <t>Odvoz sutiny a vybúraných hmôt na skládku do 1 km</t>
  </si>
  <si>
    <t>161838512</t>
  </si>
  <si>
    <t>979082111.S</t>
  </si>
  <si>
    <t>Vnútrostavenisková doprava sutiny a vybúraných hmôt do 10 m</t>
  </si>
  <si>
    <t>-45737923</t>
  </si>
  <si>
    <t>-755674229</t>
  </si>
  <si>
    <t>PSV</t>
  </si>
  <si>
    <t>Práce a dodávky PSV</t>
  </si>
  <si>
    <t>721</t>
  </si>
  <si>
    <t>Zdravotechnika - vnútorná kanalizácia</t>
  </si>
  <si>
    <t>2017DZU</t>
  </si>
  <si>
    <t>Búracie, sekacie práce, vŕtanie - prestupy</t>
  </si>
  <si>
    <t>kpl</t>
  </si>
  <si>
    <t>1024</t>
  </si>
  <si>
    <t>479084724</t>
  </si>
  <si>
    <t>231710001100.S</t>
  </si>
  <si>
    <t>Pena polyuretanová, 750 ml</t>
  </si>
  <si>
    <t>-1970663061</t>
  </si>
  <si>
    <t>28</t>
  </si>
  <si>
    <t>721171106.S</t>
  </si>
  <si>
    <t>Potrubie z PVC - U odpadové hrdlové D 50 mm</t>
  </si>
  <si>
    <t>646286498</t>
  </si>
  <si>
    <t>29</t>
  </si>
  <si>
    <t>721171109.S</t>
  </si>
  <si>
    <t>Potrubie z PVC - U odpadové hrdlové D 110 mm</t>
  </si>
  <si>
    <t>-760004587</t>
  </si>
  <si>
    <t>30</t>
  </si>
  <si>
    <t>721194105.S</t>
  </si>
  <si>
    <t>Zriadenie prípojky na potrubí vyvedenie a upevnenie odpadových výpustiek D 50 mm</t>
  </si>
  <si>
    <t>1298050500</t>
  </si>
  <si>
    <t>31</t>
  </si>
  <si>
    <t>721194109.S</t>
  </si>
  <si>
    <t>Zriadenie prípojky na potrubí vyvedenie a upevnenie odpadových výpustiek D 110 mm</t>
  </si>
  <si>
    <t>1624085445</t>
  </si>
  <si>
    <t>721290111.S</t>
  </si>
  <si>
    <t>Ostatné - skúška tesnosti kanalizácie v objektoch vodou do DN 125</t>
  </si>
  <si>
    <t>-1423640677</t>
  </si>
  <si>
    <t>33</t>
  </si>
  <si>
    <t>725869323</t>
  </si>
  <si>
    <t>Montáž zápachovej uzávierky pre zariaďovacie predmety</t>
  </si>
  <si>
    <t>992969265</t>
  </si>
  <si>
    <t>34</t>
  </si>
  <si>
    <t>5516211004</t>
  </si>
  <si>
    <t>Zápachová uzávierka HL132/40, 5/4˝ pripojenie prevlečná matica, umývadlá s krycou ružicou odtok DN 40 ležatý, PP</t>
  </si>
  <si>
    <t>-1077797151</t>
  </si>
  <si>
    <t>35</t>
  </si>
  <si>
    <t>551620003400.S</t>
  </si>
  <si>
    <t>Zápachová uzávierka sprchových vaničiek DN 40/50</t>
  </si>
  <si>
    <t>-1077431126</t>
  </si>
  <si>
    <t>36</t>
  </si>
  <si>
    <t>551620019500</t>
  </si>
  <si>
    <t>Pripojovacia manžeta HL200/1, pre WC VARIO, DN 110, otočné excentrické pripojenie (0 - 20  mm), PE</t>
  </si>
  <si>
    <t>1605134976</t>
  </si>
  <si>
    <t>37</t>
  </si>
  <si>
    <t>429720001300.S</t>
  </si>
  <si>
    <t>Hlavica vetracia TWOP 110 PVC</t>
  </si>
  <si>
    <t>1451676875</t>
  </si>
  <si>
    <t>38</t>
  </si>
  <si>
    <t>998721201.S</t>
  </si>
  <si>
    <t>Presun hmôt pre vnútornú kanalizáciu v objektoch výšky do 6 m</t>
  </si>
  <si>
    <t>%</t>
  </si>
  <si>
    <t>2068839168</t>
  </si>
  <si>
    <t>39</t>
  </si>
  <si>
    <t>-1332749871</t>
  </si>
  <si>
    <t>03 - Hnojovicová kanalizácia</t>
  </si>
  <si>
    <t>-2117163512</t>
  </si>
  <si>
    <t>-989843194</t>
  </si>
  <si>
    <t>-930404796</t>
  </si>
  <si>
    <t>-941051230</t>
  </si>
  <si>
    <t>-850532018</t>
  </si>
  <si>
    <t>-1558074212</t>
  </si>
  <si>
    <t>-47311122</t>
  </si>
  <si>
    <t>1261337749</t>
  </si>
  <si>
    <t>293326550</t>
  </si>
  <si>
    <t>1662314634</t>
  </si>
  <si>
    <t>2073614268</t>
  </si>
  <si>
    <t>985525032</t>
  </si>
  <si>
    <t>871355509.S</t>
  </si>
  <si>
    <t>Potrubie kanalizačné PVC-U gravitačné hladké viacvrstvové SN 4 DN 200</t>
  </si>
  <si>
    <t>-1167554198</t>
  </si>
  <si>
    <t>917429387</t>
  </si>
  <si>
    <t>652649989</t>
  </si>
  <si>
    <t>601312123</t>
  </si>
  <si>
    <t>-107373867</t>
  </si>
  <si>
    <t>338495387</t>
  </si>
  <si>
    <t>-910586489</t>
  </si>
  <si>
    <t>-808011177</t>
  </si>
  <si>
    <t>-1044899087</t>
  </si>
  <si>
    <t>2095050279</t>
  </si>
  <si>
    <t>-10014207</t>
  </si>
  <si>
    <t>04 - Chemická kanalizácia /paznechty/</t>
  </si>
  <si>
    <t>VRN - Investičné náklady neobsiahnuté v cenách</t>
  </si>
  <si>
    <t>1665082025</t>
  </si>
  <si>
    <t>2031497574</t>
  </si>
  <si>
    <t>132301101.S</t>
  </si>
  <si>
    <t>Výkop ryhy do šírky 600 mm v horn.4 do 100 m3</t>
  </si>
  <si>
    <t>422856287</t>
  </si>
  <si>
    <t>1978469502</t>
  </si>
  <si>
    <t>-1009235483</t>
  </si>
  <si>
    <t>-626775936</t>
  </si>
  <si>
    <t>756598351</t>
  </si>
  <si>
    <t>-1809266845</t>
  </si>
  <si>
    <t>-403231330</t>
  </si>
  <si>
    <t>341850026</t>
  </si>
  <si>
    <t>-957227788</t>
  </si>
  <si>
    <t>-925546583</t>
  </si>
  <si>
    <t>893301003.S</t>
  </si>
  <si>
    <t xml:space="preserve">Osadenie šachty železobetónovej, </t>
  </si>
  <si>
    <t>163970602</t>
  </si>
  <si>
    <t>594300002400.S</t>
  </si>
  <si>
    <t>Armatúrna šachta, objem 12m3, železobetónová</t>
  </si>
  <si>
    <t>470423092</t>
  </si>
  <si>
    <t>-1152089460</t>
  </si>
  <si>
    <t>1694515318</t>
  </si>
  <si>
    <t>-1851318871</t>
  </si>
  <si>
    <t>1561217649</t>
  </si>
  <si>
    <t>1604267478</t>
  </si>
  <si>
    <t>-946800823</t>
  </si>
  <si>
    <t>1819681003</t>
  </si>
  <si>
    <t>-1323143747</t>
  </si>
  <si>
    <t>-267433123</t>
  </si>
  <si>
    <t>VRN</t>
  </si>
  <si>
    <t>Investičné náklady neobsiahnuté v cenách</t>
  </si>
  <si>
    <t>000700021.S</t>
  </si>
  <si>
    <t>Dopravné náklady -  použitie mimoriadnych dopravných prostriedkov /žeriav/</t>
  </si>
  <si>
    <t>eur</t>
  </si>
  <si>
    <t>-1566363982</t>
  </si>
  <si>
    <t>05 - Dezinfekčná kanalizácia</t>
  </si>
  <si>
    <t>1762864651</t>
  </si>
  <si>
    <t>-1667287460</t>
  </si>
  <si>
    <t>-1055174910</t>
  </si>
  <si>
    <t>-2095621432</t>
  </si>
  <si>
    <t>-1623377573</t>
  </si>
  <si>
    <t>-1641334833</t>
  </si>
  <si>
    <t>-769640608</t>
  </si>
  <si>
    <t>1751249440</t>
  </si>
  <si>
    <t>-1504519141</t>
  </si>
  <si>
    <t>1184743105</t>
  </si>
  <si>
    <t>-1045386529</t>
  </si>
  <si>
    <t>1894295892</t>
  </si>
  <si>
    <t>-1432485689</t>
  </si>
  <si>
    <t>294077982</t>
  </si>
  <si>
    <t>124234842</t>
  </si>
  <si>
    <t>892351000.S</t>
  </si>
  <si>
    <t>Skúška tesnosti kanalizácie D 200 mm</t>
  </si>
  <si>
    <t>681269847</t>
  </si>
  <si>
    <t>212291172</t>
  </si>
  <si>
    <t>1925258618</t>
  </si>
  <si>
    <t>1490782719</t>
  </si>
  <si>
    <t>100591789</t>
  </si>
  <si>
    <t>-689128666</t>
  </si>
  <si>
    <t>-465713759</t>
  </si>
  <si>
    <t>1025572728</t>
  </si>
  <si>
    <t>06 - Vodovodná prípojka</t>
  </si>
  <si>
    <t xml:space="preserve">    4 - Vodorovné konštrukcie</t>
  </si>
  <si>
    <t xml:space="preserve">    5 - Komunikácie</t>
  </si>
  <si>
    <t xml:space="preserve">      8 - Rúrové vedenie</t>
  </si>
  <si>
    <t xml:space="preserve">      99 - Presun hmôt HSV</t>
  </si>
  <si>
    <t xml:space="preserve">    722 - Zdravotechnika - vnútorný vodovod</t>
  </si>
  <si>
    <t>M - Práce a dodávky M</t>
  </si>
  <si>
    <t xml:space="preserve">    23-M - Montáže potrubia</t>
  </si>
  <si>
    <t>954408164</t>
  </si>
  <si>
    <t>997990315</t>
  </si>
  <si>
    <t>-870431857</t>
  </si>
  <si>
    <t>-198875523</t>
  </si>
  <si>
    <t>-397228255</t>
  </si>
  <si>
    <t>-1954574509</t>
  </si>
  <si>
    <t>-2141083474</t>
  </si>
  <si>
    <t>-1363198045</t>
  </si>
  <si>
    <t>-993622765</t>
  </si>
  <si>
    <t>Vodorovné konštrukcie</t>
  </si>
  <si>
    <t>452311121.S</t>
  </si>
  <si>
    <t>Dosky, bloky, sedlá z betónu v otvorenom výkope tr. C 8/10</t>
  </si>
  <si>
    <t>-1596715579</t>
  </si>
  <si>
    <t>Komunikácie</t>
  </si>
  <si>
    <t>871251228.S</t>
  </si>
  <si>
    <t>Montáž vodovodného RC potrubia z PE 100 RC SDR11 zváraného elektrotvarovkami D 90x8,2 mm</t>
  </si>
  <si>
    <t>496172494</t>
  </si>
  <si>
    <t>286130018300.S</t>
  </si>
  <si>
    <t>Rúra dvojvrstvová na pitnú vodu SDR11, 90x8,2x12 m, materiál: PE 100 RC</t>
  </si>
  <si>
    <t>1699648218</t>
  </si>
  <si>
    <t>426810059300.S</t>
  </si>
  <si>
    <t>Prechodka na PE potrubie 90x3" vonkajší závit, PN10</t>
  </si>
  <si>
    <t>-2062795791</t>
  </si>
  <si>
    <t>426810051300.S</t>
  </si>
  <si>
    <t>T-kus na PE potrubie 90 vnútorný závit, PN10</t>
  </si>
  <si>
    <t>1770420369</t>
  </si>
  <si>
    <t>426810050100.S</t>
  </si>
  <si>
    <t>Koleno na PE potrubie 90", PN10</t>
  </si>
  <si>
    <t>-772726154</t>
  </si>
  <si>
    <t>879172199.S</t>
  </si>
  <si>
    <t>Príplatok k cene za montáž vodovodných prípojok DN od 32 do 80</t>
  </si>
  <si>
    <t>919041730</t>
  </si>
  <si>
    <t>892233111.S</t>
  </si>
  <si>
    <t>Preplach a dezinfekcia vodovodného potrubia DN od 40 do 70</t>
  </si>
  <si>
    <t>1935427542</t>
  </si>
  <si>
    <t>892241111.S</t>
  </si>
  <si>
    <t>Ostatné práce na rúrovom vedení, tlakové skúšky vodovodného potrubia DN do 80</t>
  </si>
  <si>
    <t>-710730965</t>
  </si>
  <si>
    <t>345510001800.S</t>
  </si>
  <si>
    <t>Autozásuvka, 7 pólová, 12 V, DIN/ISO 1724, nárazuvzdorný plast</t>
  </si>
  <si>
    <t>128</t>
  </si>
  <si>
    <t>47731993</t>
  </si>
  <si>
    <t>893301004.S</t>
  </si>
  <si>
    <t xml:space="preserve">Osadenie vodomernej šachty železobetónovej, </t>
  </si>
  <si>
    <t>-1236115785</t>
  </si>
  <si>
    <t>594300002000.S</t>
  </si>
  <si>
    <t>Vodomerná a armatúrna šachta, objem 8,8 m3, železobetónová</t>
  </si>
  <si>
    <t>-602958785</t>
  </si>
  <si>
    <t>899721121.S</t>
  </si>
  <si>
    <t>Signalizačný vodič na potrubí PVC DN do 150</t>
  </si>
  <si>
    <t>-1649977567</t>
  </si>
  <si>
    <t>899721131.S</t>
  </si>
  <si>
    <t>Označenie vodovodného potrubia bielou výstražnou fóliou</t>
  </si>
  <si>
    <t>1602677438</t>
  </si>
  <si>
    <t>998276101.S.1</t>
  </si>
  <si>
    <t>2063284893</t>
  </si>
  <si>
    <t>722</t>
  </si>
  <si>
    <t>Zdravotechnika - vnútorný vodovod</t>
  </si>
  <si>
    <t>722211025.S</t>
  </si>
  <si>
    <t>Montáž guľového uzáveru prírubového DN 50</t>
  </si>
  <si>
    <t>33066887</t>
  </si>
  <si>
    <t>551110026800.S</t>
  </si>
  <si>
    <t>Guľový uzáver prírubový na vodu, DN 50, dĺ. 150 mm, liatina, s deliteľným telom</t>
  </si>
  <si>
    <t>-1085883760</t>
  </si>
  <si>
    <t>722211115.S</t>
  </si>
  <si>
    <t>Montáž TP kus DN 50</t>
  </si>
  <si>
    <t>-548530038</t>
  </si>
  <si>
    <t>552520043500</t>
  </si>
  <si>
    <t>Tvarovka prírubová TP liatinová FF kus, DN 50/100, PN 16 s epoxidovou ochrannou vrstvou, na vodu, HAWLE</t>
  </si>
  <si>
    <t>19769095</t>
  </si>
  <si>
    <t>722211160.S</t>
  </si>
  <si>
    <t>Montáž spätnej klapky prírubovej pre vodu DN 50</t>
  </si>
  <si>
    <t>-1343181565</t>
  </si>
  <si>
    <t>422820003700.S</t>
  </si>
  <si>
    <t>Klapka prírubová spätná DN 50, dĺ. 200 mm, liatina, EPDM, na vodu do 100°C</t>
  </si>
  <si>
    <t>1242174421</t>
  </si>
  <si>
    <t>722211200.S</t>
  </si>
  <si>
    <t>Montáž vodovodného filtra prírubového DN 50</t>
  </si>
  <si>
    <t>1729342562</t>
  </si>
  <si>
    <t>422010001000.S</t>
  </si>
  <si>
    <t>Prírubový filter na vodu DN 50, dĺ. 230 mm, telo a viečko liatina, sitko oceľ, EPDM</t>
  </si>
  <si>
    <t>-76995464</t>
  </si>
  <si>
    <t>998722201.S</t>
  </si>
  <si>
    <t>Presun hmôt pre vnútorný vodovod v objektoch výšky do 6 m</t>
  </si>
  <si>
    <t>609141919</t>
  </si>
  <si>
    <t>734421160.S</t>
  </si>
  <si>
    <t>Montáž tlakomeru deformačného kruhového 0-10 MPa priemer 100</t>
  </si>
  <si>
    <t>1534499750</t>
  </si>
  <si>
    <t>388410000200.S</t>
  </si>
  <si>
    <t>Tlakomer deformačný kruhový d 100 mm</t>
  </si>
  <si>
    <t>1238991460</t>
  </si>
  <si>
    <t>Práce a dodávky M</t>
  </si>
  <si>
    <t>23-M</t>
  </si>
  <si>
    <t>Montáže potrubia</t>
  </si>
  <si>
    <t>230120095.S</t>
  </si>
  <si>
    <t>Montáž  vývodu signalizačného vodiča</t>
  </si>
  <si>
    <t>-1382989840</t>
  </si>
  <si>
    <t>-1581202107</t>
  </si>
  <si>
    <t>07 - Vnútorný vodovod</t>
  </si>
  <si>
    <t xml:space="preserve">    713 - Izolácie tepelné</t>
  </si>
  <si>
    <t xml:space="preserve">    725 - Zdravotechnika - zariaďovacie predmety</t>
  </si>
  <si>
    <t>713864262</t>
  </si>
  <si>
    <t>622862358</t>
  </si>
  <si>
    <t>-1188268180</t>
  </si>
  <si>
    <t>949893007</t>
  </si>
  <si>
    <t>-1924475065</t>
  </si>
  <si>
    <t>-808783495</t>
  </si>
  <si>
    <t>315441616</t>
  </si>
  <si>
    <t>871171218.S</t>
  </si>
  <si>
    <t>Montáž vodovodného RC potrubia z PE 100 RC SDR11 zváraného elektrotvarovkami D 32x3,0 mm</t>
  </si>
  <si>
    <t>1384329994</t>
  </si>
  <si>
    <t>286130017000.S</t>
  </si>
  <si>
    <t>Rúra jednovrstvová na pitnú vodu SDR11, 32x3,0x100 m, materiál: PE 100 RC</t>
  </si>
  <si>
    <t>-295358401</t>
  </si>
  <si>
    <t>426810052800.S</t>
  </si>
  <si>
    <t>T-kus na PE potrubie 32 vnútorný závit, PN10</t>
  </si>
  <si>
    <t>208335175</t>
  </si>
  <si>
    <t>426810047900.S</t>
  </si>
  <si>
    <t>Koleno s vnútorným závitom na PE potrubie 32, PN10</t>
  </si>
  <si>
    <t>-1074024125</t>
  </si>
  <si>
    <t>871221224.S</t>
  </si>
  <si>
    <t>Montáž vodovodného RC potrubia z PE 100 RC SDR11 zváraného elektrotvarovkami D 63x5,8 mm</t>
  </si>
  <si>
    <t>181681352</t>
  </si>
  <si>
    <t>286130017900.S</t>
  </si>
  <si>
    <t>Rúra jednovrstvová na pitnú vodu SDR11, 63x3,0x100 m, materiál: PE 100 RC</t>
  </si>
  <si>
    <t>1619657645</t>
  </si>
  <si>
    <t>426810051200.S</t>
  </si>
  <si>
    <t>T-kus na PE potrubie 63 vnútorný závit, PN10</t>
  </si>
  <si>
    <t>1474353093</t>
  </si>
  <si>
    <t>1418457328</t>
  </si>
  <si>
    <t>2096343428</t>
  </si>
  <si>
    <t>-1026322977</t>
  </si>
  <si>
    <t>713</t>
  </si>
  <si>
    <t>Izolácie tepelné</t>
  </si>
  <si>
    <t>713482305</t>
  </si>
  <si>
    <t xml:space="preserve">Montaž trubíc TUBOLIT DG hr. do 13 mm, </t>
  </si>
  <si>
    <t>1527884338</t>
  </si>
  <si>
    <t>283310002900</t>
  </si>
  <si>
    <t>Izolačná PE trubica TUBOLIT DG 22x13 mm (d potrubia x hr. izolácie), nadrezaná, AZ FLEX</t>
  </si>
  <si>
    <t>-411768738</t>
  </si>
  <si>
    <t>283310003300</t>
  </si>
  <si>
    <t>Izolačná PE trubica TUBOLIT DG 35x13 mm (d potrubia x hr. izolácie), nadrezaná, AZ FLEX</t>
  </si>
  <si>
    <t>257977426</t>
  </si>
  <si>
    <t>283310003800</t>
  </si>
  <si>
    <t>Izolačná PE trubica TUBOLIT DG 54x13 mm (d potrubia x hr. izolácie), nadrezaná, AZ FLEX</t>
  </si>
  <si>
    <t>1674809299</t>
  </si>
  <si>
    <t>722130213.S</t>
  </si>
  <si>
    <t>Potrubie z oceľových rúr pozink. bezšvíkových bežných-11 353.0, 10 004.0 zvarov. bežných-11 343.00 DN 25</t>
  </si>
  <si>
    <t>-76788694</t>
  </si>
  <si>
    <t>722130216.S</t>
  </si>
  <si>
    <t>Potrubie z oceľových rúr pozink. bezšvíkových bežných-11 353.0, 10 004.0 zvarov. bežných-11 343.00 DN 50</t>
  </si>
  <si>
    <t>-1073921302</t>
  </si>
  <si>
    <t>722171152</t>
  </si>
  <si>
    <t>Plasthliníkové potrubie Pipelife RADOPRESS v kotúčoch spájané lisovaním dxt 20x2 mm</t>
  </si>
  <si>
    <t>-64227970</t>
  </si>
  <si>
    <t>722173181</t>
  </si>
  <si>
    <t>Montáž plasthliníkovej nástenky Radopress pre vodu lisovaním D 20 mm</t>
  </si>
  <si>
    <t>-117913237</t>
  </si>
  <si>
    <t>286220049900</t>
  </si>
  <si>
    <t>Nástenka RADOPRESS D 20x1/2", PeX-Al-PeX systém, PIPELIFE</t>
  </si>
  <si>
    <t>-419381319</t>
  </si>
  <si>
    <t>722190401.S</t>
  </si>
  <si>
    <t>Vyvedenie a upevnenie výpustky DN 20</t>
  </si>
  <si>
    <t>-667702910</t>
  </si>
  <si>
    <t>722190403.S</t>
  </si>
  <si>
    <t>Vyvedenie a upevnenie výpustky DN 25</t>
  </si>
  <si>
    <t>1043504565</t>
  </si>
  <si>
    <t>722190405.S</t>
  </si>
  <si>
    <t>Vyvedenie a upevnenie výpustky do DN 50</t>
  </si>
  <si>
    <t>1806206253</t>
  </si>
  <si>
    <t>722221015.S</t>
  </si>
  <si>
    <t>Montáž guľového kohúta závitového priameho pre vodu G 3/4</t>
  </si>
  <si>
    <t>1231380002</t>
  </si>
  <si>
    <t>551110005000.S</t>
  </si>
  <si>
    <t>Guľový uzáver pre vodu 3/4", niklovaná mosadz</t>
  </si>
  <si>
    <t>-892386604</t>
  </si>
  <si>
    <t>722221020.S</t>
  </si>
  <si>
    <t>Montáž guľového kohúta závitového priameho pre vodu G 1</t>
  </si>
  <si>
    <t>-1880511156</t>
  </si>
  <si>
    <t>551110005100.S</t>
  </si>
  <si>
    <t>Guľový uzáver pre vodu 1", niklovaná mosadz</t>
  </si>
  <si>
    <t>-124902584</t>
  </si>
  <si>
    <t>722221035.S</t>
  </si>
  <si>
    <t>Montáž guľového kohúta závitového priameho pre vodu G 2</t>
  </si>
  <si>
    <t>-1071521138</t>
  </si>
  <si>
    <t>551110006000.S</t>
  </si>
  <si>
    <t>Guľový uzáver pre vodu 2", niklovaná mosadz</t>
  </si>
  <si>
    <t>332681321</t>
  </si>
  <si>
    <t>722221045.S</t>
  </si>
  <si>
    <t>Montáž guľového kohúta závitového priameho pre vodu G 3</t>
  </si>
  <si>
    <t>-1811151512</t>
  </si>
  <si>
    <t>551110014400.S</t>
  </si>
  <si>
    <t>Guľový uzáver pre vodu 3", niklovaná mosadz</t>
  </si>
  <si>
    <t>-897305322</t>
  </si>
  <si>
    <t>722221330.S</t>
  </si>
  <si>
    <t>Montáž spätnej klapky závitovej pre vodu G 2</t>
  </si>
  <si>
    <t>866995487</t>
  </si>
  <si>
    <t>551190001300.S</t>
  </si>
  <si>
    <t>Spätná klapka vodorovná závitová 2", PN 10, pre vodu, mosadz</t>
  </si>
  <si>
    <t>-1514397024</t>
  </si>
  <si>
    <t>40</t>
  </si>
  <si>
    <t>722221340.S</t>
  </si>
  <si>
    <t>Montáž spätnej klapky závitovej pre vodu G 3</t>
  </si>
  <si>
    <t>-668033125</t>
  </si>
  <si>
    <t>41</t>
  </si>
  <si>
    <t>551190001500.S</t>
  </si>
  <si>
    <t>Spätná klapka vodorovná závitová 3", PN 10, pre vodu, mosadz</t>
  </si>
  <si>
    <t>-356839609</t>
  </si>
  <si>
    <t>42</t>
  </si>
  <si>
    <t>722229101.S</t>
  </si>
  <si>
    <t>Montáž ventilu vypúšťacieho, plniaceho, G 1/2</t>
  </si>
  <si>
    <t>1998134455</t>
  </si>
  <si>
    <t>43</t>
  </si>
  <si>
    <t>551110011200.S</t>
  </si>
  <si>
    <t>Guľový uzáver vypúšťací s páčkou, 1/2" M, mosadz</t>
  </si>
  <si>
    <t>1849221602</t>
  </si>
  <si>
    <t>44</t>
  </si>
  <si>
    <t>722290226.S</t>
  </si>
  <si>
    <t xml:space="preserve">Tlaková skúška vodovodného potrubia závitového </t>
  </si>
  <si>
    <t>1594131320</t>
  </si>
  <si>
    <t>45</t>
  </si>
  <si>
    <t>722290234.S</t>
  </si>
  <si>
    <t>Prepláchnutie a dezinfekcia vodovodného potrubia do DN 80</t>
  </si>
  <si>
    <t>1799176611</t>
  </si>
  <si>
    <t>46</t>
  </si>
  <si>
    <t>732331006.S</t>
  </si>
  <si>
    <t>Montáž expanznej nádoby tlak do 6 bar s membránou 18 l</t>
  </si>
  <si>
    <t>-422748008</t>
  </si>
  <si>
    <t>47</t>
  </si>
  <si>
    <t>484630006200.S</t>
  </si>
  <si>
    <t>Nádoba expanzná s membránou, objem 18 l, 3/1,5 bar, 6/1,5 bar</t>
  </si>
  <si>
    <t>-546326087</t>
  </si>
  <si>
    <t>48</t>
  </si>
  <si>
    <t>732331989.S</t>
  </si>
  <si>
    <t>Montáž pripojovacej skupiny s manometrom k expanznej nádobe 1"</t>
  </si>
  <si>
    <t>-745795003</t>
  </si>
  <si>
    <t>49</t>
  </si>
  <si>
    <t>197730031894.S</t>
  </si>
  <si>
    <t>Uzatvárací a vypúšťací ventil pre expanzné nádoby 1" s manometrom</t>
  </si>
  <si>
    <t>2093444250</t>
  </si>
  <si>
    <t>50</t>
  </si>
  <si>
    <t>734291390.S</t>
  </si>
  <si>
    <t>Montáž filtra závitového G 3</t>
  </si>
  <si>
    <t>1644024290</t>
  </si>
  <si>
    <t>51</t>
  </si>
  <si>
    <t>422010003600.S</t>
  </si>
  <si>
    <t>Filter závitový na vodu 3", FF, PN 16, mosadz</t>
  </si>
  <si>
    <t>-1520187877</t>
  </si>
  <si>
    <t>52</t>
  </si>
  <si>
    <t>443075494</t>
  </si>
  <si>
    <t>725</t>
  </si>
  <si>
    <t>Zdravotechnika - zariaďovacie predmety</t>
  </si>
  <si>
    <t>53</t>
  </si>
  <si>
    <t>725119307.S</t>
  </si>
  <si>
    <t>Montáž záchodovej misy keramickej kombinovanej s rovným odpadom</t>
  </si>
  <si>
    <t>-211315140</t>
  </si>
  <si>
    <t>54</t>
  </si>
  <si>
    <t>642340000600.S</t>
  </si>
  <si>
    <t>Misa záchodová keramická kombinovaná s vodorovným odpadom</t>
  </si>
  <si>
    <t>-2090097829</t>
  </si>
  <si>
    <t>55</t>
  </si>
  <si>
    <t>725219401.S</t>
  </si>
  <si>
    <t>Montáž umývadla keramického na skrutky do muriva, bez výtokovej armatúry</t>
  </si>
  <si>
    <t>-1287652274</t>
  </si>
  <si>
    <t>56</t>
  </si>
  <si>
    <t>642110004300.S</t>
  </si>
  <si>
    <t>Umývadlo keramické bežný typ</t>
  </si>
  <si>
    <t>1132876964</t>
  </si>
  <si>
    <t>57</t>
  </si>
  <si>
    <t>725245271.S</t>
  </si>
  <si>
    <t>Montáž sprchových kútov kompletných štvorcových od 900x900 mm</t>
  </si>
  <si>
    <t>-149489996</t>
  </si>
  <si>
    <t>58</t>
  </si>
  <si>
    <t>552230000800.S</t>
  </si>
  <si>
    <t>Kút sprchový štvorcový, štvordielny, rozmer 900x900x1950 mm, 6 mm bezpečnostné sklo</t>
  </si>
  <si>
    <t>-1415172516</t>
  </si>
  <si>
    <t>59</t>
  </si>
  <si>
    <t>725291112.S</t>
  </si>
  <si>
    <t xml:space="preserve">Montáž záchodového sedadla s poklopom </t>
  </si>
  <si>
    <t>-1430770565</t>
  </si>
  <si>
    <t>60</t>
  </si>
  <si>
    <t>554330000300.S</t>
  </si>
  <si>
    <t xml:space="preserve">Záchodové sedadlo plastové s poklopom </t>
  </si>
  <si>
    <t>-724470642</t>
  </si>
  <si>
    <t>61</t>
  </si>
  <si>
    <t>725333360.S</t>
  </si>
  <si>
    <t>Montáž výlevky keramickej voľne stojacej bez výtokovej armatúry</t>
  </si>
  <si>
    <t>-1094720943</t>
  </si>
  <si>
    <t>62</t>
  </si>
  <si>
    <t>642710000100.S</t>
  </si>
  <si>
    <t>Výlevka stojatá keramická s plastovou mrežou</t>
  </si>
  <si>
    <t>1778566223</t>
  </si>
  <si>
    <t>63</t>
  </si>
  <si>
    <t>725539105.S</t>
  </si>
  <si>
    <t>Montáž elektrického ohrievača závesného zvislého do 200 L</t>
  </si>
  <si>
    <t>-2049296619</t>
  </si>
  <si>
    <t>541320005800.S</t>
  </si>
  <si>
    <t>Ohrievač vody elektrický tlakový závesný zvislý akumulačný, objem 200 l</t>
  </si>
  <si>
    <t>-1063855906</t>
  </si>
  <si>
    <t>65</t>
  </si>
  <si>
    <t>725539140.S</t>
  </si>
  <si>
    <t>Montáž elektrického prietokového ohrievača malolitrážneho</t>
  </si>
  <si>
    <t>697786845</t>
  </si>
  <si>
    <t>66</t>
  </si>
  <si>
    <t>541310000400.S</t>
  </si>
  <si>
    <t xml:space="preserve">Elektrický prietokový ohrievač tlakový, </t>
  </si>
  <si>
    <t>458846258</t>
  </si>
  <si>
    <t>67</t>
  </si>
  <si>
    <t>725819402.S</t>
  </si>
  <si>
    <t>Montáž ventilu bez pripojovacej rúrky G 1/2</t>
  </si>
  <si>
    <t>-424970647</t>
  </si>
  <si>
    <t>68</t>
  </si>
  <si>
    <t>551110020100.S</t>
  </si>
  <si>
    <t>Guľový ventil rohový, 1/2" - 3/8", s filtrom, chrómovaná mosadz</t>
  </si>
  <si>
    <t>896243457</t>
  </si>
  <si>
    <t>69</t>
  </si>
  <si>
    <t>725829601.S</t>
  </si>
  <si>
    <t>Montáž batérie umývadlovej a drezovej stojankovej, pákovej alebo klasickej s mechanickým ovládaním</t>
  </si>
  <si>
    <t>-81309788</t>
  </si>
  <si>
    <t>70</t>
  </si>
  <si>
    <t>551450003800.S</t>
  </si>
  <si>
    <t>Batéria umývadlová stojanková páková</t>
  </si>
  <si>
    <t>-161440259</t>
  </si>
  <si>
    <t>71</t>
  </si>
  <si>
    <t>725829801.S</t>
  </si>
  <si>
    <t>Montáž batérie výlevkovej nástennej pákovej alebo klasickej s mechanickým ovládaním</t>
  </si>
  <si>
    <t>-1594929533</t>
  </si>
  <si>
    <t>72</t>
  </si>
  <si>
    <t>551450003500.S</t>
  </si>
  <si>
    <t>Batéria umývadlová nástenná páková</t>
  </si>
  <si>
    <t>-627947209</t>
  </si>
  <si>
    <t>73</t>
  </si>
  <si>
    <t>725849201.S</t>
  </si>
  <si>
    <t>Montáž batérie sprchovej nástennej pákovej, klasickej</t>
  </si>
  <si>
    <t>-2110752092</t>
  </si>
  <si>
    <t>74</t>
  </si>
  <si>
    <t>551450002600.S</t>
  </si>
  <si>
    <t>Batéria sprchová nástenná páková</t>
  </si>
  <si>
    <t>72162422</t>
  </si>
  <si>
    <t>75</t>
  </si>
  <si>
    <t>998725201.S</t>
  </si>
  <si>
    <t>Presun hmôt pre zariaďovacie predmety v objektoch výšky do 6 m</t>
  </si>
  <si>
    <t>1745031937</t>
  </si>
  <si>
    <t>76</t>
  </si>
  <si>
    <t>230203711</t>
  </si>
  <si>
    <t>Montáž WUN90° prechod. koleno PE/mosadz s vonkajším závitom PE 100 SDR11 D 32/1"</t>
  </si>
  <si>
    <t>1300368517</t>
  </si>
  <si>
    <t>77</t>
  </si>
  <si>
    <t>286220004200</t>
  </si>
  <si>
    <t>Koleno 90° prechodové PE/mosadz s vonkajším závitom WUN 90° PE 100 SDR 11 D 32/1", FRIALEN</t>
  </si>
  <si>
    <t>778785542</t>
  </si>
  <si>
    <t>78</t>
  </si>
  <si>
    <t>230203720.S</t>
  </si>
  <si>
    <t>Montáž 90° prechod. koleno PE/mosadz s vonkajším závitom PE 100 SDR11 D 63/2"</t>
  </si>
  <si>
    <t>1257647005</t>
  </si>
  <si>
    <t>79</t>
  </si>
  <si>
    <t>286220005100.S</t>
  </si>
  <si>
    <t>Koleno 90° prechodové PE/mosadz s vonkajším závitom PE 100 SDR 11 D 63/ 2"</t>
  </si>
  <si>
    <t>1663496382</t>
  </si>
  <si>
    <t>80</t>
  </si>
  <si>
    <t>HZS000111</t>
  </si>
  <si>
    <t>Stavebno montážne práce menej náročne, pomocné alebo manupulačné (Tr 1) v rozsahu viac ako 8 hodín - nešpecifikované práce</t>
  </si>
  <si>
    <t>-1601161081</t>
  </si>
  <si>
    <t>81</t>
  </si>
  <si>
    <t>HZS000213</t>
  </si>
  <si>
    <t xml:space="preserve">Odborná prehliadka tlakových nádob a úradná skúška  </t>
  </si>
  <si>
    <t>súb.</t>
  </si>
  <si>
    <t>1860831998</t>
  </si>
  <si>
    <t>08 - Požiarny vodovod</t>
  </si>
  <si>
    <t>-946991960</t>
  </si>
  <si>
    <t>1322732111</t>
  </si>
  <si>
    <t>1687717803</t>
  </si>
  <si>
    <t>-1971188827</t>
  </si>
  <si>
    <t>-1149022737</t>
  </si>
  <si>
    <t>-320620067</t>
  </si>
  <si>
    <t>-2034727660</t>
  </si>
  <si>
    <t>1912076411</t>
  </si>
  <si>
    <t>926726124</t>
  </si>
  <si>
    <t>-1602233884</t>
  </si>
  <si>
    <t>-1892365342</t>
  </si>
  <si>
    <t>1854702717</t>
  </si>
  <si>
    <t>426810047200.S</t>
  </si>
  <si>
    <t>Koleno s vnútorným závitom na PE potrubie 63, PN10</t>
  </si>
  <si>
    <t>-368754771</t>
  </si>
  <si>
    <t>1438630926</t>
  </si>
  <si>
    <t>-2114372533</t>
  </si>
  <si>
    <t>-1457789378</t>
  </si>
  <si>
    <t>998713201.S</t>
  </si>
  <si>
    <t>Presun hmôt pre izolácie tepelné v objektoch výšky do 6 m</t>
  </si>
  <si>
    <t>648907432</t>
  </si>
  <si>
    <t>299035317</t>
  </si>
  <si>
    <t>1315475548</t>
  </si>
  <si>
    <t>832163998</t>
  </si>
  <si>
    <t>722190226.S</t>
  </si>
  <si>
    <t>Prípojka vodovodná z rúr pre pevné pripojenie DN 50</t>
  </si>
  <si>
    <t>2036266052</t>
  </si>
  <si>
    <t>166041968</t>
  </si>
  <si>
    <t>97454234</t>
  </si>
  <si>
    <t>-1211491948</t>
  </si>
  <si>
    <t>722221030.S</t>
  </si>
  <si>
    <t>Montáž guľového kohúta závitového priameho pre vodu G 6/4</t>
  </si>
  <si>
    <t>636329532</t>
  </si>
  <si>
    <t>551110005900.S</t>
  </si>
  <si>
    <t>Guľový uzáver pre vodu 6/4", niklovaná mosadz</t>
  </si>
  <si>
    <t>-1557469494</t>
  </si>
  <si>
    <t>1736784650</t>
  </si>
  <si>
    <t>694958594</t>
  </si>
  <si>
    <t>722250005.S</t>
  </si>
  <si>
    <t>Montáž hydrantového systému s tvarovo stálou hadicou D 25</t>
  </si>
  <si>
    <t>1726495133</t>
  </si>
  <si>
    <t>449150003000</t>
  </si>
  <si>
    <t>Hydrantový systém s tvarovo stálou hadicou D 25, hadica 30 m, skriňa 650x650x285 mm, plné dvierka, prúdnica ekv.6</t>
  </si>
  <si>
    <t>-2026979870</t>
  </si>
  <si>
    <t>-1554050054</t>
  </si>
  <si>
    <t>2086202946</t>
  </si>
  <si>
    <t>354709039</t>
  </si>
  <si>
    <t>343329523</t>
  </si>
  <si>
    <t>-1833161684</t>
  </si>
  <si>
    <t>-1312314779</t>
  </si>
  <si>
    <t>09 - Vodovod pre napájačky</t>
  </si>
  <si>
    <t>1631089198</t>
  </si>
  <si>
    <t>1353107445</t>
  </si>
  <si>
    <t>979839191</t>
  </si>
  <si>
    <t>-1195843470</t>
  </si>
  <si>
    <t>-1840433407</t>
  </si>
  <si>
    <t>797383126</t>
  </si>
  <si>
    <t>398287016</t>
  </si>
  <si>
    <t>773472459</t>
  </si>
  <si>
    <t>195015403</t>
  </si>
  <si>
    <t>-616350842</t>
  </si>
  <si>
    <t>1432149810</t>
  </si>
  <si>
    <t>1506800424</t>
  </si>
  <si>
    <t>-785537297</t>
  </si>
  <si>
    <t>-822343324</t>
  </si>
  <si>
    <t>-1475006871</t>
  </si>
  <si>
    <t>1840087608</t>
  </si>
  <si>
    <t>-1200429053</t>
  </si>
  <si>
    <t>1184055002</t>
  </si>
  <si>
    <t>-1505429953</t>
  </si>
  <si>
    <t>1939607713</t>
  </si>
  <si>
    <t>-2114969626</t>
  </si>
  <si>
    <t>1536260378</t>
  </si>
  <si>
    <t>-497756625</t>
  </si>
  <si>
    <t>-429473723</t>
  </si>
  <si>
    <t>715773428</t>
  </si>
  <si>
    <t>-1790407923</t>
  </si>
  <si>
    <t>1120233551</t>
  </si>
  <si>
    <t>1983815662</t>
  </si>
  <si>
    <t>704631124</t>
  </si>
  <si>
    <t>-1631172663</t>
  </si>
  <si>
    <t>-2027236980</t>
  </si>
  <si>
    <t>1013728043</t>
  </si>
  <si>
    <t>371729836</t>
  </si>
  <si>
    <t>10 - Vodovod pre úžitkovú vodu</t>
  </si>
  <si>
    <t xml:space="preserve">    724 - Zdravotechnika - strojné vybavenie</t>
  </si>
  <si>
    <t>1484197766</t>
  </si>
  <si>
    <t>1052980799</t>
  </si>
  <si>
    <t>-449862390</t>
  </si>
  <si>
    <t>-1638625882</t>
  </si>
  <si>
    <t>2005069024</t>
  </si>
  <si>
    <t>2012086060</t>
  </si>
  <si>
    <t>-199952490</t>
  </si>
  <si>
    <t>-666949999</t>
  </si>
  <si>
    <t>-851141404</t>
  </si>
  <si>
    <t>431820097</t>
  </si>
  <si>
    <t>136696895</t>
  </si>
  <si>
    <t>62134028</t>
  </si>
  <si>
    <t>-517278547</t>
  </si>
  <si>
    <t>-1261311237</t>
  </si>
  <si>
    <t>1572515080</t>
  </si>
  <si>
    <t>1589458748</t>
  </si>
  <si>
    <t xml:space="preserve">Osadenie armatúrnej šachty železobetónovej, </t>
  </si>
  <si>
    <t>-1129769417</t>
  </si>
  <si>
    <t>1289560652</t>
  </si>
  <si>
    <t>642386938</t>
  </si>
  <si>
    <t>-394932387</t>
  </si>
  <si>
    <t>750505702</t>
  </si>
  <si>
    <t>889312586</t>
  </si>
  <si>
    <t>-1256649025</t>
  </si>
  <si>
    <t>237298866</t>
  </si>
  <si>
    <t>-406334720</t>
  </si>
  <si>
    <t>-668817052</t>
  </si>
  <si>
    <t>-1676932698</t>
  </si>
  <si>
    <t>-1417525959</t>
  </si>
  <si>
    <t>997529389</t>
  </si>
  <si>
    <t>180433345</t>
  </si>
  <si>
    <t>-183684620</t>
  </si>
  <si>
    <t>-936097688</t>
  </si>
  <si>
    <t>347019550</t>
  </si>
  <si>
    <t>492865325</t>
  </si>
  <si>
    <t>-241425082</t>
  </si>
  <si>
    <t>316240960</t>
  </si>
  <si>
    <t>-1201069962</t>
  </si>
  <si>
    <t>1764213553</t>
  </si>
  <si>
    <t>724</t>
  </si>
  <si>
    <t>Zdravotechnika - strojné vybavenie</t>
  </si>
  <si>
    <t>724141010.S</t>
  </si>
  <si>
    <t xml:space="preserve">Montáž čerpadla vodovodného </t>
  </si>
  <si>
    <t>804516508</t>
  </si>
  <si>
    <t>426140031070.S</t>
  </si>
  <si>
    <t>Čerpadlo Wilo-SiBoost Smart 1 Helix VE 2204</t>
  </si>
  <si>
    <t>-1036636936</t>
  </si>
  <si>
    <t>-858051535</t>
  </si>
  <si>
    <t>886459569</t>
  </si>
  <si>
    <t>-1694760246</t>
  </si>
  <si>
    <t>530518805</t>
  </si>
  <si>
    <t>11 - Vodovod pre upravenú vodu</t>
  </si>
  <si>
    <t>-2007729310</t>
  </si>
  <si>
    <t>-560443552</t>
  </si>
  <si>
    <t>179606543</t>
  </si>
  <si>
    <t>599550569</t>
  </si>
  <si>
    <t>-1240873551</t>
  </si>
  <si>
    <t>-608009496</t>
  </si>
  <si>
    <t>967058850</t>
  </si>
  <si>
    <t>-1553959058</t>
  </si>
  <si>
    <t>-1177439206</t>
  </si>
  <si>
    <t>665243270</t>
  </si>
  <si>
    <t>102053608</t>
  </si>
  <si>
    <t>-455788519</t>
  </si>
  <si>
    <t>107716916</t>
  </si>
  <si>
    <t>-1742920916</t>
  </si>
  <si>
    <t>-46438643</t>
  </si>
  <si>
    <t>-1434306050</t>
  </si>
  <si>
    <t>-354182597</t>
  </si>
  <si>
    <t>-1496979303</t>
  </si>
  <si>
    <t>-630730628</t>
  </si>
  <si>
    <t>-969359735</t>
  </si>
  <si>
    <t>722190225.S</t>
  </si>
  <si>
    <t>Prípojka vodovodná z rúr pre pevné pripojenie DN 40</t>
  </si>
  <si>
    <t>-461109454</t>
  </si>
  <si>
    <t>-1037849141</t>
  </si>
  <si>
    <t>-1881280869</t>
  </si>
  <si>
    <t>1205529612</t>
  </si>
  <si>
    <t>-831303395</t>
  </si>
  <si>
    <t>1600819411</t>
  </si>
  <si>
    <t>-957789148</t>
  </si>
  <si>
    <t>-1812112955</t>
  </si>
  <si>
    <t>216511892</t>
  </si>
  <si>
    <t>-1974589592</t>
  </si>
  <si>
    <t>1762773664</t>
  </si>
  <si>
    <t>872972805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</si>
</sst>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167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167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9" fillId="4" borderId="7" xfId="0" applyFont="1" applyFill="1" applyBorder="1" applyAlignment="1">
      <alignment horizontal="righ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9" fillId="4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7"/>
  <sheetViews>
    <sheetView showGridLines="0" tabSelected="1" workbookViewId="0">
      <selection activeCell="L34" sqref="L3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68" t="s">
        <v>5</v>
      </c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S4" s="13" t="s">
        <v>6</v>
      </c>
    </row>
    <row r="5" spans="1:74" ht="12" customHeight="1">
      <c r="B5" s="16"/>
      <c r="D5" s="19" t="s">
        <v>10</v>
      </c>
      <c r="K5" s="188" t="s">
        <v>11</v>
      </c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R5" s="16"/>
      <c r="BS5" s="13" t="s">
        <v>6</v>
      </c>
    </row>
    <row r="6" spans="1:74" ht="36.950000000000003" customHeight="1">
      <c r="B6" s="16"/>
      <c r="D6" s="21" t="s">
        <v>12</v>
      </c>
      <c r="K6" s="189" t="s">
        <v>13</v>
      </c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R6" s="16"/>
      <c r="BS6" s="13" t="s">
        <v>6</v>
      </c>
    </row>
    <row r="7" spans="1:74" ht="12" customHeight="1">
      <c r="B7" s="16"/>
      <c r="D7" s="22" t="s">
        <v>14</v>
      </c>
      <c r="K7" s="20" t="s">
        <v>1</v>
      </c>
      <c r="AK7" s="22" t="s">
        <v>15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16</v>
      </c>
      <c r="K8" s="20" t="s">
        <v>17</v>
      </c>
      <c r="AK8" s="22" t="s">
        <v>18</v>
      </c>
      <c r="AN8" s="20" t="s">
        <v>19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20</v>
      </c>
      <c r="AK10" s="22" t="s">
        <v>21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22</v>
      </c>
      <c r="AK11" s="22" t="s">
        <v>23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24</v>
      </c>
      <c r="AK13" s="22" t="s">
        <v>21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25</v>
      </c>
      <c r="AK14" s="22" t="s">
        <v>23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26</v>
      </c>
      <c r="AK16" s="22" t="s">
        <v>21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27</v>
      </c>
      <c r="AK17" s="22" t="s">
        <v>23</v>
      </c>
      <c r="AN17" s="20" t="s">
        <v>1</v>
      </c>
      <c r="AR17" s="16"/>
      <c r="BS17" s="13" t="s">
        <v>28</v>
      </c>
    </row>
    <row r="18" spans="2:71" ht="6.95" customHeight="1">
      <c r="B18" s="16"/>
      <c r="AR18" s="16"/>
      <c r="BS18" s="13" t="s">
        <v>29</v>
      </c>
    </row>
    <row r="19" spans="2:71" ht="12" customHeight="1">
      <c r="B19" s="16"/>
      <c r="D19" s="22" t="s">
        <v>30</v>
      </c>
      <c r="AK19" s="22" t="s">
        <v>21</v>
      </c>
      <c r="AN19" s="20" t="s">
        <v>1</v>
      </c>
      <c r="AR19" s="16"/>
      <c r="BS19" s="13" t="s">
        <v>29</v>
      </c>
    </row>
    <row r="20" spans="2:71" ht="18.399999999999999" customHeight="1">
      <c r="B20" s="16"/>
      <c r="E20" s="20" t="s">
        <v>27</v>
      </c>
      <c r="AK20" s="22" t="s">
        <v>23</v>
      </c>
      <c r="AN20" s="20" t="s">
        <v>1</v>
      </c>
      <c r="AR20" s="16"/>
      <c r="BS20" s="13" t="s">
        <v>28</v>
      </c>
    </row>
    <row r="21" spans="2:71" ht="6.95" customHeight="1">
      <c r="B21" s="16"/>
      <c r="AR21" s="16"/>
    </row>
    <row r="22" spans="2:71" ht="12" customHeight="1">
      <c r="B22" s="16"/>
      <c r="D22" s="22" t="s">
        <v>31</v>
      </c>
      <c r="AR22" s="16"/>
    </row>
    <row r="23" spans="2:71" ht="16.5" customHeight="1">
      <c r="B23" s="16"/>
      <c r="E23" s="190" t="s">
        <v>1</v>
      </c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32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91">
        <f>ROUND(AG94,2)</f>
        <v>0</v>
      </c>
      <c r="AL26" s="192"/>
      <c r="AM26" s="192"/>
      <c r="AN26" s="192"/>
      <c r="AO26" s="192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93" t="s">
        <v>33</v>
      </c>
      <c r="M28" s="193"/>
      <c r="N28" s="193"/>
      <c r="O28" s="193"/>
      <c r="P28" s="193"/>
      <c r="W28" s="193" t="s">
        <v>34</v>
      </c>
      <c r="X28" s="193"/>
      <c r="Y28" s="193"/>
      <c r="Z28" s="193"/>
      <c r="AA28" s="193"/>
      <c r="AB28" s="193"/>
      <c r="AC28" s="193"/>
      <c r="AD28" s="193"/>
      <c r="AE28" s="193"/>
      <c r="AK28" s="193" t="s">
        <v>35</v>
      </c>
      <c r="AL28" s="193"/>
      <c r="AM28" s="193"/>
      <c r="AN28" s="193"/>
      <c r="AO28" s="193"/>
      <c r="AR28" s="25"/>
    </row>
    <row r="29" spans="2:71" s="2" customFormat="1" ht="14.45" customHeight="1">
      <c r="B29" s="29"/>
      <c r="D29" s="22" t="s">
        <v>36</v>
      </c>
      <c r="F29" s="30" t="s">
        <v>37</v>
      </c>
      <c r="L29" s="175">
        <v>0.2</v>
      </c>
      <c r="M29" s="176"/>
      <c r="N29" s="176"/>
      <c r="O29" s="176"/>
      <c r="P29" s="176"/>
      <c r="Q29" s="31"/>
      <c r="R29" s="31"/>
      <c r="S29" s="31"/>
      <c r="T29" s="31"/>
      <c r="U29" s="31"/>
      <c r="V29" s="31"/>
      <c r="W29" s="177">
        <f>ROUND(AZ94, 2)</f>
        <v>0</v>
      </c>
      <c r="X29" s="176"/>
      <c r="Y29" s="176"/>
      <c r="Z29" s="176"/>
      <c r="AA29" s="176"/>
      <c r="AB29" s="176"/>
      <c r="AC29" s="176"/>
      <c r="AD29" s="176"/>
      <c r="AE29" s="176"/>
      <c r="AF29" s="31"/>
      <c r="AG29" s="31"/>
      <c r="AH29" s="31"/>
      <c r="AI29" s="31"/>
      <c r="AJ29" s="31"/>
      <c r="AK29" s="177">
        <f>ROUND(AV94, 2)</f>
        <v>0</v>
      </c>
      <c r="AL29" s="176"/>
      <c r="AM29" s="176"/>
      <c r="AN29" s="176"/>
      <c r="AO29" s="176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5" customHeight="1">
      <c r="B30" s="29"/>
      <c r="F30" s="30" t="s">
        <v>38</v>
      </c>
      <c r="L30" s="184">
        <v>0.23</v>
      </c>
      <c r="M30" s="183"/>
      <c r="N30" s="183"/>
      <c r="O30" s="183"/>
      <c r="P30" s="183"/>
      <c r="W30" s="182">
        <f>ROUND(BA94, 2)</f>
        <v>0</v>
      </c>
      <c r="X30" s="183"/>
      <c r="Y30" s="183"/>
      <c r="Z30" s="183"/>
      <c r="AA30" s="183"/>
      <c r="AB30" s="183"/>
      <c r="AC30" s="183"/>
      <c r="AD30" s="183"/>
      <c r="AE30" s="183"/>
      <c r="AK30" s="182">
        <f>ROUND(AW94, 2)</f>
        <v>0</v>
      </c>
      <c r="AL30" s="183"/>
      <c r="AM30" s="183"/>
      <c r="AN30" s="183"/>
      <c r="AO30" s="183"/>
      <c r="AR30" s="29"/>
    </row>
    <row r="31" spans="2:71" s="2" customFormat="1" ht="14.45" hidden="1" customHeight="1">
      <c r="B31" s="29"/>
      <c r="F31" s="22" t="s">
        <v>39</v>
      </c>
      <c r="L31" s="184">
        <v>0.2</v>
      </c>
      <c r="M31" s="183"/>
      <c r="N31" s="183"/>
      <c r="O31" s="183"/>
      <c r="P31" s="183"/>
      <c r="W31" s="182">
        <f>ROUND(BB94, 2)</f>
        <v>0</v>
      </c>
      <c r="X31" s="183"/>
      <c r="Y31" s="183"/>
      <c r="Z31" s="183"/>
      <c r="AA31" s="183"/>
      <c r="AB31" s="183"/>
      <c r="AC31" s="183"/>
      <c r="AD31" s="183"/>
      <c r="AE31" s="183"/>
      <c r="AK31" s="182">
        <v>0</v>
      </c>
      <c r="AL31" s="183"/>
      <c r="AM31" s="183"/>
      <c r="AN31" s="183"/>
      <c r="AO31" s="183"/>
      <c r="AR31" s="29"/>
    </row>
    <row r="32" spans="2:71" s="2" customFormat="1" ht="14.45" hidden="1" customHeight="1">
      <c r="B32" s="29"/>
      <c r="F32" s="22" t="s">
        <v>40</v>
      </c>
      <c r="L32" s="184">
        <v>0.2</v>
      </c>
      <c r="M32" s="183"/>
      <c r="N32" s="183"/>
      <c r="O32" s="183"/>
      <c r="P32" s="183"/>
      <c r="W32" s="182">
        <f>ROUND(BC94, 2)</f>
        <v>0</v>
      </c>
      <c r="X32" s="183"/>
      <c r="Y32" s="183"/>
      <c r="Z32" s="183"/>
      <c r="AA32" s="183"/>
      <c r="AB32" s="183"/>
      <c r="AC32" s="183"/>
      <c r="AD32" s="183"/>
      <c r="AE32" s="183"/>
      <c r="AK32" s="182">
        <v>0</v>
      </c>
      <c r="AL32" s="183"/>
      <c r="AM32" s="183"/>
      <c r="AN32" s="183"/>
      <c r="AO32" s="183"/>
      <c r="AR32" s="29"/>
    </row>
    <row r="33" spans="2:52" s="2" customFormat="1" ht="14.45" hidden="1" customHeight="1">
      <c r="B33" s="29"/>
      <c r="F33" s="30" t="s">
        <v>41</v>
      </c>
      <c r="L33" s="175">
        <v>0</v>
      </c>
      <c r="M33" s="176"/>
      <c r="N33" s="176"/>
      <c r="O33" s="176"/>
      <c r="P33" s="176"/>
      <c r="Q33" s="31"/>
      <c r="R33" s="31"/>
      <c r="S33" s="31"/>
      <c r="T33" s="31"/>
      <c r="U33" s="31"/>
      <c r="V33" s="31"/>
      <c r="W33" s="177">
        <f>ROUND(BD94, 2)</f>
        <v>0</v>
      </c>
      <c r="X33" s="176"/>
      <c r="Y33" s="176"/>
      <c r="Z33" s="176"/>
      <c r="AA33" s="176"/>
      <c r="AB33" s="176"/>
      <c r="AC33" s="176"/>
      <c r="AD33" s="176"/>
      <c r="AE33" s="176"/>
      <c r="AF33" s="31"/>
      <c r="AG33" s="31"/>
      <c r="AH33" s="31"/>
      <c r="AI33" s="31"/>
      <c r="AJ33" s="31"/>
      <c r="AK33" s="177">
        <v>0</v>
      </c>
      <c r="AL33" s="176"/>
      <c r="AM33" s="176"/>
      <c r="AN33" s="176"/>
      <c r="AO33" s="176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5" customHeight="1">
      <c r="B34" s="25"/>
      <c r="AR34" s="25"/>
    </row>
    <row r="35" spans="2:52" s="1" customFormat="1" ht="25.9" customHeight="1">
      <c r="B35" s="25"/>
      <c r="C35" s="33"/>
      <c r="D35" s="34" t="s">
        <v>42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43</v>
      </c>
      <c r="U35" s="35"/>
      <c r="V35" s="35"/>
      <c r="W35" s="35"/>
      <c r="X35" s="181" t="s">
        <v>44</v>
      </c>
      <c r="Y35" s="179"/>
      <c r="Z35" s="179"/>
      <c r="AA35" s="179"/>
      <c r="AB35" s="179"/>
      <c r="AC35" s="35"/>
      <c r="AD35" s="35"/>
      <c r="AE35" s="35"/>
      <c r="AF35" s="35"/>
      <c r="AG35" s="35"/>
      <c r="AH35" s="35"/>
      <c r="AI35" s="35"/>
      <c r="AJ35" s="35"/>
      <c r="AK35" s="178">
        <f>SUM(AK26:AK33)</f>
        <v>0</v>
      </c>
      <c r="AL35" s="179"/>
      <c r="AM35" s="179"/>
      <c r="AN35" s="179"/>
      <c r="AO35" s="180"/>
      <c r="AP35" s="33"/>
      <c r="AQ35" s="33"/>
      <c r="AR35" s="25"/>
    </row>
    <row r="36" spans="2:52" s="1" customFormat="1" ht="6.95" customHeight="1">
      <c r="B36" s="25"/>
      <c r="AR36" s="25"/>
    </row>
    <row r="37" spans="2:52" s="1" customFormat="1" ht="14.45" customHeight="1">
      <c r="B37" s="25"/>
      <c r="AR37" s="25"/>
    </row>
    <row r="38" spans="2:52" ht="14.45" customHeight="1">
      <c r="B38" s="16"/>
      <c r="AR38" s="16"/>
    </row>
    <row r="39" spans="2:52" ht="14.45" customHeight="1">
      <c r="B39" s="16"/>
      <c r="AR39" s="16"/>
    </row>
    <row r="40" spans="2:52" ht="14.45" customHeight="1">
      <c r="B40" s="16"/>
      <c r="AR40" s="16"/>
    </row>
    <row r="41" spans="2:52" ht="14.45" customHeight="1">
      <c r="B41" s="16"/>
      <c r="AR41" s="16"/>
    </row>
    <row r="42" spans="2:52" ht="14.45" customHeight="1">
      <c r="B42" s="16"/>
      <c r="AR42" s="16"/>
    </row>
    <row r="43" spans="2:52" ht="14.45" customHeight="1">
      <c r="B43" s="16"/>
      <c r="AR43" s="16"/>
    </row>
    <row r="44" spans="2:52" ht="14.45" customHeight="1">
      <c r="B44" s="16"/>
      <c r="AR44" s="16"/>
    </row>
    <row r="45" spans="2:52" ht="14.45" customHeight="1">
      <c r="B45" s="16"/>
      <c r="AR45" s="16"/>
    </row>
    <row r="46" spans="2:52" ht="14.45" customHeight="1">
      <c r="B46" s="16"/>
      <c r="AR46" s="16"/>
    </row>
    <row r="47" spans="2:52" ht="14.45" customHeight="1">
      <c r="B47" s="16"/>
      <c r="AR47" s="16"/>
    </row>
    <row r="48" spans="2:52" ht="14.45" customHeight="1">
      <c r="B48" s="16"/>
      <c r="AR48" s="16"/>
    </row>
    <row r="49" spans="2:44" s="1" customFormat="1" ht="14.45" customHeight="1">
      <c r="B49" s="25"/>
      <c r="D49" s="37" t="s">
        <v>45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46</v>
      </c>
      <c r="AI49" s="38"/>
      <c r="AJ49" s="38"/>
      <c r="AK49" s="38"/>
      <c r="AL49" s="38"/>
      <c r="AM49" s="38"/>
      <c r="AN49" s="38"/>
      <c r="AO49" s="38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9" t="s">
        <v>47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48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47</v>
      </c>
      <c r="AI60" s="27"/>
      <c r="AJ60" s="27"/>
      <c r="AK60" s="27"/>
      <c r="AL60" s="27"/>
      <c r="AM60" s="39" t="s">
        <v>48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7" t="s">
        <v>49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50</v>
      </c>
      <c r="AI64" s="38"/>
      <c r="AJ64" s="38"/>
      <c r="AK64" s="38"/>
      <c r="AL64" s="38"/>
      <c r="AM64" s="38"/>
      <c r="AN64" s="38"/>
      <c r="AO64" s="38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9" t="s">
        <v>47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48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47</v>
      </c>
      <c r="AI75" s="27"/>
      <c r="AJ75" s="27"/>
      <c r="AK75" s="27"/>
      <c r="AL75" s="27"/>
      <c r="AM75" s="39" t="s">
        <v>48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5" customHeight="1">
      <c r="B82" s="25"/>
      <c r="C82" s="17" t="s">
        <v>51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4"/>
      <c r="C84" s="22" t="s">
        <v>10</v>
      </c>
      <c r="L84" s="3" t="str">
        <f>K5</f>
        <v>25/025</v>
      </c>
      <c r="AR84" s="44"/>
    </row>
    <row r="85" spans="1:91" s="4" customFormat="1" ht="36.950000000000003" customHeight="1">
      <c r="B85" s="45"/>
      <c r="C85" s="46" t="s">
        <v>12</v>
      </c>
      <c r="L85" s="185" t="str">
        <f>K6</f>
        <v>Rekonštrukcia ustajňovacích priestorov na hosp. dvore Liptovský Peter</v>
      </c>
      <c r="M85" s="186"/>
      <c r="N85" s="186"/>
      <c r="O85" s="186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R85" s="45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16</v>
      </c>
      <c r="L87" s="47" t="str">
        <f>IF(K8="","",K8)</f>
        <v>Liptovský Peter</v>
      </c>
      <c r="AI87" s="22" t="s">
        <v>18</v>
      </c>
      <c r="AM87" s="162" t="str">
        <f>IF(AN8= "","",AN8)</f>
        <v>8. 2. 2025</v>
      </c>
      <c r="AN87" s="162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20</v>
      </c>
      <c r="L89" s="3" t="str">
        <f>IF(E11= "","",E11)</f>
        <v>Agria Liptovský Ondrej</v>
      </c>
      <c r="AI89" s="22" t="s">
        <v>26</v>
      </c>
      <c r="AM89" s="163" t="str">
        <f>IF(E17="","",E17)</f>
        <v>Ing. Vladimír Šimo</v>
      </c>
      <c r="AN89" s="164"/>
      <c r="AO89" s="164"/>
      <c r="AP89" s="164"/>
      <c r="AR89" s="25"/>
      <c r="AS89" s="171" t="s">
        <v>52</v>
      </c>
      <c r="AT89" s="172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5"/>
      <c r="C90" s="22" t="s">
        <v>24</v>
      </c>
      <c r="L90" s="3" t="str">
        <f>IF(E14="","",E14)</f>
        <v xml:space="preserve"> </v>
      </c>
      <c r="AI90" s="22" t="s">
        <v>30</v>
      </c>
      <c r="AM90" s="163" t="str">
        <f>IF(E20="","",E20)</f>
        <v>Ing. Vladimír Šimo</v>
      </c>
      <c r="AN90" s="164"/>
      <c r="AO90" s="164"/>
      <c r="AP90" s="164"/>
      <c r="AR90" s="25"/>
      <c r="AS90" s="173"/>
      <c r="AT90" s="174"/>
      <c r="BD90" s="52"/>
    </row>
    <row r="91" spans="1:91" s="1" customFormat="1" ht="10.9" customHeight="1">
      <c r="B91" s="25"/>
      <c r="AR91" s="25"/>
      <c r="AS91" s="173"/>
      <c r="AT91" s="174"/>
      <c r="BD91" s="52"/>
    </row>
    <row r="92" spans="1:91" s="1" customFormat="1" ht="29.25" customHeight="1">
      <c r="B92" s="25"/>
      <c r="C92" s="194" t="s">
        <v>53</v>
      </c>
      <c r="D92" s="166"/>
      <c r="E92" s="166"/>
      <c r="F92" s="166"/>
      <c r="G92" s="166"/>
      <c r="H92" s="53"/>
      <c r="I92" s="165" t="s">
        <v>54</v>
      </c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70" t="s">
        <v>55</v>
      </c>
      <c r="AH92" s="166"/>
      <c r="AI92" s="166"/>
      <c r="AJ92" s="166"/>
      <c r="AK92" s="166"/>
      <c r="AL92" s="166"/>
      <c r="AM92" s="166"/>
      <c r="AN92" s="165" t="s">
        <v>56</v>
      </c>
      <c r="AO92" s="166"/>
      <c r="AP92" s="167"/>
      <c r="AQ92" s="54" t="s">
        <v>57</v>
      </c>
      <c r="AR92" s="25"/>
      <c r="AS92" s="55" t="s">
        <v>58</v>
      </c>
      <c r="AT92" s="56" t="s">
        <v>59</v>
      </c>
      <c r="AU92" s="56" t="s">
        <v>60</v>
      </c>
      <c r="AV92" s="56" t="s">
        <v>61</v>
      </c>
      <c r="AW92" s="56" t="s">
        <v>62</v>
      </c>
      <c r="AX92" s="56" t="s">
        <v>63</v>
      </c>
      <c r="AY92" s="56" t="s">
        <v>64</v>
      </c>
      <c r="AZ92" s="56" t="s">
        <v>65</v>
      </c>
      <c r="BA92" s="56" t="s">
        <v>66</v>
      </c>
      <c r="BB92" s="56" t="s">
        <v>67</v>
      </c>
      <c r="BC92" s="56" t="s">
        <v>68</v>
      </c>
      <c r="BD92" s="57" t="s">
        <v>69</v>
      </c>
    </row>
    <row r="93" spans="1:91" s="1" customFormat="1" ht="10.9" customHeight="1">
      <c r="B93" s="25"/>
      <c r="AR93" s="25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70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60">
        <f>ROUND(SUM(AG95:AG105),2)</f>
        <v>0</v>
      </c>
      <c r="AH94" s="160"/>
      <c r="AI94" s="160"/>
      <c r="AJ94" s="160"/>
      <c r="AK94" s="160"/>
      <c r="AL94" s="160"/>
      <c r="AM94" s="160"/>
      <c r="AN94" s="161">
        <f t="shared" ref="AN94:AN105" si="0">SUM(AG94,AT94)</f>
        <v>0</v>
      </c>
      <c r="AO94" s="161"/>
      <c r="AP94" s="161"/>
      <c r="AQ94" s="63" t="s">
        <v>1</v>
      </c>
      <c r="AR94" s="59"/>
      <c r="AS94" s="64">
        <f>ROUND(SUM(AS95:AS105),2)</f>
        <v>0</v>
      </c>
      <c r="AT94" s="65">
        <f t="shared" ref="AT94:AT105" si="1">ROUND(SUM(AV94:AW94),2)</f>
        <v>0</v>
      </c>
      <c r="AU94" s="66">
        <f>ROUND(SUM(AU95:AU105),5)</f>
        <v>5445.7903999999999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ROUND(SUM(AZ95:AZ105),2)</f>
        <v>0</v>
      </c>
      <c r="BA94" s="65">
        <f>ROUND(SUM(BA95:BA105),2)</f>
        <v>0</v>
      </c>
      <c r="BB94" s="65">
        <f>ROUND(SUM(BB95:BB105),2)</f>
        <v>0</v>
      </c>
      <c r="BC94" s="65">
        <f>ROUND(SUM(BC95:BC105),2)</f>
        <v>0</v>
      </c>
      <c r="BD94" s="67">
        <f>ROUND(SUM(BD95:BD105),2)</f>
        <v>0</v>
      </c>
      <c r="BS94" s="68" t="s">
        <v>71</v>
      </c>
      <c r="BT94" s="68" t="s">
        <v>72</v>
      </c>
      <c r="BU94" s="69" t="s">
        <v>73</v>
      </c>
      <c r="BV94" s="68" t="s">
        <v>74</v>
      </c>
      <c r="BW94" s="68" t="s">
        <v>4</v>
      </c>
      <c r="BX94" s="68" t="s">
        <v>75</v>
      </c>
      <c r="CL94" s="68" t="s">
        <v>1</v>
      </c>
    </row>
    <row r="95" spans="1:91" s="6" customFormat="1" ht="16.5" customHeight="1">
      <c r="A95" s="70" t="s">
        <v>76</v>
      </c>
      <c r="B95" s="71"/>
      <c r="C95" s="72"/>
      <c r="D95" s="187" t="s">
        <v>77</v>
      </c>
      <c r="E95" s="187"/>
      <c r="F95" s="187"/>
      <c r="G95" s="187"/>
      <c r="H95" s="187"/>
      <c r="I95" s="73"/>
      <c r="J95" s="187" t="s">
        <v>78</v>
      </c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58">
        <f>'01 - Dažďová kanalizácia'!J30</f>
        <v>0</v>
      </c>
      <c r="AH95" s="159"/>
      <c r="AI95" s="159"/>
      <c r="AJ95" s="159"/>
      <c r="AK95" s="159"/>
      <c r="AL95" s="159"/>
      <c r="AM95" s="159"/>
      <c r="AN95" s="158">
        <f t="shared" si="0"/>
        <v>0</v>
      </c>
      <c r="AO95" s="159"/>
      <c r="AP95" s="159"/>
      <c r="AQ95" s="74" t="s">
        <v>79</v>
      </c>
      <c r="AR95" s="71"/>
      <c r="AS95" s="75">
        <v>0</v>
      </c>
      <c r="AT95" s="76">
        <f t="shared" si="1"/>
        <v>0</v>
      </c>
      <c r="AU95" s="77">
        <f>'01 - Dažďová kanalizácia'!P121</f>
        <v>1253.0584200000001</v>
      </c>
      <c r="AV95" s="76">
        <f>'01 - Dažďová kanalizácia'!J33</f>
        <v>0</v>
      </c>
      <c r="AW95" s="76">
        <f>'01 - Dažďová kanalizácia'!J34</f>
        <v>0</v>
      </c>
      <c r="AX95" s="76">
        <f>'01 - Dažďová kanalizácia'!J35</f>
        <v>0</v>
      </c>
      <c r="AY95" s="76">
        <f>'01 - Dažďová kanalizácia'!J36</f>
        <v>0</v>
      </c>
      <c r="AZ95" s="76">
        <f>'01 - Dažďová kanalizácia'!F33</f>
        <v>0</v>
      </c>
      <c r="BA95" s="76">
        <f>'01 - Dažďová kanalizácia'!F34</f>
        <v>0</v>
      </c>
      <c r="BB95" s="76">
        <f>'01 - Dažďová kanalizácia'!F35</f>
        <v>0</v>
      </c>
      <c r="BC95" s="76">
        <f>'01 - Dažďová kanalizácia'!F36</f>
        <v>0</v>
      </c>
      <c r="BD95" s="78">
        <f>'01 - Dažďová kanalizácia'!F37</f>
        <v>0</v>
      </c>
      <c r="BT95" s="79" t="s">
        <v>80</v>
      </c>
      <c r="BV95" s="79" t="s">
        <v>74</v>
      </c>
      <c r="BW95" s="79" t="s">
        <v>81</v>
      </c>
      <c r="BX95" s="79" t="s">
        <v>4</v>
      </c>
      <c r="CL95" s="79" t="s">
        <v>1</v>
      </c>
      <c r="CM95" s="79" t="s">
        <v>72</v>
      </c>
    </row>
    <row r="96" spans="1:91" s="6" customFormat="1" ht="16.5" customHeight="1">
      <c r="A96" s="70" t="s">
        <v>76</v>
      </c>
      <c r="B96" s="71"/>
      <c r="C96" s="72"/>
      <c r="D96" s="187" t="s">
        <v>82</v>
      </c>
      <c r="E96" s="187"/>
      <c r="F96" s="187"/>
      <c r="G96" s="187"/>
      <c r="H96" s="187"/>
      <c r="I96" s="73"/>
      <c r="J96" s="187" t="s">
        <v>83</v>
      </c>
      <c r="K96" s="187"/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58">
        <f>'02 - Splašková kanalizácia'!J30</f>
        <v>0</v>
      </c>
      <c r="AH96" s="159"/>
      <c r="AI96" s="159"/>
      <c r="AJ96" s="159"/>
      <c r="AK96" s="159"/>
      <c r="AL96" s="159"/>
      <c r="AM96" s="159"/>
      <c r="AN96" s="158">
        <f t="shared" si="0"/>
        <v>0</v>
      </c>
      <c r="AO96" s="159"/>
      <c r="AP96" s="159"/>
      <c r="AQ96" s="74" t="s">
        <v>79</v>
      </c>
      <c r="AR96" s="71"/>
      <c r="AS96" s="75">
        <v>0</v>
      </c>
      <c r="AT96" s="76">
        <f t="shared" si="1"/>
        <v>0</v>
      </c>
      <c r="AU96" s="77">
        <f>'02 - Splašková kanalizácia'!P124</f>
        <v>701.22264899999993</v>
      </c>
      <c r="AV96" s="76">
        <f>'02 - Splašková kanalizácia'!J33</f>
        <v>0</v>
      </c>
      <c r="AW96" s="76">
        <f>'02 - Splašková kanalizácia'!J34</f>
        <v>0</v>
      </c>
      <c r="AX96" s="76">
        <f>'02 - Splašková kanalizácia'!J35</f>
        <v>0</v>
      </c>
      <c r="AY96" s="76">
        <f>'02 - Splašková kanalizácia'!J36</f>
        <v>0</v>
      </c>
      <c r="AZ96" s="76">
        <f>'02 - Splašková kanalizácia'!F33</f>
        <v>0</v>
      </c>
      <c r="BA96" s="76">
        <f>'02 - Splašková kanalizácia'!F34</f>
        <v>0</v>
      </c>
      <c r="BB96" s="76">
        <f>'02 - Splašková kanalizácia'!F35</f>
        <v>0</v>
      </c>
      <c r="BC96" s="76">
        <f>'02 - Splašková kanalizácia'!F36</f>
        <v>0</v>
      </c>
      <c r="BD96" s="78">
        <f>'02 - Splašková kanalizácia'!F37</f>
        <v>0</v>
      </c>
      <c r="BT96" s="79" t="s">
        <v>80</v>
      </c>
      <c r="BV96" s="79" t="s">
        <v>74</v>
      </c>
      <c r="BW96" s="79" t="s">
        <v>84</v>
      </c>
      <c r="BX96" s="79" t="s">
        <v>4</v>
      </c>
      <c r="CL96" s="79" t="s">
        <v>1</v>
      </c>
      <c r="CM96" s="79" t="s">
        <v>72</v>
      </c>
    </row>
    <row r="97" spans="1:91" s="6" customFormat="1" ht="16.5" customHeight="1">
      <c r="A97" s="70" t="s">
        <v>76</v>
      </c>
      <c r="B97" s="71"/>
      <c r="C97" s="72"/>
      <c r="D97" s="187" t="s">
        <v>85</v>
      </c>
      <c r="E97" s="187"/>
      <c r="F97" s="187"/>
      <c r="G97" s="187"/>
      <c r="H97" s="187"/>
      <c r="I97" s="73"/>
      <c r="J97" s="187" t="s">
        <v>86</v>
      </c>
      <c r="K97" s="187"/>
      <c r="L97" s="187"/>
      <c r="M97" s="187"/>
      <c r="N97" s="187"/>
      <c r="O97" s="187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58">
        <f>'03 - Hnojovicová kanalizácia'!J30</f>
        <v>0</v>
      </c>
      <c r="AH97" s="159"/>
      <c r="AI97" s="159"/>
      <c r="AJ97" s="159"/>
      <c r="AK97" s="159"/>
      <c r="AL97" s="159"/>
      <c r="AM97" s="159"/>
      <c r="AN97" s="158">
        <f t="shared" si="0"/>
        <v>0</v>
      </c>
      <c r="AO97" s="159"/>
      <c r="AP97" s="159"/>
      <c r="AQ97" s="74" t="s">
        <v>79</v>
      </c>
      <c r="AR97" s="71"/>
      <c r="AS97" s="75">
        <v>0</v>
      </c>
      <c r="AT97" s="76">
        <f t="shared" si="1"/>
        <v>0</v>
      </c>
      <c r="AU97" s="77">
        <f>'03 - Hnojovicová kanalizácia'!P123</f>
        <v>526.91879600000004</v>
      </c>
      <c r="AV97" s="76">
        <f>'03 - Hnojovicová kanalizácia'!J33</f>
        <v>0</v>
      </c>
      <c r="AW97" s="76">
        <f>'03 - Hnojovicová kanalizácia'!J34</f>
        <v>0</v>
      </c>
      <c r="AX97" s="76">
        <f>'03 - Hnojovicová kanalizácia'!J35</f>
        <v>0</v>
      </c>
      <c r="AY97" s="76">
        <f>'03 - Hnojovicová kanalizácia'!J36</f>
        <v>0</v>
      </c>
      <c r="AZ97" s="76">
        <f>'03 - Hnojovicová kanalizácia'!F33</f>
        <v>0</v>
      </c>
      <c r="BA97" s="76">
        <f>'03 - Hnojovicová kanalizácia'!F34</f>
        <v>0</v>
      </c>
      <c r="BB97" s="76">
        <f>'03 - Hnojovicová kanalizácia'!F35</f>
        <v>0</v>
      </c>
      <c r="BC97" s="76">
        <f>'03 - Hnojovicová kanalizácia'!F36</f>
        <v>0</v>
      </c>
      <c r="BD97" s="78">
        <f>'03 - Hnojovicová kanalizácia'!F37</f>
        <v>0</v>
      </c>
      <c r="BT97" s="79" t="s">
        <v>80</v>
      </c>
      <c r="BV97" s="79" t="s">
        <v>74</v>
      </c>
      <c r="BW97" s="79" t="s">
        <v>87</v>
      </c>
      <c r="BX97" s="79" t="s">
        <v>4</v>
      </c>
      <c r="CL97" s="79" t="s">
        <v>1</v>
      </c>
      <c r="CM97" s="79" t="s">
        <v>72</v>
      </c>
    </row>
    <row r="98" spans="1:91" s="6" customFormat="1" ht="16.5" customHeight="1">
      <c r="A98" s="70" t="s">
        <v>76</v>
      </c>
      <c r="B98" s="71"/>
      <c r="C98" s="72"/>
      <c r="D98" s="187" t="s">
        <v>88</v>
      </c>
      <c r="E98" s="187"/>
      <c r="F98" s="187"/>
      <c r="G98" s="187"/>
      <c r="H98" s="187"/>
      <c r="I98" s="73"/>
      <c r="J98" s="187" t="s">
        <v>89</v>
      </c>
      <c r="K98" s="187"/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158">
        <f>'04 - Chemická kanalizácia...'!J30</f>
        <v>0</v>
      </c>
      <c r="AH98" s="159"/>
      <c r="AI98" s="159"/>
      <c r="AJ98" s="159"/>
      <c r="AK98" s="159"/>
      <c r="AL98" s="159"/>
      <c r="AM98" s="159"/>
      <c r="AN98" s="158">
        <f t="shared" si="0"/>
        <v>0</v>
      </c>
      <c r="AO98" s="159"/>
      <c r="AP98" s="159"/>
      <c r="AQ98" s="74" t="s">
        <v>79</v>
      </c>
      <c r="AR98" s="71"/>
      <c r="AS98" s="75">
        <v>0</v>
      </c>
      <c r="AT98" s="76">
        <f t="shared" si="1"/>
        <v>0</v>
      </c>
      <c r="AU98" s="77">
        <f>'04 - Chemická kanalizácia...'!P124</f>
        <v>376.39224000000007</v>
      </c>
      <c r="AV98" s="76">
        <f>'04 - Chemická kanalizácia...'!J33</f>
        <v>0</v>
      </c>
      <c r="AW98" s="76">
        <f>'04 - Chemická kanalizácia...'!J34</f>
        <v>0</v>
      </c>
      <c r="AX98" s="76">
        <f>'04 - Chemická kanalizácia...'!J35</f>
        <v>0</v>
      </c>
      <c r="AY98" s="76">
        <f>'04 - Chemická kanalizácia...'!J36</f>
        <v>0</v>
      </c>
      <c r="AZ98" s="76">
        <f>'04 - Chemická kanalizácia...'!F33</f>
        <v>0</v>
      </c>
      <c r="BA98" s="76">
        <f>'04 - Chemická kanalizácia...'!F34</f>
        <v>0</v>
      </c>
      <c r="BB98" s="76">
        <f>'04 - Chemická kanalizácia...'!F35</f>
        <v>0</v>
      </c>
      <c r="BC98" s="76">
        <f>'04 - Chemická kanalizácia...'!F36</f>
        <v>0</v>
      </c>
      <c r="BD98" s="78">
        <f>'04 - Chemická kanalizácia...'!F37</f>
        <v>0</v>
      </c>
      <c r="BT98" s="79" t="s">
        <v>80</v>
      </c>
      <c r="BV98" s="79" t="s">
        <v>74</v>
      </c>
      <c r="BW98" s="79" t="s">
        <v>90</v>
      </c>
      <c r="BX98" s="79" t="s">
        <v>4</v>
      </c>
      <c r="CL98" s="79" t="s">
        <v>1</v>
      </c>
      <c r="CM98" s="79" t="s">
        <v>72</v>
      </c>
    </row>
    <row r="99" spans="1:91" s="6" customFormat="1" ht="16.5" customHeight="1">
      <c r="A99" s="70" t="s">
        <v>76</v>
      </c>
      <c r="B99" s="71"/>
      <c r="C99" s="72"/>
      <c r="D99" s="187" t="s">
        <v>91</v>
      </c>
      <c r="E99" s="187"/>
      <c r="F99" s="187"/>
      <c r="G99" s="187"/>
      <c r="H99" s="187"/>
      <c r="I99" s="73"/>
      <c r="J99" s="187" t="s">
        <v>92</v>
      </c>
      <c r="K99" s="187"/>
      <c r="L99" s="187"/>
      <c r="M99" s="187"/>
      <c r="N99" s="187"/>
      <c r="O99" s="187"/>
      <c r="P99" s="187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7"/>
      <c r="AG99" s="158">
        <f>'05 - Dezinfekčná kanalizácia'!J30</f>
        <v>0</v>
      </c>
      <c r="AH99" s="159"/>
      <c r="AI99" s="159"/>
      <c r="AJ99" s="159"/>
      <c r="AK99" s="159"/>
      <c r="AL99" s="159"/>
      <c r="AM99" s="159"/>
      <c r="AN99" s="158">
        <f t="shared" si="0"/>
        <v>0</v>
      </c>
      <c r="AO99" s="159"/>
      <c r="AP99" s="159"/>
      <c r="AQ99" s="74" t="s">
        <v>79</v>
      </c>
      <c r="AR99" s="71"/>
      <c r="AS99" s="75">
        <v>0</v>
      </c>
      <c r="AT99" s="76">
        <f t="shared" si="1"/>
        <v>0</v>
      </c>
      <c r="AU99" s="77">
        <f>'05 - Dezinfekčná kanalizácia'!P124</f>
        <v>641.53980400000012</v>
      </c>
      <c r="AV99" s="76">
        <f>'05 - Dezinfekčná kanalizácia'!J33</f>
        <v>0</v>
      </c>
      <c r="AW99" s="76">
        <f>'05 - Dezinfekčná kanalizácia'!J34</f>
        <v>0</v>
      </c>
      <c r="AX99" s="76">
        <f>'05 - Dezinfekčná kanalizácia'!J35</f>
        <v>0</v>
      </c>
      <c r="AY99" s="76">
        <f>'05 - Dezinfekčná kanalizácia'!J36</f>
        <v>0</v>
      </c>
      <c r="AZ99" s="76">
        <f>'05 - Dezinfekčná kanalizácia'!F33</f>
        <v>0</v>
      </c>
      <c r="BA99" s="76">
        <f>'05 - Dezinfekčná kanalizácia'!F34</f>
        <v>0</v>
      </c>
      <c r="BB99" s="76">
        <f>'05 - Dezinfekčná kanalizácia'!F35</f>
        <v>0</v>
      </c>
      <c r="BC99" s="76">
        <f>'05 - Dezinfekčná kanalizácia'!F36</f>
        <v>0</v>
      </c>
      <c r="BD99" s="78">
        <f>'05 - Dezinfekčná kanalizácia'!F37</f>
        <v>0</v>
      </c>
      <c r="BT99" s="79" t="s">
        <v>80</v>
      </c>
      <c r="BV99" s="79" t="s">
        <v>74</v>
      </c>
      <c r="BW99" s="79" t="s">
        <v>93</v>
      </c>
      <c r="BX99" s="79" t="s">
        <v>4</v>
      </c>
      <c r="CL99" s="79" t="s">
        <v>1</v>
      </c>
      <c r="CM99" s="79" t="s">
        <v>72</v>
      </c>
    </row>
    <row r="100" spans="1:91" s="6" customFormat="1" ht="16.5" customHeight="1">
      <c r="A100" s="70" t="s">
        <v>76</v>
      </c>
      <c r="B100" s="71"/>
      <c r="C100" s="72"/>
      <c r="D100" s="187" t="s">
        <v>94</v>
      </c>
      <c r="E100" s="187"/>
      <c r="F100" s="187"/>
      <c r="G100" s="187"/>
      <c r="H100" s="187"/>
      <c r="I100" s="73"/>
      <c r="J100" s="187" t="s">
        <v>95</v>
      </c>
      <c r="K100" s="187"/>
      <c r="L100" s="187"/>
      <c r="M100" s="187"/>
      <c r="N100" s="187"/>
      <c r="O100" s="187"/>
      <c r="P100" s="187"/>
      <c r="Q100" s="187"/>
      <c r="R100" s="187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  <c r="AF100" s="187"/>
      <c r="AG100" s="158">
        <f>'06 - Vodovodná prípojka'!J30</f>
        <v>0</v>
      </c>
      <c r="AH100" s="159"/>
      <c r="AI100" s="159"/>
      <c r="AJ100" s="159"/>
      <c r="AK100" s="159"/>
      <c r="AL100" s="159"/>
      <c r="AM100" s="159"/>
      <c r="AN100" s="158">
        <f t="shared" si="0"/>
        <v>0</v>
      </c>
      <c r="AO100" s="159"/>
      <c r="AP100" s="159"/>
      <c r="AQ100" s="74" t="s">
        <v>79</v>
      </c>
      <c r="AR100" s="71"/>
      <c r="AS100" s="75">
        <v>0</v>
      </c>
      <c r="AT100" s="76">
        <f t="shared" si="1"/>
        <v>0</v>
      </c>
      <c r="AU100" s="77">
        <f>'06 - Vodovodná prípojka'!P127</f>
        <v>656.88725099999999</v>
      </c>
      <c r="AV100" s="76">
        <f>'06 - Vodovodná prípojka'!J33</f>
        <v>0</v>
      </c>
      <c r="AW100" s="76">
        <f>'06 - Vodovodná prípojka'!J34</f>
        <v>0</v>
      </c>
      <c r="AX100" s="76">
        <f>'06 - Vodovodná prípojka'!J35</f>
        <v>0</v>
      </c>
      <c r="AY100" s="76">
        <f>'06 - Vodovodná prípojka'!J36</f>
        <v>0</v>
      </c>
      <c r="AZ100" s="76">
        <f>'06 - Vodovodná prípojka'!F33</f>
        <v>0</v>
      </c>
      <c r="BA100" s="76">
        <f>'06 - Vodovodná prípojka'!F34</f>
        <v>0</v>
      </c>
      <c r="BB100" s="76">
        <f>'06 - Vodovodná prípojka'!F35</f>
        <v>0</v>
      </c>
      <c r="BC100" s="76">
        <f>'06 - Vodovodná prípojka'!F36</f>
        <v>0</v>
      </c>
      <c r="BD100" s="78">
        <f>'06 - Vodovodná prípojka'!F37</f>
        <v>0</v>
      </c>
      <c r="BT100" s="79" t="s">
        <v>80</v>
      </c>
      <c r="BV100" s="79" t="s">
        <v>74</v>
      </c>
      <c r="BW100" s="79" t="s">
        <v>96</v>
      </c>
      <c r="BX100" s="79" t="s">
        <v>4</v>
      </c>
      <c r="CL100" s="79" t="s">
        <v>1</v>
      </c>
      <c r="CM100" s="79" t="s">
        <v>72</v>
      </c>
    </row>
    <row r="101" spans="1:91" s="6" customFormat="1" ht="16.5" customHeight="1">
      <c r="A101" s="70" t="s">
        <v>76</v>
      </c>
      <c r="B101" s="71"/>
      <c r="C101" s="72"/>
      <c r="D101" s="187" t="s">
        <v>97</v>
      </c>
      <c r="E101" s="187"/>
      <c r="F101" s="187"/>
      <c r="G101" s="187"/>
      <c r="H101" s="187"/>
      <c r="I101" s="73"/>
      <c r="J101" s="187" t="s">
        <v>98</v>
      </c>
      <c r="K101" s="187"/>
      <c r="L101" s="187"/>
      <c r="M101" s="187"/>
      <c r="N101" s="187"/>
      <c r="O101" s="187"/>
      <c r="P101" s="187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  <c r="AF101" s="187"/>
      <c r="AG101" s="158">
        <f>'07 - Vnútorný vodovod'!J30</f>
        <v>0</v>
      </c>
      <c r="AH101" s="159"/>
      <c r="AI101" s="159"/>
      <c r="AJ101" s="159"/>
      <c r="AK101" s="159"/>
      <c r="AL101" s="159"/>
      <c r="AM101" s="159"/>
      <c r="AN101" s="158">
        <f t="shared" si="0"/>
        <v>0</v>
      </c>
      <c r="AO101" s="159"/>
      <c r="AP101" s="159"/>
      <c r="AQ101" s="74" t="s">
        <v>79</v>
      </c>
      <c r="AR101" s="71"/>
      <c r="AS101" s="75">
        <v>0</v>
      </c>
      <c r="AT101" s="76">
        <f t="shared" si="1"/>
        <v>0</v>
      </c>
      <c r="AU101" s="77">
        <f>'07 - Vnútorný vodovod'!P126</f>
        <v>261.77177</v>
      </c>
      <c r="AV101" s="76">
        <f>'07 - Vnútorný vodovod'!J33</f>
        <v>0</v>
      </c>
      <c r="AW101" s="76">
        <f>'07 - Vnútorný vodovod'!J34</f>
        <v>0</v>
      </c>
      <c r="AX101" s="76">
        <f>'07 - Vnútorný vodovod'!J35</f>
        <v>0</v>
      </c>
      <c r="AY101" s="76">
        <f>'07 - Vnútorný vodovod'!J36</f>
        <v>0</v>
      </c>
      <c r="AZ101" s="76">
        <f>'07 - Vnútorný vodovod'!F33</f>
        <v>0</v>
      </c>
      <c r="BA101" s="76">
        <f>'07 - Vnútorný vodovod'!F34</f>
        <v>0</v>
      </c>
      <c r="BB101" s="76">
        <f>'07 - Vnútorný vodovod'!F35</f>
        <v>0</v>
      </c>
      <c r="BC101" s="76">
        <f>'07 - Vnútorný vodovod'!F36</f>
        <v>0</v>
      </c>
      <c r="BD101" s="78">
        <f>'07 - Vnútorný vodovod'!F37</f>
        <v>0</v>
      </c>
      <c r="BT101" s="79" t="s">
        <v>80</v>
      </c>
      <c r="BV101" s="79" t="s">
        <v>74</v>
      </c>
      <c r="BW101" s="79" t="s">
        <v>99</v>
      </c>
      <c r="BX101" s="79" t="s">
        <v>4</v>
      </c>
      <c r="CL101" s="79" t="s">
        <v>1</v>
      </c>
      <c r="CM101" s="79" t="s">
        <v>72</v>
      </c>
    </row>
    <row r="102" spans="1:91" s="6" customFormat="1" ht="16.5" customHeight="1">
      <c r="A102" s="70" t="s">
        <v>76</v>
      </c>
      <c r="B102" s="71"/>
      <c r="C102" s="72"/>
      <c r="D102" s="187" t="s">
        <v>100</v>
      </c>
      <c r="E102" s="187"/>
      <c r="F102" s="187"/>
      <c r="G102" s="187"/>
      <c r="H102" s="187"/>
      <c r="I102" s="73"/>
      <c r="J102" s="187" t="s">
        <v>101</v>
      </c>
      <c r="K102" s="187"/>
      <c r="L102" s="187"/>
      <c r="M102" s="187"/>
      <c r="N102" s="187"/>
      <c r="O102" s="187"/>
      <c r="P102" s="187"/>
      <c r="Q102" s="187"/>
      <c r="R102" s="187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F102" s="187"/>
      <c r="AG102" s="158">
        <f>'08 - Požiarny vodovod'!J30</f>
        <v>0</v>
      </c>
      <c r="AH102" s="159"/>
      <c r="AI102" s="159"/>
      <c r="AJ102" s="159"/>
      <c r="AK102" s="159"/>
      <c r="AL102" s="159"/>
      <c r="AM102" s="159"/>
      <c r="AN102" s="158">
        <f t="shared" si="0"/>
        <v>0</v>
      </c>
      <c r="AO102" s="159"/>
      <c r="AP102" s="159"/>
      <c r="AQ102" s="74" t="s">
        <v>79</v>
      </c>
      <c r="AR102" s="71"/>
      <c r="AS102" s="75">
        <v>0</v>
      </c>
      <c r="AT102" s="76">
        <f t="shared" si="1"/>
        <v>0</v>
      </c>
      <c r="AU102" s="77">
        <f>'08 - Požiarny vodovod'!P126</f>
        <v>294.23917799999998</v>
      </c>
      <c r="AV102" s="76">
        <f>'08 - Požiarny vodovod'!J33</f>
        <v>0</v>
      </c>
      <c r="AW102" s="76">
        <f>'08 - Požiarny vodovod'!J34</f>
        <v>0</v>
      </c>
      <c r="AX102" s="76">
        <f>'08 - Požiarny vodovod'!J35</f>
        <v>0</v>
      </c>
      <c r="AY102" s="76">
        <f>'08 - Požiarny vodovod'!J36</f>
        <v>0</v>
      </c>
      <c r="AZ102" s="76">
        <f>'08 - Požiarny vodovod'!F33</f>
        <v>0</v>
      </c>
      <c r="BA102" s="76">
        <f>'08 - Požiarny vodovod'!F34</f>
        <v>0</v>
      </c>
      <c r="BB102" s="76">
        <f>'08 - Požiarny vodovod'!F35</f>
        <v>0</v>
      </c>
      <c r="BC102" s="76">
        <f>'08 - Požiarny vodovod'!F36</f>
        <v>0</v>
      </c>
      <c r="BD102" s="78">
        <f>'08 - Požiarny vodovod'!F37</f>
        <v>0</v>
      </c>
      <c r="BT102" s="79" t="s">
        <v>80</v>
      </c>
      <c r="BV102" s="79" t="s">
        <v>74</v>
      </c>
      <c r="BW102" s="79" t="s">
        <v>102</v>
      </c>
      <c r="BX102" s="79" t="s">
        <v>4</v>
      </c>
      <c r="CL102" s="79" t="s">
        <v>1</v>
      </c>
      <c r="CM102" s="79" t="s">
        <v>72</v>
      </c>
    </row>
    <row r="103" spans="1:91" s="6" customFormat="1" ht="16.5" customHeight="1">
      <c r="A103" s="70" t="s">
        <v>76</v>
      </c>
      <c r="B103" s="71"/>
      <c r="C103" s="72"/>
      <c r="D103" s="187" t="s">
        <v>103</v>
      </c>
      <c r="E103" s="187"/>
      <c r="F103" s="187"/>
      <c r="G103" s="187"/>
      <c r="H103" s="187"/>
      <c r="I103" s="73"/>
      <c r="J103" s="187" t="s">
        <v>104</v>
      </c>
      <c r="K103" s="187"/>
      <c r="L103" s="187"/>
      <c r="M103" s="187"/>
      <c r="N103" s="187"/>
      <c r="O103" s="187"/>
      <c r="P103" s="187"/>
      <c r="Q103" s="187"/>
      <c r="R103" s="187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  <c r="AF103" s="187"/>
      <c r="AG103" s="158">
        <f>'09 - Vodovod pre napájačky'!J30</f>
        <v>0</v>
      </c>
      <c r="AH103" s="159"/>
      <c r="AI103" s="159"/>
      <c r="AJ103" s="159"/>
      <c r="AK103" s="159"/>
      <c r="AL103" s="159"/>
      <c r="AM103" s="159"/>
      <c r="AN103" s="158">
        <f t="shared" si="0"/>
        <v>0</v>
      </c>
      <c r="AO103" s="159"/>
      <c r="AP103" s="159"/>
      <c r="AQ103" s="74" t="s">
        <v>79</v>
      </c>
      <c r="AR103" s="71"/>
      <c r="AS103" s="75">
        <v>0</v>
      </c>
      <c r="AT103" s="76">
        <f t="shared" si="1"/>
        <v>0</v>
      </c>
      <c r="AU103" s="77">
        <f>'09 - Vodovod pre napájačky'!P126</f>
        <v>301.24902000000003</v>
      </c>
      <c r="AV103" s="76">
        <f>'09 - Vodovod pre napájačky'!J33</f>
        <v>0</v>
      </c>
      <c r="AW103" s="76">
        <f>'09 - Vodovod pre napájačky'!J34</f>
        <v>0</v>
      </c>
      <c r="AX103" s="76">
        <f>'09 - Vodovod pre napájačky'!J35</f>
        <v>0</v>
      </c>
      <c r="AY103" s="76">
        <f>'09 - Vodovod pre napájačky'!J36</f>
        <v>0</v>
      </c>
      <c r="AZ103" s="76">
        <f>'09 - Vodovod pre napájačky'!F33</f>
        <v>0</v>
      </c>
      <c r="BA103" s="76">
        <f>'09 - Vodovod pre napájačky'!F34</f>
        <v>0</v>
      </c>
      <c r="BB103" s="76">
        <f>'09 - Vodovod pre napájačky'!F35</f>
        <v>0</v>
      </c>
      <c r="BC103" s="76">
        <f>'09 - Vodovod pre napájačky'!F36</f>
        <v>0</v>
      </c>
      <c r="BD103" s="78">
        <f>'09 - Vodovod pre napájačky'!F37</f>
        <v>0</v>
      </c>
      <c r="BT103" s="79" t="s">
        <v>80</v>
      </c>
      <c r="BV103" s="79" t="s">
        <v>74</v>
      </c>
      <c r="BW103" s="79" t="s">
        <v>105</v>
      </c>
      <c r="BX103" s="79" t="s">
        <v>4</v>
      </c>
      <c r="CL103" s="79" t="s">
        <v>1</v>
      </c>
      <c r="CM103" s="79" t="s">
        <v>72</v>
      </c>
    </row>
    <row r="104" spans="1:91" s="6" customFormat="1" ht="16.5" customHeight="1">
      <c r="A104" s="70" t="s">
        <v>76</v>
      </c>
      <c r="B104" s="71"/>
      <c r="C104" s="72"/>
      <c r="D104" s="187" t="s">
        <v>106</v>
      </c>
      <c r="E104" s="187"/>
      <c r="F104" s="187"/>
      <c r="G104" s="187"/>
      <c r="H104" s="187"/>
      <c r="I104" s="73"/>
      <c r="J104" s="187" t="s">
        <v>107</v>
      </c>
      <c r="K104" s="187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58">
        <f>'10 - Vodovod pre úžitkovú...'!J30</f>
        <v>0</v>
      </c>
      <c r="AH104" s="159"/>
      <c r="AI104" s="159"/>
      <c r="AJ104" s="159"/>
      <c r="AK104" s="159"/>
      <c r="AL104" s="159"/>
      <c r="AM104" s="159"/>
      <c r="AN104" s="158">
        <f t="shared" si="0"/>
        <v>0</v>
      </c>
      <c r="AO104" s="159"/>
      <c r="AP104" s="159"/>
      <c r="AQ104" s="74" t="s">
        <v>79</v>
      </c>
      <c r="AR104" s="71"/>
      <c r="AS104" s="75">
        <v>0</v>
      </c>
      <c r="AT104" s="76">
        <f t="shared" si="1"/>
        <v>0</v>
      </c>
      <c r="AU104" s="77">
        <f>'10 - Vodovod pre úžitkovú...'!P127</f>
        <v>268.153817</v>
      </c>
      <c r="AV104" s="76">
        <f>'10 - Vodovod pre úžitkovú...'!J33</f>
        <v>0</v>
      </c>
      <c r="AW104" s="76">
        <f>'10 - Vodovod pre úžitkovú...'!J34</f>
        <v>0</v>
      </c>
      <c r="AX104" s="76">
        <f>'10 - Vodovod pre úžitkovú...'!J35</f>
        <v>0</v>
      </c>
      <c r="AY104" s="76">
        <f>'10 - Vodovod pre úžitkovú...'!J36</f>
        <v>0</v>
      </c>
      <c r="AZ104" s="76">
        <f>'10 - Vodovod pre úžitkovú...'!F33</f>
        <v>0</v>
      </c>
      <c r="BA104" s="76">
        <f>'10 - Vodovod pre úžitkovú...'!F34</f>
        <v>0</v>
      </c>
      <c r="BB104" s="76">
        <f>'10 - Vodovod pre úžitkovú...'!F35</f>
        <v>0</v>
      </c>
      <c r="BC104" s="76">
        <f>'10 - Vodovod pre úžitkovú...'!F36</f>
        <v>0</v>
      </c>
      <c r="BD104" s="78">
        <f>'10 - Vodovod pre úžitkovú...'!F37</f>
        <v>0</v>
      </c>
      <c r="BT104" s="79" t="s">
        <v>80</v>
      </c>
      <c r="BV104" s="79" t="s">
        <v>74</v>
      </c>
      <c r="BW104" s="79" t="s">
        <v>108</v>
      </c>
      <c r="BX104" s="79" t="s">
        <v>4</v>
      </c>
      <c r="CL104" s="79" t="s">
        <v>1</v>
      </c>
      <c r="CM104" s="79" t="s">
        <v>72</v>
      </c>
    </row>
    <row r="105" spans="1:91" s="6" customFormat="1" ht="16.5" customHeight="1">
      <c r="A105" s="70" t="s">
        <v>76</v>
      </c>
      <c r="B105" s="71"/>
      <c r="C105" s="72"/>
      <c r="D105" s="187" t="s">
        <v>109</v>
      </c>
      <c r="E105" s="187"/>
      <c r="F105" s="187"/>
      <c r="G105" s="187"/>
      <c r="H105" s="187"/>
      <c r="I105" s="73"/>
      <c r="J105" s="187" t="s">
        <v>110</v>
      </c>
      <c r="K105" s="187"/>
      <c r="L105" s="187"/>
      <c r="M105" s="187"/>
      <c r="N105" s="187"/>
      <c r="O105" s="187"/>
      <c r="P105" s="187"/>
      <c r="Q105" s="187"/>
      <c r="R105" s="187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  <c r="AF105" s="187"/>
      <c r="AG105" s="158">
        <f>'11 - Vodovod pre upravenú...'!J30</f>
        <v>0</v>
      </c>
      <c r="AH105" s="159"/>
      <c r="AI105" s="159"/>
      <c r="AJ105" s="159"/>
      <c r="AK105" s="159"/>
      <c r="AL105" s="159"/>
      <c r="AM105" s="159"/>
      <c r="AN105" s="158">
        <f t="shared" si="0"/>
        <v>0</v>
      </c>
      <c r="AO105" s="159"/>
      <c r="AP105" s="159"/>
      <c r="AQ105" s="74" t="s">
        <v>79</v>
      </c>
      <c r="AR105" s="71"/>
      <c r="AS105" s="80">
        <v>0</v>
      </c>
      <c r="AT105" s="81">
        <f t="shared" si="1"/>
        <v>0</v>
      </c>
      <c r="AU105" s="82">
        <f>'11 - Vodovod pre upravenú...'!P126</f>
        <v>164.35745399999999</v>
      </c>
      <c r="AV105" s="81">
        <f>'11 - Vodovod pre upravenú...'!J33</f>
        <v>0</v>
      </c>
      <c r="AW105" s="81">
        <f>'11 - Vodovod pre upravenú...'!J34</f>
        <v>0</v>
      </c>
      <c r="AX105" s="81">
        <f>'11 - Vodovod pre upravenú...'!J35</f>
        <v>0</v>
      </c>
      <c r="AY105" s="81">
        <f>'11 - Vodovod pre upravenú...'!J36</f>
        <v>0</v>
      </c>
      <c r="AZ105" s="81">
        <f>'11 - Vodovod pre upravenú...'!F33</f>
        <v>0</v>
      </c>
      <c r="BA105" s="81">
        <f>'11 - Vodovod pre upravenú...'!F34</f>
        <v>0</v>
      </c>
      <c r="BB105" s="81">
        <f>'11 - Vodovod pre upravenú...'!F35</f>
        <v>0</v>
      </c>
      <c r="BC105" s="81">
        <f>'11 - Vodovod pre upravenú...'!F36</f>
        <v>0</v>
      </c>
      <c r="BD105" s="83">
        <f>'11 - Vodovod pre upravenú...'!F37</f>
        <v>0</v>
      </c>
      <c r="BT105" s="79" t="s">
        <v>80</v>
      </c>
      <c r="BV105" s="79" t="s">
        <v>74</v>
      </c>
      <c r="BW105" s="79" t="s">
        <v>111</v>
      </c>
      <c r="BX105" s="79" t="s">
        <v>4</v>
      </c>
      <c r="CL105" s="79" t="s">
        <v>1</v>
      </c>
      <c r="CM105" s="79" t="s">
        <v>72</v>
      </c>
    </row>
    <row r="106" spans="1:91" s="1" customFormat="1" ht="30" customHeight="1">
      <c r="B106" s="25"/>
      <c r="AR106" s="25"/>
    </row>
    <row r="107" spans="1:91" s="1" customFormat="1" ht="6.95" customHeight="1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25"/>
    </row>
  </sheetData>
  <mergeCells count="80">
    <mergeCell ref="D99:H99"/>
    <mergeCell ref="D95:H95"/>
    <mergeCell ref="D100:H100"/>
    <mergeCell ref="D97:H97"/>
    <mergeCell ref="D96:H96"/>
    <mergeCell ref="D103:H103"/>
    <mergeCell ref="D104:H104"/>
    <mergeCell ref="D101:H101"/>
    <mergeCell ref="I92:AF92"/>
    <mergeCell ref="J102:AF102"/>
    <mergeCell ref="J103:AF103"/>
    <mergeCell ref="J100:AF100"/>
    <mergeCell ref="J99:AF99"/>
    <mergeCell ref="J98:AF98"/>
    <mergeCell ref="J97:AF97"/>
    <mergeCell ref="J101:AF101"/>
    <mergeCell ref="J104:AF104"/>
    <mergeCell ref="J96:AF96"/>
    <mergeCell ref="J95:AF95"/>
    <mergeCell ref="C92:G92"/>
    <mergeCell ref="D98:H98"/>
    <mergeCell ref="D105:H105"/>
    <mergeCell ref="J105:AF105"/>
    <mergeCell ref="K5:AJ5"/>
    <mergeCell ref="K6:AJ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AK30:AO30"/>
    <mergeCell ref="L30:P30"/>
    <mergeCell ref="W30:AE30"/>
    <mergeCell ref="D102:H102"/>
    <mergeCell ref="W31:AE31"/>
    <mergeCell ref="AK31:AO31"/>
    <mergeCell ref="L31:P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103:AM103"/>
    <mergeCell ref="AG102:AM102"/>
    <mergeCell ref="AG92:AM92"/>
    <mergeCell ref="AG97:AM97"/>
    <mergeCell ref="AG95:AM95"/>
    <mergeCell ref="AG100:AM100"/>
    <mergeCell ref="AG101:AM101"/>
    <mergeCell ref="AG99:AM99"/>
    <mergeCell ref="AG96:AM96"/>
    <mergeCell ref="AS89:AT91"/>
    <mergeCell ref="L85:AJ85"/>
    <mergeCell ref="AM87:AN87"/>
    <mergeCell ref="AM89:AP89"/>
    <mergeCell ref="AM90:AP90"/>
    <mergeCell ref="AN104:AP104"/>
    <mergeCell ref="AN103:AP103"/>
    <mergeCell ref="AN96:AP96"/>
    <mergeCell ref="AN102:AP102"/>
    <mergeCell ref="AN92:AP92"/>
    <mergeCell ref="AN101:AP101"/>
    <mergeCell ref="AN98:AP98"/>
    <mergeCell ref="AN100:AP100"/>
    <mergeCell ref="AN99:AP99"/>
    <mergeCell ref="AN95:AP95"/>
    <mergeCell ref="AN97:AP97"/>
    <mergeCell ref="AN105:AP105"/>
    <mergeCell ref="AG105:AM105"/>
    <mergeCell ref="AG94:AM94"/>
    <mergeCell ref="AN94:AP94"/>
    <mergeCell ref="AG104:AM104"/>
    <mergeCell ref="AG98:AM98"/>
  </mergeCells>
  <hyperlinks>
    <hyperlink ref="A95" location="'01 - Dažďová kanalizácia'!C2" display="/" xr:uid="{00000000-0004-0000-0000-000000000000}"/>
    <hyperlink ref="A96" location="'02 - Splašková kanalizácia'!C2" display="/" xr:uid="{00000000-0004-0000-0000-000001000000}"/>
    <hyperlink ref="A97" location="'03 - Hnojovicová kanalizácia'!C2" display="/" xr:uid="{00000000-0004-0000-0000-000002000000}"/>
    <hyperlink ref="A98" location="'04 - Chemická kanalizácia...'!C2" display="/" xr:uid="{00000000-0004-0000-0000-000003000000}"/>
    <hyperlink ref="A99" location="'05 - Dezinfekčná kanalizácia'!C2" display="/" xr:uid="{00000000-0004-0000-0000-000004000000}"/>
    <hyperlink ref="A100" location="'06 - Vodovodná prípojka'!C2" display="/" xr:uid="{00000000-0004-0000-0000-000005000000}"/>
    <hyperlink ref="A101" location="'07 - Vnútorný vodovod'!C2" display="/" xr:uid="{00000000-0004-0000-0000-000006000000}"/>
    <hyperlink ref="A102" location="'08 - Požiarny vodovod'!C2" display="/" xr:uid="{00000000-0004-0000-0000-000007000000}"/>
    <hyperlink ref="A103" location="'09 - Vodovod pre napájačky'!C2" display="/" xr:uid="{00000000-0004-0000-0000-000008000000}"/>
    <hyperlink ref="A104" location="'10 - Vodovod pre úžitkovú...'!C2" display="/" xr:uid="{00000000-0004-0000-0000-000009000000}"/>
    <hyperlink ref="A105" location="'11 - Vodovod pre upravenú...'!C2" display="/" xr:uid="{00000000-0004-0000-0000-00000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70"/>
  <sheetViews>
    <sheetView showGridLines="0" topLeftCell="A19" workbookViewId="0">
      <selection activeCell="I38" sqref="I3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8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105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112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26.25" customHeight="1">
      <c r="B7" s="16"/>
      <c r="E7" s="196" t="str">
        <f>'Rekapitulácia stavby'!K6</f>
        <v>Rekonštrukcia ustajňovacích priestorov na hosp. dvore Liptovský Peter</v>
      </c>
      <c r="F7" s="197"/>
      <c r="G7" s="197"/>
      <c r="H7" s="19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85" t="s">
        <v>878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8. 2. 2025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>
      <c r="B15" s="25"/>
      <c r="E15" s="20" t="s">
        <v>22</v>
      </c>
      <c r="I15" s="22" t="s">
        <v>23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8" t="str">
        <f>'Rekapitulácia stavby'!E14</f>
        <v xml:space="preserve"> </v>
      </c>
      <c r="F18" s="188"/>
      <c r="G18" s="188"/>
      <c r="H18" s="188"/>
      <c r="I18" s="22" t="s">
        <v>23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21</v>
      </c>
      <c r="J20" s="20" t="s">
        <v>1</v>
      </c>
      <c r="L20" s="25"/>
    </row>
    <row r="21" spans="2:12" s="1" customFormat="1" ht="18" customHeight="1">
      <c r="B21" s="25"/>
      <c r="E21" s="20" t="s">
        <v>27</v>
      </c>
      <c r="I21" s="22" t="s">
        <v>23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30</v>
      </c>
      <c r="I23" s="22" t="s">
        <v>21</v>
      </c>
      <c r="J23" s="20" t="s">
        <v>1</v>
      </c>
      <c r="L23" s="25"/>
    </row>
    <row r="24" spans="2:12" s="1" customFormat="1" ht="18" customHeight="1">
      <c r="B24" s="25"/>
      <c r="E24" s="20" t="s">
        <v>27</v>
      </c>
      <c r="I24" s="22" t="s">
        <v>23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31</v>
      </c>
      <c r="L26" s="25"/>
    </row>
    <row r="27" spans="2:12" s="7" customFormat="1" ht="16.5" customHeight="1">
      <c r="B27" s="85"/>
      <c r="E27" s="190" t="s">
        <v>1</v>
      </c>
      <c r="F27" s="190"/>
      <c r="G27" s="190"/>
      <c r="H27" s="190"/>
      <c r="L27" s="85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32</v>
      </c>
      <c r="J30" s="62">
        <f>ROUND(J126,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5" customHeight="1">
      <c r="B33" s="25"/>
      <c r="D33" s="51" t="s">
        <v>36</v>
      </c>
      <c r="E33" s="30" t="s">
        <v>37</v>
      </c>
      <c r="F33" s="87">
        <f>ROUND((SUM(BE126:BE169)),  2)</f>
        <v>0</v>
      </c>
      <c r="G33" s="88"/>
      <c r="H33" s="88"/>
      <c r="I33" s="89">
        <v>0.2</v>
      </c>
      <c r="J33" s="87">
        <f>ROUND(((SUM(BE126:BE169))*I33),  2)</f>
        <v>0</v>
      </c>
      <c r="L33" s="25"/>
    </row>
    <row r="34" spans="2:12" s="1" customFormat="1" ht="14.45" customHeight="1">
      <c r="B34" s="25"/>
      <c r="E34" s="30" t="s">
        <v>38</v>
      </c>
      <c r="F34" s="90">
        <f>ROUND((SUM(BF126:BF169)),  2)</f>
        <v>0</v>
      </c>
      <c r="I34" s="91">
        <v>0.23</v>
      </c>
      <c r="J34" s="90">
        <f>ROUND(((SUM(BF126:BF169))*I34),  2)</f>
        <v>0</v>
      </c>
      <c r="L34" s="25"/>
    </row>
    <row r="35" spans="2:12" s="1" customFormat="1" ht="14.45" hidden="1" customHeight="1">
      <c r="B35" s="25"/>
      <c r="E35" s="22" t="s">
        <v>39</v>
      </c>
      <c r="F35" s="90">
        <f>ROUND((SUM(BG126:BG169)),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40</v>
      </c>
      <c r="F36" s="90">
        <f>ROUND((SUM(BH126:BH169)),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41</v>
      </c>
      <c r="F37" s="87">
        <f>ROUND((SUM(BI126:BI169)),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42</v>
      </c>
      <c r="E39" s="53"/>
      <c r="F39" s="53"/>
      <c r="G39" s="94" t="s">
        <v>43</v>
      </c>
      <c r="H39" s="95" t="s">
        <v>44</v>
      </c>
      <c r="I39" s="53"/>
      <c r="J39" s="96">
        <f>SUM(J30:J37)</f>
        <v>0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>
      <c r="B82" s="25"/>
      <c r="C82" s="17" t="s">
        <v>115</v>
      </c>
      <c r="L82" s="25"/>
    </row>
    <row r="83" spans="2:47" s="1" customFormat="1" ht="6.95" hidden="1" customHeight="1">
      <c r="B83" s="25"/>
      <c r="L83" s="25"/>
    </row>
    <row r="84" spans="2:47" s="1" customFormat="1" ht="12" hidden="1" customHeight="1">
      <c r="B84" s="25"/>
      <c r="C84" s="22" t="s">
        <v>12</v>
      </c>
      <c r="L84" s="25"/>
    </row>
    <row r="85" spans="2:47" s="1" customFormat="1" ht="26.25" hidden="1" customHeight="1">
      <c r="B85" s="25"/>
      <c r="E85" s="196" t="str">
        <f>E7</f>
        <v>Rekonštrukcia ustajňovacích priestorov na hosp. dvore Liptovský Peter</v>
      </c>
      <c r="F85" s="197"/>
      <c r="G85" s="197"/>
      <c r="H85" s="197"/>
      <c r="L85" s="25"/>
    </row>
    <row r="86" spans="2:47" s="1" customFormat="1" ht="12" hidden="1" customHeight="1">
      <c r="B86" s="25"/>
      <c r="C86" s="22" t="s">
        <v>113</v>
      </c>
      <c r="L86" s="25"/>
    </row>
    <row r="87" spans="2:47" s="1" customFormat="1" ht="16.5" hidden="1" customHeight="1">
      <c r="B87" s="25"/>
      <c r="E87" s="185" t="str">
        <f>E9</f>
        <v>09 - Vodovod pre napájačky</v>
      </c>
      <c r="F87" s="195"/>
      <c r="G87" s="195"/>
      <c r="H87" s="195"/>
      <c r="L87" s="25"/>
    </row>
    <row r="88" spans="2:47" s="1" customFormat="1" ht="6.95" hidden="1" customHeight="1">
      <c r="B88" s="25"/>
      <c r="L88" s="25"/>
    </row>
    <row r="89" spans="2:47" s="1" customFormat="1" ht="12" hidden="1" customHeight="1">
      <c r="B89" s="25"/>
      <c r="C89" s="22" t="s">
        <v>16</v>
      </c>
      <c r="F89" s="20" t="str">
        <f>F12</f>
        <v>Liptovský Peter</v>
      </c>
      <c r="I89" s="22" t="s">
        <v>18</v>
      </c>
      <c r="J89" s="48" t="str">
        <f>IF(J12="","",J12)</f>
        <v>8. 2. 2025</v>
      </c>
      <c r="L89" s="25"/>
    </row>
    <row r="90" spans="2:47" s="1" customFormat="1" ht="6.95" hidden="1" customHeight="1">
      <c r="B90" s="25"/>
      <c r="L90" s="25"/>
    </row>
    <row r="91" spans="2:47" s="1" customFormat="1" ht="15.2" hidden="1" customHeight="1">
      <c r="B91" s="25"/>
      <c r="C91" s="22" t="s">
        <v>20</v>
      </c>
      <c r="F91" s="20" t="str">
        <f>E15</f>
        <v>Agria Liptovský Ondrej</v>
      </c>
      <c r="I91" s="22" t="s">
        <v>26</v>
      </c>
      <c r="J91" s="23" t="str">
        <f>E21</f>
        <v>Ing. Vladimír Šimo</v>
      </c>
      <c r="L91" s="25"/>
    </row>
    <row r="92" spans="2:47" s="1" customFormat="1" ht="15.2" hidden="1" customHeight="1">
      <c r="B92" s="25"/>
      <c r="C92" s="22" t="s">
        <v>24</v>
      </c>
      <c r="F92" s="20" t="str">
        <f>IF(E18="","",E18)</f>
        <v xml:space="preserve"> </v>
      </c>
      <c r="I92" s="22" t="s">
        <v>30</v>
      </c>
      <c r="J92" s="23" t="str">
        <f>E24</f>
        <v>Ing. Vladimír Šimo</v>
      </c>
      <c r="L92" s="25"/>
    </row>
    <row r="93" spans="2:47" s="1" customFormat="1" ht="10.35" hidden="1" customHeight="1">
      <c r="B93" s="25"/>
      <c r="L93" s="25"/>
    </row>
    <row r="94" spans="2:47" s="1" customFormat="1" ht="29.25" hidden="1" customHeight="1">
      <c r="B94" s="25"/>
      <c r="C94" s="100" t="s">
        <v>116</v>
      </c>
      <c r="D94" s="92"/>
      <c r="E94" s="92"/>
      <c r="F94" s="92"/>
      <c r="G94" s="92"/>
      <c r="H94" s="92"/>
      <c r="I94" s="92"/>
      <c r="J94" s="101" t="s">
        <v>117</v>
      </c>
      <c r="K94" s="92"/>
      <c r="L94" s="25"/>
    </row>
    <row r="95" spans="2:47" s="1" customFormat="1" ht="10.35" hidden="1" customHeight="1">
      <c r="B95" s="25"/>
      <c r="L95" s="25"/>
    </row>
    <row r="96" spans="2:47" s="1" customFormat="1" ht="22.9" hidden="1" customHeight="1">
      <c r="B96" s="25"/>
      <c r="C96" s="102" t="s">
        <v>118</v>
      </c>
      <c r="J96" s="62">
        <f>J126</f>
        <v>0</v>
      </c>
      <c r="L96" s="25"/>
      <c r="AU96" s="13" t="s">
        <v>119</v>
      </c>
    </row>
    <row r="97" spans="2:12" s="8" customFormat="1" ht="24.95" hidden="1" customHeight="1">
      <c r="B97" s="103"/>
      <c r="D97" s="104" t="s">
        <v>120</v>
      </c>
      <c r="E97" s="105"/>
      <c r="F97" s="105"/>
      <c r="G97" s="105"/>
      <c r="H97" s="105"/>
      <c r="I97" s="105"/>
      <c r="J97" s="106">
        <f>J127</f>
        <v>0</v>
      </c>
      <c r="L97" s="103"/>
    </row>
    <row r="98" spans="2:12" s="9" customFormat="1" ht="19.899999999999999" hidden="1" customHeight="1">
      <c r="B98" s="107"/>
      <c r="D98" s="108" t="s">
        <v>121</v>
      </c>
      <c r="E98" s="109"/>
      <c r="F98" s="109"/>
      <c r="G98" s="109"/>
      <c r="H98" s="109"/>
      <c r="I98" s="109"/>
      <c r="J98" s="110">
        <f>J128</f>
        <v>0</v>
      </c>
      <c r="L98" s="107"/>
    </row>
    <row r="99" spans="2:12" s="9" customFormat="1" ht="19.899999999999999" hidden="1" customHeight="1">
      <c r="B99" s="107"/>
      <c r="D99" s="108" t="s">
        <v>122</v>
      </c>
      <c r="E99" s="109"/>
      <c r="F99" s="109"/>
      <c r="G99" s="109"/>
      <c r="H99" s="109"/>
      <c r="I99" s="109"/>
      <c r="J99" s="110">
        <f>J136</f>
        <v>0</v>
      </c>
      <c r="L99" s="107"/>
    </row>
    <row r="100" spans="2:12" s="9" customFormat="1" ht="19.899999999999999" hidden="1" customHeight="1">
      <c r="B100" s="107"/>
      <c r="D100" s="108" t="s">
        <v>123</v>
      </c>
      <c r="E100" s="109"/>
      <c r="F100" s="109"/>
      <c r="G100" s="109"/>
      <c r="H100" s="109"/>
      <c r="I100" s="109"/>
      <c r="J100" s="110">
        <f>J144</f>
        <v>0</v>
      </c>
      <c r="L100" s="107"/>
    </row>
    <row r="101" spans="2:12" s="8" customFormat="1" ht="24.95" hidden="1" customHeight="1">
      <c r="B101" s="103"/>
      <c r="D101" s="104" t="s">
        <v>264</v>
      </c>
      <c r="E101" s="105"/>
      <c r="F101" s="105"/>
      <c r="G101" s="105"/>
      <c r="H101" s="105"/>
      <c r="I101" s="105"/>
      <c r="J101" s="106">
        <f>J146</f>
        <v>0</v>
      </c>
      <c r="L101" s="103"/>
    </row>
    <row r="102" spans="2:12" s="9" customFormat="1" ht="19.899999999999999" hidden="1" customHeight="1">
      <c r="B102" s="107"/>
      <c r="D102" s="108" t="s">
        <v>558</v>
      </c>
      <c r="E102" s="109"/>
      <c r="F102" s="109"/>
      <c r="G102" s="109"/>
      <c r="H102" s="109"/>
      <c r="I102" s="109"/>
      <c r="J102" s="110">
        <f>J147</f>
        <v>0</v>
      </c>
      <c r="L102" s="107"/>
    </row>
    <row r="103" spans="2:12" s="9" customFormat="1" ht="19.899999999999999" hidden="1" customHeight="1">
      <c r="B103" s="107"/>
      <c r="D103" s="108" t="s">
        <v>456</v>
      </c>
      <c r="E103" s="109"/>
      <c r="F103" s="109"/>
      <c r="G103" s="109"/>
      <c r="H103" s="109"/>
      <c r="I103" s="109"/>
      <c r="J103" s="110">
        <f>J151</f>
        <v>0</v>
      </c>
      <c r="L103" s="107"/>
    </row>
    <row r="104" spans="2:12" s="8" customFormat="1" ht="24.95" hidden="1" customHeight="1">
      <c r="B104" s="103"/>
      <c r="D104" s="104" t="s">
        <v>457</v>
      </c>
      <c r="E104" s="105"/>
      <c r="F104" s="105"/>
      <c r="G104" s="105"/>
      <c r="H104" s="105"/>
      <c r="I104" s="105"/>
      <c r="J104" s="106">
        <f>J164</f>
        <v>0</v>
      </c>
      <c r="L104" s="103"/>
    </row>
    <row r="105" spans="2:12" s="9" customFormat="1" ht="19.899999999999999" hidden="1" customHeight="1">
      <c r="B105" s="107"/>
      <c r="D105" s="108" t="s">
        <v>458</v>
      </c>
      <c r="E105" s="109"/>
      <c r="F105" s="109"/>
      <c r="G105" s="109"/>
      <c r="H105" s="109"/>
      <c r="I105" s="109"/>
      <c r="J105" s="110">
        <f>J165</f>
        <v>0</v>
      </c>
      <c r="L105" s="107"/>
    </row>
    <row r="106" spans="2:12" s="8" customFormat="1" ht="24.95" hidden="1" customHeight="1">
      <c r="B106" s="103"/>
      <c r="D106" s="104" t="s">
        <v>124</v>
      </c>
      <c r="E106" s="105"/>
      <c r="F106" s="105"/>
      <c r="G106" s="105"/>
      <c r="H106" s="105"/>
      <c r="I106" s="105"/>
      <c r="J106" s="106">
        <f>J168</f>
        <v>0</v>
      </c>
      <c r="L106" s="103"/>
    </row>
    <row r="107" spans="2:12" s="1" customFormat="1" ht="21.75" hidden="1" customHeight="1">
      <c r="B107" s="25"/>
      <c r="L107" s="25"/>
    </row>
    <row r="108" spans="2:12" s="1" customFormat="1" ht="6.95" hidden="1" customHeight="1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5"/>
    </row>
    <row r="109" spans="2:12" hidden="1"/>
    <row r="110" spans="2:12" hidden="1"/>
    <row r="111" spans="2:12" hidden="1"/>
    <row r="112" spans="2:12" s="1" customFormat="1" ht="6.95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5"/>
    </row>
    <row r="113" spans="2:63" s="1" customFormat="1" ht="24.95" customHeight="1">
      <c r="B113" s="25"/>
      <c r="C113" s="17" t="s">
        <v>125</v>
      </c>
      <c r="L113" s="25"/>
    </row>
    <row r="114" spans="2:63" s="1" customFormat="1" ht="6.95" customHeight="1">
      <c r="B114" s="25"/>
      <c r="L114" s="25"/>
    </row>
    <row r="115" spans="2:63" s="1" customFormat="1" ht="12" customHeight="1">
      <c r="B115" s="25"/>
      <c r="C115" s="22" t="s">
        <v>12</v>
      </c>
      <c r="L115" s="25"/>
    </row>
    <row r="116" spans="2:63" s="1" customFormat="1" ht="26.25" customHeight="1">
      <c r="B116" s="25"/>
      <c r="E116" s="196" t="str">
        <f>E7</f>
        <v>Rekonštrukcia ustajňovacích priestorov na hosp. dvore Liptovský Peter</v>
      </c>
      <c r="F116" s="197"/>
      <c r="G116" s="197"/>
      <c r="H116" s="197"/>
      <c r="L116" s="25"/>
    </row>
    <row r="117" spans="2:63" s="1" customFormat="1" ht="12" customHeight="1">
      <c r="B117" s="25"/>
      <c r="C117" s="22" t="s">
        <v>113</v>
      </c>
      <c r="L117" s="25"/>
    </row>
    <row r="118" spans="2:63" s="1" customFormat="1" ht="16.5" customHeight="1">
      <c r="B118" s="25"/>
      <c r="E118" s="185" t="str">
        <f>E9</f>
        <v>09 - Vodovod pre napájačky</v>
      </c>
      <c r="F118" s="195"/>
      <c r="G118" s="195"/>
      <c r="H118" s="195"/>
      <c r="L118" s="25"/>
    </row>
    <row r="119" spans="2:63" s="1" customFormat="1" ht="6.95" customHeight="1">
      <c r="B119" s="25"/>
      <c r="L119" s="25"/>
    </row>
    <row r="120" spans="2:63" s="1" customFormat="1" ht="12" customHeight="1">
      <c r="B120" s="25"/>
      <c r="C120" s="22" t="s">
        <v>16</v>
      </c>
      <c r="F120" s="20" t="str">
        <f>F12</f>
        <v>Liptovský Peter</v>
      </c>
      <c r="I120" s="22" t="s">
        <v>18</v>
      </c>
      <c r="J120" s="48" t="str">
        <f>IF(J12="","",J12)</f>
        <v>8. 2. 2025</v>
      </c>
      <c r="L120" s="25"/>
    </row>
    <row r="121" spans="2:63" s="1" customFormat="1" ht="6.95" customHeight="1">
      <c r="B121" s="25"/>
      <c r="L121" s="25"/>
    </row>
    <row r="122" spans="2:63" s="1" customFormat="1" ht="15.2" customHeight="1">
      <c r="B122" s="25"/>
      <c r="C122" s="22" t="s">
        <v>20</v>
      </c>
      <c r="F122" s="20" t="str">
        <f>E15</f>
        <v>Agria Liptovský Ondrej</v>
      </c>
      <c r="I122" s="22" t="s">
        <v>26</v>
      </c>
      <c r="J122" s="23" t="str">
        <f>E21</f>
        <v>Ing. Vladimír Šimo</v>
      </c>
      <c r="L122" s="25"/>
    </row>
    <row r="123" spans="2:63" s="1" customFormat="1" ht="15.2" customHeight="1">
      <c r="B123" s="25"/>
      <c r="C123" s="22" t="s">
        <v>24</v>
      </c>
      <c r="F123" s="20" t="str">
        <f>IF(E18="","",E18)</f>
        <v xml:space="preserve"> </v>
      </c>
      <c r="I123" s="22" t="s">
        <v>30</v>
      </c>
      <c r="J123" s="23" t="str">
        <f>E24</f>
        <v>Ing. Vladimír Šimo</v>
      </c>
      <c r="L123" s="25"/>
    </row>
    <row r="124" spans="2:63" s="1" customFormat="1" ht="10.35" customHeight="1">
      <c r="B124" s="25"/>
      <c r="L124" s="25"/>
    </row>
    <row r="125" spans="2:63" s="10" customFormat="1" ht="29.25" customHeight="1">
      <c r="B125" s="111"/>
      <c r="C125" s="112" t="s">
        <v>126</v>
      </c>
      <c r="D125" s="113" t="s">
        <v>57</v>
      </c>
      <c r="E125" s="113" t="s">
        <v>53</v>
      </c>
      <c r="F125" s="113" t="s">
        <v>54</v>
      </c>
      <c r="G125" s="113" t="s">
        <v>127</v>
      </c>
      <c r="H125" s="113" t="s">
        <v>128</v>
      </c>
      <c r="I125" s="113" t="s">
        <v>129</v>
      </c>
      <c r="J125" s="114" t="s">
        <v>117</v>
      </c>
      <c r="K125" s="115" t="s">
        <v>130</v>
      </c>
      <c r="L125" s="111"/>
      <c r="M125" s="55" t="s">
        <v>1</v>
      </c>
      <c r="N125" s="56" t="s">
        <v>36</v>
      </c>
      <c r="O125" s="56" t="s">
        <v>131</v>
      </c>
      <c r="P125" s="56" t="s">
        <v>132</v>
      </c>
      <c r="Q125" s="56" t="s">
        <v>133</v>
      </c>
      <c r="R125" s="56" t="s">
        <v>134</v>
      </c>
      <c r="S125" s="56" t="s">
        <v>135</v>
      </c>
      <c r="T125" s="57" t="s">
        <v>136</v>
      </c>
    </row>
    <row r="126" spans="2:63" s="1" customFormat="1" ht="22.9" customHeight="1">
      <c r="B126" s="25"/>
      <c r="C126" s="60" t="s">
        <v>118</v>
      </c>
      <c r="J126" s="116">
        <f>BK126</f>
        <v>0</v>
      </c>
      <c r="L126" s="25"/>
      <c r="M126" s="58"/>
      <c r="N126" s="49"/>
      <c r="O126" s="49"/>
      <c r="P126" s="117">
        <f>P127+P146+P164+P168</f>
        <v>301.24902000000003</v>
      </c>
      <c r="Q126" s="49"/>
      <c r="R126" s="117">
        <f>R127+R146+R164+R168</f>
        <v>8.0198300000000007</v>
      </c>
      <c r="S126" s="49"/>
      <c r="T126" s="118">
        <f>T127+T146+T164+T168</f>
        <v>0</v>
      </c>
      <c r="AT126" s="13" t="s">
        <v>71</v>
      </c>
      <c r="AU126" s="13" t="s">
        <v>119</v>
      </c>
      <c r="BK126" s="119">
        <f>BK127+BK146+BK164+BK168</f>
        <v>0</v>
      </c>
    </row>
    <row r="127" spans="2:63" s="11" customFormat="1" ht="25.9" customHeight="1">
      <c r="B127" s="120"/>
      <c r="D127" s="121" t="s">
        <v>71</v>
      </c>
      <c r="E127" s="122" t="s">
        <v>137</v>
      </c>
      <c r="F127" s="122" t="s">
        <v>138</v>
      </c>
      <c r="J127" s="123">
        <f>BK127</f>
        <v>0</v>
      </c>
      <c r="L127" s="120"/>
      <c r="M127" s="124"/>
      <c r="P127" s="125">
        <f>P128+P136+P144</f>
        <v>219.88721000000001</v>
      </c>
      <c r="R127" s="125">
        <f>R128+R136+R144</f>
        <v>7.8484300000000005</v>
      </c>
      <c r="T127" s="126">
        <f>T128+T136+T144</f>
        <v>0</v>
      </c>
      <c r="AR127" s="121" t="s">
        <v>80</v>
      </c>
      <c r="AT127" s="127" t="s">
        <v>71</v>
      </c>
      <c r="AU127" s="127" t="s">
        <v>72</v>
      </c>
      <c r="AY127" s="121" t="s">
        <v>139</v>
      </c>
      <c r="BK127" s="128">
        <f>BK128+BK136+BK144</f>
        <v>0</v>
      </c>
    </row>
    <row r="128" spans="2:63" s="11" customFormat="1" ht="22.9" customHeight="1">
      <c r="B128" s="120"/>
      <c r="D128" s="121" t="s">
        <v>71</v>
      </c>
      <c r="E128" s="129" t="s">
        <v>80</v>
      </c>
      <c r="F128" s="129" t="s">
        <v>140</v>
      </c>
      <c r="J128" s="130">
        <f>BK128</f>
        <v>0</v>
      </c>
      <c r="L128" s="120"/>
      <c r="M128" s="124"/>
      <c r="P128" s="125">
        <f>SUM(P129:P135)</f>
        <v>202.52456000000001</v>
      </c>
      <c r="R128" s="125">
        <f>SUM(R129:R135)</f>
        <v>7.5</v>
      </c>
      <c r="T128" s="126">
        <f>SUM(T129:T135)</f>
        <v>0</v>
      </c>
      <c r="AR128" s="121" t="s">
        <v>80</v>
      </c>
      <c r="AT128" s="127" t="s">
        <v>71</v>
      </c>
      <c r="AU128" s="127" t="s">
        <v>80</v>
      </c>
      <c r="AY128" s="121" t="s">
        <v>139</v>
      </c>
      <c r="BK128" s="128">
        <f>SUM(BK129:BK135)</f>
        <v>0</v>
      </c>
    </row>
    <row r="129" spans="2:65" s="1" customFormat="1" ht="21.75" customHeight="1">
      <c r="B129" s="131"/>
      <c r="C129" s="132" t="s">
        <v>80</v>
      </c>
      <c r="D129" s="132" t="s">
        <v>141</v>
      </c>
      <c r="E129" s="133" t="s">
        <v>152</v>
      </c>
      <c r="F129" s="134" t="s">
        <v>153</v>
      </c>
      <c r="G129" s="135" t="s">
        <v>144</v>
      </c>
      <c r="H129" s="136">
        <v>51</v>
      </c>
      <c r="I129" s="136"/>
      <c r="J129" s="136">
        <f t="shared" ref="J129:J135" si="0">ROUND(I129*H129,3)</f>
        <v>0</v>
      </c>
      <c r="K129" s="137"/>
      <c r="L129" s="25"/>
      <c r="M129" s="138" t="s">
        <v>1</v>
      </c>
      <c r="N129" s="139" t="s">
        <v>38</v>
      </c>
      <c r="O129" s="140">
        <v>2.09</v>
      </c>
      <c r="P129" s="140">
        <f t="shared" ref="P129:P135" si="1">O129*H129</f>
        <v>106.58999999999999</v>
      </c>
      <c r="Q129" s="140">
        <v>0</v>
      </c>
      <c r="R129" s="140">
        <f t="shared" ref="R129:R135" si="2">Q129*H129</f>
        <v>0</v>
      </c>
      <c r="S129" s="140">
        <v>0</v>
      </c>
      <c r="T129" s="141">
        <f t="shared" ref="T129:T135" si="3">S129*H129</f>
        <v>0</v>
      </c>
      <c r="AR129" s="142" t="s">
        <v>145</v>
      </c>
      <c r="AT129" s="142" t="s">
        <v>141</v>
      </c>
      <c r="AU129" s="142" t="s">
        <v>146</v>
      </c>
      <c r="AY129" s="13" t="s">
        <v>139</v>
      </c>
      <c r="BE129" s="143">
        <f t="shared" ref="BE129:BE135" si="4">IF(N129="základná",J129,0)</f>
        <v>0</v>
      </c>
      <c r="BF129" s="143">
        <f t="shared" ref="BF129:BF135" si="5">IF(N129="znížená",J129,0)</f>
        <v>0</v>
      </c>
      <c r="BG129" s="143">
        <f t="shared" ref="BG129:BG135" si="6">IF(N129="zákl. prenesená",J129,0)</f>
        <v>0</v>
      </c>
      <c r="BH129" s="143">
        <f t="shared" ref="BH129:BH135" si="7">IF(N129="zníž. prenesená",J129,0)</f>
        <v>0</v>
      </c>
      <c r="BI129" s="143">
        <f t="shared" ref="BI129:BI135" si="8">IF(N129="nulová",J129,0)</f>
        <v>0</v>
      </c>
      <c r="BJ129" s="13" t="s">
        <v>146</v>
      </c>
      <c r="BK129" s="144">
        <f t="shared" ref="BK129:BK135" si="9">ROUND(I129*H129,3)</f>
        <v>0</v>
      </c>
      <c r="BL129" s="13" t="s">
        <v>145</v>
      </c>
      <c r="BM129" s="142" t="s">
        <v>879</v>
      </c>
    </row>
    <row r="130" spans="2:65" s="1" customFormat="1" ht="37.9" customHeight="1">
      <c r="B130" s="131"/>
      <c r="C130" s="132" t="s">
        <v>146</v>
      </c>
      <c r="D130" s="132" t="s">
        <v>141</v>
      </c>
      <c r="E130" s="133" t="s">
        <v>155</v>
      </c>
      <c r="F130" s="134" t="s">
        <v>156</v>
      </c>
      <c r="G130" s="135" t="s">
        <v>144</v>
      </c>
      <c r="H130" s="136">
        <v>51</v>
      </c>
      <c r="I130" s="136"/>
      <c r="J130" s="136">
        <f t="shared" si="0"/>
        <v>0</v>
      </c>
      <c r="K130" s="137"/>
      <c r="L130" s="25"/>
      <c r="M130" s="138" t="s">
        <v>1</v>
      </c>
      <c r="N130" s="139" t="s">
        <v>38</v>
      </c>
      <c r="O130" s="140">
        <v>0.95</v>
      </c>
      <c r="P130" s="140">
        <f t="shared" si="1"/>
        <v>48.449999999999996</v>
      </c>
      <c r="Q130" s="140">
        <v>0</v>
      </c>
      <c r="R130" s="140">
        <f t="shared" si="2"/>
        <v>0</v>
      </c>
      <c r="S130" s="140">
        <v>0</v>
      </c>
      <c r="T130" s="141">
        <f t="shared" si="3"/>
        <v>0</v>
      </c>
      <c r="AR130" s="142" t="s">
        <v>145</v>
      </c>
      <c r="AT130" s="142" t="s">
        <v>141</v>
      </c>
      <c r="AU130" s="142" t="s">
        <v>146</v>
      </c>
      <c r="AY130" s="13" t="s">
        <v>139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146</v>
      </c>
      <c r="BK130" s="144">
        <f t="shared" si="9"/>
        <v>0</v>
      </c>
      <c r="BL130" s="13" t="s">
        <v>145</v>
      </c>
      <c r="BM130" s="142" t="s">
        <v>880</v>
      </c>
    </row>
    <row r="131" spans="2:65" s="1" customFormat="1" ht="16.5" customHeight="1">
      <c r="B131" s="131"/>
      <c r="C131" s="132" t="s">
        <v>151</v>
      </c>
      <c r="D131" s="132" t="s">
        <v>141</v>
      </c>
      <c r="E131" s="133" t="s">
        <v>159</v>
      </c>
      <c r="F131" s="134" t="s">
        <v>160</v>
      </c>
      <c r="G131" s="135" t="s">
        <v>144</v>
      </c>
      <c r="H131" s="136">
        <v>25</v>
      </c>
      <c r="I131" s="136"/>
      <c r="J131" s="136">
        <f t="shared" si="0"/>
        <v>0</v>
      </c>
      <c r="K131" s="137"/>
      <c r="L131" s="25"/>
      <c r="M131" s="138" t="s">
        <v>1</v>
      </c>
      <c r="N131" s="139" t="s">
        <v>38</v>
      </c>
      <c r="O131" s="140">
        <v>8.1000000000000003E-2</v>
      </c>
      <c r="P131" s="140">
        <f t="shared" si="1"/>
        <v>2.0249999999999999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145</v>
      </c>
      <c r="AT131" s="142" t="s">
        <v>141</v>
      </c>
      <c r="AU131" s="142" t="s">
        <v>146</v>
      </c>
      <c r="AY131" s="13" t="s">
        <v>139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146</v>
      </c>
      <c r="BK131" s="144">
        <f t="shared" si="9"/>
        <v>0</v>
      </c>
      <c r="BL131" s="13" t="s">
        <v>145</v>
      </c>
      <c r="BM131" s="142" t="s">
        <v>881</v>
      </c>
    </row>
    <row r="132" spans="2:65" s="1" customFormat="1" ht="24.2" customHeight="1">
      <c r="B132" s="131"/>
      <c r="C132" s="132" t="s">
        <v>145</v>
      </c>
      <c r="D132" s="132" t="s">
        <v>141</v>
      </c>
      <c r="E132" s="133" t="s">
        <v>163</v>
      </c>
      <c r="F132" s="134" t="s">
        <v>164</v>
      </c>
      <c r="G132" s="135" t="s">
        <v>144</v>
      </c>
      <c r="H132" s="136">
        <v>26</v>
      </c>
      <c r="I132" s="136"/>
      <c r="J132" s="136">
        <f t="shared" si="0"/>
        <v>0</v>
      </c>
      <c r="K132" s="137"/>
      <c r="L132" s="25"/>
      <c r="M132" s="138" t="s">
        <v>1</v>
      </c>
      <c r="N132" s="139" t="s">
        <v>38</v>
      </c>
      <c r="O132" s="140">
        <v>0.24199999999999999</v>
      </c>
      <c r="P132" s="140">
        <f t="shared" si="1"/>
        <v>6.2919999999999998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145</v>
      </c>
      <c r="AT132" s="142" t="s">
        <v>141</v>
      </c>
      <c r="AU132" s="142" t="s">
        <v>146</v>
      </c>
      <c r="AY132" s="13" t="s">
        <v>139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146</v>
      </c>
      <c r="BK132" s="144">
        <f t="shared" si="9"/>
        <v>0</v>
      </c>
      <c r="BL132" s="13" t="s">
        <v>145</v>
      </c>
      <c r="BM132" s="142" t="s">
        <v>882</v>
      </c>
    </row>
    <row r="133" spans="2:65" s="1" customFormat="1" ht="16.5" customHeight="1">
      <c r="B133" s="131"/>
      <c r="C133" s="145" t="s">
        <v>158</v>
      </c>
      <c r="D133" s="145" t="s">
        <v>167</v>
      </c>
      <c r="E133" s="146" t="s">
        <v>168</v>
      </c>
      <c r="F133" s="147" t="s">
        <v>169</v>
      </c>
      <c r="G133" s="148" t="s">
        <v>170</v>
      </c>
      <c r="H133" s="149">
        <v>7.5</v>
      </c>
      <c r="I133" s="149"/>
      <c r="J133" s="149">
        <f t="shared" si="0"/>
        <v>0</v>
      </c>
      <c r="K133" s="150"/>
      <c r="L133" s="151"/>
      <c r="M133" s="152" t="s">
        <v>1</v>
      </c>
      <c r="N133" s="153" t="s">
        <v>38</v>
      </c>
      <c r="O133" s="140">
        <v>0</v>
      </c>
      <c r="P133" s="140">
        <f t="shared" si="1"/>
        <v>0</v>
      </c>
      <c r="Q133" s="140">
        <v>1</v>
      </c>
      <c r="R133" s="140">
        <f t="shared" si="2"/>
        <v>7.5</v>
      </c>
      <c r="S133" s="140">
        <v>0</v>
      </c>
      <c r="T133" s="141">
        <f t="shared" si="3"/>
        <v>0</v>
      </c>
      <c r="AR133" s="142" t="s">
        <v>171</v>
      </c>
      <c r="AT133" s="142" t="s">
        <v>167</v>
      </c>
      <c r="AU133" s="142" t="s">
        <v>146</v>
      </c>
      <c r="AY133" s="13" t="s">
        <v>139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146</v>
      </c>
      <c r="BK133" s="144">
        <f t="shared" si="9"/>
        <v>0</v>
      </c>
      <c r="BL133" s="13" t="s">
        <v>145</v>
      </c>
      <c r="BM133" s="142" t="s">
        <v>883</v>
      </c>
    </row>
    <row r="134" spans="2:65" s="1" customFormat="1" ht="24.2" customHeight="1">
      <c r="B134" s="131"/>
      <c r="C134" s="132" t="s">
        <v>162</v>
      </c>
      <c r="D134" s="132" t="s">
        <v>141</v>
      </c>
      <c r="E134" s="133" t="s">
        <v>173</v>
      </c>
      <c r="F134" s="134" t="s">
        <v>174</v>
      </c>
      <c r="G134" s="135" t="s">
        <v>144</v>
      </c>
      <c r="H134" s="136">
        <v>25</v>
      </c>
      <c r="I134" s="136"/>
      <c r="J134" s="136">
        <f t="shared" si="0"/>
        <v>0</v>
      </c>
      <c r="K134" s="137"/>
      <c r="L134" s="25"/>
      <c r="M134" s="138" t="s">
        <v>1</v>
      </c>
      <c r="N134" s="139" t="s">
        <v>38</v>
      </c>
      <c r="O134" s="140">
        <v>1.5009999999999999</v>
      </c>
      <c r="P134" s="140">
        <f t="shared" si="1"/>
        <v>37.524999999999999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145</v>
      </c>
      <c r="AT134" s="142" t="s">
        <v>141</v>
      </c>
      <c r="AU134" s="142" t="s">
        <v>146</v>
      </c>
      <c r="AY134" s="13" t="s">
        <v>139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146</v>
      </c>
      <c r="BK134" s="144">
        <f t="shared" si="9"/>
        <v>0</v>
      </c>
      <c r="BL134" s="13" t="s">
        <v>145</v>
      </c>
      <c r="BM134" s="142" t="s">
        <v>884</v>
      </c>
    </row>
    <row r="135" spans="2:65" s="1" customFormat="1" ht="21.75" customHeight="1">
      <c r="B135" s="131"/>
      <c r="C135" s="132" t="s">
        <v>166</v>
      </c>
      <c r="D135" s="132" t="s">
        <v>141</v>
      </c>
      <c r="E135" s="133" t="s">
        <v>177</v>
      </c>
      <c r="F135" s="134" t="s">
        <v>178</v>
      </c>
      <c r="G135" s="135" t="s">
        <v>179</v>
      </c>
      <c r="H135" s="136">
        <v>96</v>
      </c>
      <c r="I135" s="136"/>
      <c r="J135" s="136">
        <f t="shared" si="0"/>
        <v>0</v>
      </c>
      <c r="K135" s="137"/>
      <c r="L135" s="25"/>
      <c r="M135" s="138" t="s">
        <v>1</v>
      </c>
      <c r="N135" s="139" t="s">
        <v>38</v>
      </c>
      <c r="O135" s="140">
        <v>1.711E-2</v>
      </c>
      <c r="P135" s="140">
        <f t="shared" si="1"/>
        <v>1.64256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145</v>
      </c>
      <c r="AT135" s="142" t="s">
        <v>141</v>
      </c>
      <c r="AU135" s="142" t="s">
        <v>146</v>
      </c>
      <c r="AY135" s="13" t="s">
        <v>139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146</v>
      </c>
      <c r="BK135" s="144">
        <f t="shared" si="9"/>
        <v>0</v>
      </c>
      <c r="BL135" s="13" t="s">
        <v>145</v>
      </c>
      <c r="BM135" s="142" t="s">
        <v>885</v>
      </c>
    </row>
    <row r="136" spans="2:65" s="11" customFormat="1" ht="22.9" customHeight="1">
      <c r="B136" s="120"/>
      <c r="D136" s="121" t="s">
        <v>71</v>
      </c>
      <c r="E136" s="129" t="s">
        <v>171</v>
      </c>
      <c r="F136" s="129" t="s">
        <v>181</v>
      </c>
      <c r="J136" s="130">
        <f>BK136</f>
        <v>0</v>
      </c>
      <c r="L136" s="120"/>
      <c r="M136" s="124"/>
      <c r="P136" s="125">
        <f>SUM(P137:P143)</f>
        <v>7.2439999999999998</v>
      </c>
      <c r="R136" s="125">
        <f>SUM(R137:R143)</f>
        <v>0.34843000000000002</v>
      </c>
      <c r="T136" s="126">
        <f>SUM(T137:T143)</f>
        <v>0</v>
      </c>
      <c r="AR136" s="121" t="s">
        <v>80</v>
      </c>
      <c r="AT136" s="127" t="s">
        <v>71</v>
      </c>
      <c r="AU136" s="127" t="s">
        <v>80</v>
      </c>
      <c r="AY136" s="121" t="s">
        <v>139</v>
      </c>
      <c r="BK136" s="128">
        <f>SUM(BK137:BK143)</f>
        <v>0</v>
      </c>
    </row>
    <row r="137" spans="2:65" s="1" customFormat="1" ht="33" customHeight="1">
      <c r="B137" s="131"/>
      <c r="C137" s="132" t="s">
        <v>171</v>
      </c>
      <c r="D137" s="132" t="s">
        <v>141</v>
      </c>
      <c r="E137" s="133" t="s">
        <v>567</v>
      </c>
      <c r="F137" s="134" t="s">
        <v>568</v>
      </c>
      <c r="G137" s="135" t="s">
        <v>202</v>
      </c>
      <c r="H137" s="136">
        <v>40</v>
      </c>
      <c r="I137" s="136"/>
      <c r="J137" s="136">
        <f t="shared" ref="J137:J143" si="10">ROUND(I137*H137,3)</f>
        <v>0</v>
      </c>
      <c r="K137" s="137"/>
      <c r="L137" s="25"/>
      <c r="M137" s="138" t="s">
        <v>1</v>
      </c>
      <c r="N137" s="139" t="s">
        <v>38</v>
      </c>
      <c r="O137" s="140">
        <v>1.6E-2</v>
      </c>
      <c r="P137" s="140">
        <f t="shared" ref="P137:P143" si="11">O137*H137</f>
        <v>0.64</v>
      </c>
      <c r="Q137" s="140">
        <v>0</v>
      </c>
      <c r="R137" s="140">
        <f t="shared" ref="R137:R143" si="12">Q137*H137</f>
        <v>0</v>
      </c>
      <c r="S137" s="140">
        <v>0</v>
      </c>
      <c r="T137" s="141">
        <f t="shared" ref="T137:T143" si="13">S137*H137</f>
        <v>0</v>
      </c>
      <c r="AR137" s="142" t="s">
        <v>145</v>
      </c>
      <c r="AT137" s="142" t="s">
        <v>141</v>
      </c>
      <c r="AU137" s="142" t="s">
        <v>146</v>
      </c>
      <c r="AY137" s="13" t="s">
        <v>139</v>
      </c>
      <c r="BE137" s="143">
        <f t="shared" ref="BE137:BE143" si="14">IF(N137="základná",J137,0)</f>
        <v>0</v>
      </c>
      <c r="BF137" s="143">
        <f t="shared" ref="BF137:BF143" si="15">IF(N137="znížená",J137,0)</f>
        <v>0</v>
      </c>
      <c r="BG137" s="143">
        <f t="shared" ref="BG137:BG143" si="16">IF(N137="zákl. prenesená",J137,0)</f>
        <v>0</v>
      </c>
      <c r="BH137" s="143">
        <f t="shared" ref="BH137:BH143" si="17">IF(N137="zníž. prenesená",J137,0)</f>
        <v>0</v>
      </c>
      <c r="BI137" s="143">
        <f t="shared" ref="BI137:BI143" si="18">IF(N137="nulová",J137,0)</f>
        <v>0</v>
      </c>
      <c r="BJ137" s="13" t="s">
        <v>146</v>
      </c>
      <c r="BK137" s="144">
        <f t="shared" ref="BK137:BK143" si="19">ROUND(I137*H137,3)</f>
        <v>0</v>
      </c>
      <c r="BL137" s="13" t="s">
        <v>145</v>
      </c>
      <c r="BM137" s="142" t="s">
        <v>886</v>
      </c>
    </row>
    <row r="138" spans="2:65" s="1" customFormat="1" ht="24.2" customHeight="1">
      <c r="B138" s="131"/>
      <c r="C138" s="145" t="s">
        <v>176</v>
      </c>
      <c r="D138" s="145" t="s">
        <v>167</v>
      </c>
      <c r="E138" s="146" t="s">
        <v>570</v>
      </c>
      <c r="F138" s="147" t="s">
        <v>571</v>
      </c>
      <c r="G138" s="148" t="s">
        <v>202</v>
      </c>
      <c r="H138" s="149">
        <v>40</v>
      </c>
      <c r="I138" s="149"/>
      <c r="J138" s="149">
        <f t="shared" si="10"/>
        <v>0</v>
      </c>
      <c r="K138" s="150"/>
      <c r="L138" s="151"/>
      <c r="M138" s="152" t="s">
        <v>1</v>
      </c>
      <c r="N138" s="153" t="s">
        <v>38</v>
      </c>
      <c r="O138" s="140">
        <v>0</v>
      </c>
      <c r="P138" s="140">
        <f t="shared" si="11"/>
        <v>0</v>
      </c>
      <c r="Q138" s="140">
        <v>2.7999999999999998E-4</v>
      </c>
      <c r="R138" s="140">
        <f t="shared" si="12"/>
        <v>1.1199999999999998E-2</v>
      </c>
      <c r="S138" s="140">
        <v>0</v>
      </c>
      <c r="T138" s="141">
        <f t="shared" si="13"/>
        <v>0</v>
      </c>
      <c r="AR138" s="142" t="s">
        <v>171</v>
      </c>
      <c r="AT138" s="142" t="s">
        <v>167</v>
      </c>
      <c r="AU138" s="142" t="s">
        <v>146</v>
      </c>
      <c r="AY138" s="13" t="s">
        <v>139</v>
      </c>
      <c r="BE138" s="143">
        <f t="shared" si="14"/>
        <v>0</v>
      </c>
      <c r="BF138" s="143">
        <f t="shared" si="15"/>
        <v>0</v>
      </c>
      <c r="BG138" s="143">
        <f t="shared" si="16"/>
        <v>0</v>
      </c>
      <c r="BH138" s="143">
        <f t="shared" si="17"/>
        <v>0</v>
      </c>
      <c r="BI138" s="143">
        <f t="shared" si="18"/>
        <v>0</v>
      </c>
      <c r="BJ138" s="13" t="s">
        <v>146</v>
      </c>
      <c r="BK138" s="144">
        <f t="shared" si="19"/>
        <v>0</v>
      </c>
      <c r="BL138" s="13" t="s">
        <v>145</v>
      </c>
      <c r="BM138" s="142" t="s">
        <v>887</v>
      </c>
    </row>
    <row r="139" spans="2:65" s="1" customFormat="1" ht="16.5" customHeight="1">
      <c r="B139" s="131"/>
      <c r="C139" s="145" t="s">
        <v>106</v>
      </c>
      <c r="D139" s="145" t="s">
        <v>167</v>
      </c>
      <c r="E139" s="146" t="s">
        <v>573</v>
      </c>
      <c r="F139" s="147" t="s">
        <v>574</v>
      </c>
      <c r="G139" s="148" t="s">
        <v>184</v>
      </c>
      <c r="H139" s="149">
        <v>2</v>
      </c>
      <c r="I139" s="149"/>
      <c r="J139" s="149">
        <f t="shared" si="10"/>
        <v>0</v>
      </c>
      <c r="K139" s="150"/>
      <c r="L139" s="151"/>
      <c r="M139" s="152" t="s">
        <v>1</v>
      </c>
      <c r="N139" s="153" t="s">
        <v>38</v>
      </c>
      <c r="O139" s="140">
        <v>0</v>
      </c>
      <c r="P139" s="140">
        <f t="shared" si="11"/>
        <v>0</v>
      </c>
      <c r="Q139" s="140">
        <v>3.1E-4</v>
      </c>
      <c r="R139" s="140">
        <f t="shared" si="12"/>
        <v>6.2E-4</v>
      </c>
      <c r="S139" s="140">
        <v>0</v>
      </c>
      <c r="T139" s="141">
        <f t="shared" si="13"/>
        <v>0</v>
      </c>
      <c r="AR139" s="142" t="s">
        <v>171</v>
      </c>
      <c r="AT139" s="142" t="s">
        <v>167</v>
      </c>
      <c r="AU139" s="142" t="s">
        <v>146</v>
      </c>
      <c r="AY139" s="13" t="s">
        <v>139</v>
      </c>
      <c r="BE139" s="143">
        <f t="shared" si="14"/>
        <v>0</v>
      </c>
      <c r="BF139" s="143">
        <f t="shared" si="15"/>
        <v>0</v>
      </c>
      <c r="BG139" s="143">
        <f t="shared" si="16"/>
        <v>0</v>
      </c>
      <c r="BH139" s="143">
        <f t="shared" si="17"/>
        <v>0</v>
      </c>
      <c r="BI139" s="143">
        <f t="shared" si="18"/>
        <v>0</v>
      </c>
      <c r="BJ139" s="13" t="s">
        <v>146</v>
      </c>
      <c r="BK139" s="144">
        <f t="shared" si="19"/>
        <v>0</v>
      </c>
      <c r="BL139" s="13" t="s">
        <v>145</v>
      </c>
      <c r="BM139" s="142" t="s">
        <v>888</v>
      </c>
    </row>
    <row r="140" spans="2:65" s="1" customFormat="1" ht="33" customHeight="1">
      <c r="B140" s="131"/>
      <c r="C140" s="132" t="s">
        <v>109</v>
      </c>
      <c r="D140" s="132" t="s">
        <v>141</v>
      </c>
      <c r="E140" s="133" t="s">
        <v>579</v>
      </c>
      <c r="F140" s="134" t="s">
        <v>580</v>
      </c>
      <c r="G140" s="135" t="s">
        <v>202</v>
      </c>
      <c r="H140" s="136">
        <v>254</v>
      </c>
      <c r="I140" s="136"/>
      <c r="J140" s="136">
        <f t="shared" si="10"/>
        <v>0</v>
      </c>
      <c r="K140" s="137"/>
      <c r="L140" s="25"/>
      <c r="M140" s="138" t="s">
        <v>1</v>
      </c>
      <c r="N140" s="139" t="s">
        <v>38</v>
      </c>
      <c r="O140" s="140">
        <v>2.5999999999999999E-2</v>
      </c>
      <c r="P140" s="140">
        <f t="shared" si="11"/>
        <v>6.6040000000000001</v>
      </c>
      <c r="Q140" s="140">
        <v>0</v>
      </c>
      <c r="R140" s="140">
        <f t="shared" si="12"/>
        <v>0</v>
      </c>
      <c r="S140" s="140">
        <v>0</v>
      </c>
      <c r="T140" s="141">
        <f t="shared" si="13"/>
        <v>0</v>
      </c>
      <c r="AR140" s="142" t="s">
        <v>145</v>
      </c>
      <c r="AT140" s="142" t="s">
        <v>141</v>
      </c>
      <c r="AU140" s="142" t="s">
        <v>146</v>
      </c>
      <c r="AY140" s="13" t="s">
        <v>139</v>
      </c>
      <c r="BE140" s="143">
        <f t="shared" si="14"/>
        <v>0</v>
      </c>
      <c r="BF140" s="143">
        <f t="shared" si="15"/>
        <v>0</v>
      </c>
      <c r="BG140" s="143">
        <f t="shared" si="16"/>
        <v>0</v>
      </c>
      <c r="BH140" s="143">
        <f t="shared" si="17"/>
        <v>0</v>
      </c>
      <c r="BI140" s="143">
        <f t="shared" si="18"/>
        <v>0</v>
      </c>
      <c r="BJ140" s="13" t="s">
        <v>146</v>
      </c>
      <c r="BK140" s="144">
        <f t="shared" si="19"/>
        <v>0</v>
      </c>
      <c r="BL140" s="13" t="s">
        <v>145</v>
      </c>
      <c r="BM140" s="142" t="s">
        <v>889</v>
      </c>
    </row>
    <row r="141" spans="2:65" s="1" customFormat="1" ht="24.2" customHeight="1">
      <c r="B141" s="131"/>
      <c r="C141" s="145" t="s">
        <v>191</v>
      </c>
      <c r="D141" s="145" t="s">
        <v>167</v>
      </c>
      <c r="E141" s="146" t="s">
        <v>582</v>
      </c>
      <c r="F141" s="147" t="s">
        <v>583</v>
      </c>
      <c r="G141" s="148" t="s">
        <v>202</v>
      </c>
      <c r="H141" s="149">
        <v>254</v>
      </c>
      <c r="I141" s="149"/>
      <c r="J141" s="149">
        <f t="shared" si="10"/>
        <v>0</v>
      </c>
      <c r="K141" s="150"/>
      <c r="L141" s="151"/>
      <c r="M141" s="152" t="s">
        <v>1</v>
      </c>
      <c r="N141" s="153" t="s">
        <v>38</v>
      </c>
      <c r="O141" s="140">
        <v>0</v>
      </c>
      <c r="P141" s="140">
        <f t="shared" si="11"/>
        <v>0</v>
      </c>
      <c r="Q141" s="140">
        <v>1.2700000000000001E-3</v>
      </c>
      <c r="R141" s="140">
        <f t="shared" si="12"/>
        <v>0.32258000000000003</v>
      </c>
      <c r="S141" s="140">
        <v>0</v>
      </c>
      <c r="T141" s="141">
        <f t="shared" si="13"/>
        <v>0</v>
      </c>
      <c r="AR141" s="142" t="s">
        <v>171</v>
      </c>
      <c r="AT141" s="142" t="s">
        <v>167</v>
      </c>
      <c r="AU141" s="142" t="s">
        <v>146</v>
      </c>
      <c r="AY141" s="13" t="s">
        <v>139</v>
      </c>
      <c r="BE141" s="143">
        <f t="shared" si="14"/>
        <v>0</v>
      </c>
      <c r="BF141" s="143">
        <f t="shared" si="15"/>
        <v>0</v>
      </c>
      <c r="BG141" s="143">
        <f t="shared" si="16"/>
        <v>0</v>
      </c>
      <c r="BH141" s="143">
        <f t="shared" si="17"/>
        <v>0</v>
      </c>
      <c r="BI141" s="143">
        <f t="shared" si="18"/>
        <v>0</v>
      </c>
      <c r="BJ141" s="13" t="s">
        <v>146</v>
      </c>
      <c r="BK141" s="144">
        <f t="shared" si="19"/>
        <v>0</v>
      </c>
      <c r="BL141" s="13" t="s">
        <v>145</v>
      </c>
      <c r="BM141" s="142" t="s">
        <v>890</v>
      </c>
    </row>
    <row r="142" spans="2:65" s="1" customFormat="1" ht="16.5" customHeight="1">
      <c r="B142" s="131"/>
      <c r="C142" s="145" t="s">
        <v>195</v>
      </c>
      <c r="D142" s="145" t="s">
        <v>167</v>
      </c>
      <c r="E142" s="146" t="s">
        <v>585</v>
      </c>
      <c r="F142" s="147" t="s">
        <v>586</v>
      </c>
      <c r="G142" s="148" t="s">
        <v>184</v>
      </c>
      <c r="H142" s="149">
        <v>7</v>
      </c>
      <c r="I142" s="149"/>
      <c r="J142" s="149">
        <f t="shared" si="10"/>
        <v>0</v>
      </c>
      <c r="K142" s="150"/>
      <c r="L142" s="151"/>
      <c r="M142" s="152" t="s">
        <v>1</v>
      </c>
      <c r="N142" s="153" t="s">
        <v>38</v>
      </c>
      <c r="O142" s="140">
        <v>0</v>
      </c>
      <c r="P142" s="140">
        <f t="shared" si="11"/>
        <v>0</v>
      </c>
      <c r="Q142" s="140">
        <v>1.49E-3</v>
      </c>
      <c r="R142" s="140">
        <f t="shared" si="12"/>
        <v>1.043E-2</v>
      </c>
      <c r="S142" s="140">
        <v>0</v>
      </c>
      <c r="T142" s="141">
        <f t="shared" si="13"/>
        <v>0</v>
      </c>
      <c r="AR142" s="142" t="s">
        <v>171</v>
      </c>
      <c r="AT142" s="142" t="s">
        <v>167</v>
      </c>
      <c r="AU142" s="142" t="s">
        <v>146</v>
      </c>
      <c r="AY142" s="13" t="s">
        <v>139</v>
      </c>
      <c r="BE142" s="143">
        <f t="shared" si="14"/>
        <v>0</v>
      </c>
      <c r="BF142" s="143">
        <f t="shared" si="15"/>
        <v>0</v>
      </c>
      <c r="BG142" s="143">
        <f t="shared" si="16"/>
        <v>0</v>
      </c>
      <c r="BH142" s="143">
        <f t="shared" si="17"/>
        <v>0</v>
      </c>
      <c r="BI142" s="143">
        <f t="shared" si="18"/>
        <v>0</v>
      </c>
      <c r="BJ142" s="13" t="s">
        <v>146</v>
      </c>
      <c r="BK142" s="144">
        <f t="shared" si="19"/>
        <v>0</v>
      </c>
      <c r="BL142" s="13" t="s">
        <v>145</v>
      </c>
      <c r="BM142" s="142" t="s">
        <v>891</v>
      </c>
    </row>
    <row r="143" spans="2:65" s="1" customFormat="1" ht="21.75" customHeight="1">
      <c r="B143" s="131"/>
      <c r="C143" s="145" t="s">
        <v>199</v>
      </c>
      <c r="D143" s="145" t="s">
        <v>167</v>
      </c>
      <c r="E143" s="146" t="s">
        <v>840</v>
      </c>
      <c r="F143" s="147" t="s">
        <v>841</v>
      </c>
      <c r="G143" s="148" t="s">
        <v>184</v>
      </c>
      <c r="H143" s="149">
        <v>4</v>
      </c>
      <c r="I143" s="149"/>
      <c r="J143" s="149">
        <f t="shared" si="10"/>
        <v>0</v>
      </c>
      <c r="K143" s="150"/>
      <c r="L143" s="151"/>
      <c r="M143" s="152" t="s">
        <v>1</v>
      </c>
      <c r="N143" s="153" t="s">
        <v>38</v>
      </c>
      <c r="O143" s="140">
        <v>0</v>
      </c>
      <c r="P143" s="140">
        <f t="shared" si="11"/>
        <v>0</v>
      </c>
      <c r="Q143" s="140">
        <v>8.9999999999999998E-4</v>
      </c>
      <c r="R143" s="140">
        <f t="shared" si="12"/>
        <v>3.5999999999999999E-3</v>
      </c>
      <c r="S143" s="140">
        <v>0</v>
      </c>
      <c r="T143" s="141">
        <f t="shared" si="13"/>
        <v>0</v>
      </c>
      <c r="AR143" s="142" t="s">
        <v>171</v>
      </c>
      <c r="AT143" s="142" t="s">
        <v>167</v>
      </c>
      <c r="AU143" s="142" t="s">
        <v>146</v>
      </c>
      <c r="AY143" s="13" t="s">
        <v>139</v>
      </c>
      <c r="BE143" s="143">
        <f t="shared" si="14"/>
        <v>0</v>
      </c>
      <c r="BF143" s="143">
        <f t="shared" si="15"/>
        <v>0</v>
      </c>
      <c r="BG143" s="143">
        <f t="shared" si="16"/>
        <v>0</v>
      </c>
      <c r="BH143" s="143">
        <f t="shared" si="17"/>
        <v>0</v>
      </c>
      <c r="BI143" s="143">
        <f t="shared" si="18"/>
        <v>0</v>
      </c>
      <c r="BJ143" s="13" t="s">
        <v>146</v>
      </c>
      <c r="BK143" s="144">
        <f t="shared" si="19"/>
        <v>0</v>
      </c>
      <c r="BL143" s="13" t="s">
        <v>145</v>
      </c>
      <c r="BM143" s="142" t="s">
        <v>892</v>
      </c>
    </row>
    <row r="144" spans="2:65" s="11" customFormat="1" ht="22.9" customHeight="1">
      <c r="B144" s="120"/>
      <c r="D144" s="121" t="s">
        <v>71</v>
      </c>
      <c r="E144" s="129" t="s">
        <v>248</v>
      </c>
      <c r="F144" s="129" t="s">
        <v>249</v>
      </c>
      <c r="J144" s="130">
        <f>BK144</f>
        <v>0</v>
      </c>
      <c r="L144" s="120"/>
      <c r="M144" s="124"/>
      <c r="P144" s="125">
        <f>P145</f>
        <v>10.118649999999999</v>
      </c>
      <c r="R144" s="125">
        <f>R145</f>
        <v>0</v>
      </c>
      <c r="T144" s="126">
        <f>T145</f>
        <v>0</v>
      </c>
      <c r="AR144" s="121" t="s">
        <v>80</v>
      </c>
      <c r="AT144" s="127" t="s">
        <v>71</v>
      </c>
      <c r="AU144" s="127" t="s">
        <v>80</v>
      </c>
      <c r="AY144" s="121" t="s">
        <v>139</v>
      </c>
      <c r="BK144" s="128">
        <f>BK145</f>
        <v>0</v>
      </c>
    </row>
    <row r="145" spans="2:65" s="1" customFormat="1" ht="33" customHeight="1">
      <c r="B145" s="131"/>
      <c r="C145" s="132" t="s">
        <v>204</v>
      </c>
      <c r="D145" s="132" t="s">
        <v>141</v>
      </c>
      <c r="E145" s="133" t="s">
        <v>251</v>
      </c>
      <c r="F145" s="134" t="s">
        <v>252</v>
      </c>
      <c r="G145" s="135" t="s">
        <v>170</v>
      </c>
      <c r="H145" s="136">
        <v>7.85</v>
      </c>
      <c r="I145" s="136"/>
      <c r="J145" s="136">
        <f>ROUND(I145*H145,3)</f>
        <v>0</v>
      </c>
      <c r="K145" s="137"/>
      <c r="L145" s="25"/>
      <c r="M145" s="138" t="s">
        <v>1</v>
      </c>
      <c r="N145" s="139" t="s">
        <v>38</v>
      </c>
      <c r="O145" s="140">
        <v>1.2889999999999999</v>
      </c>
      <c r="P145" s="140">
        <f>O145*H145</f>
        <v>10.118649999999999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145</v>
      </c>
      <c r="AT145" s="142" t="s">
        <v>141</v>
      </c>
      <c r="AU145" s="142" t="s">
        <v>146</v>
      </c>
      <c r="AY145" s="13" t="s">
        <v>139</v>
      </c>
      <c r="BE145" s="143">
        <f>IF(N145="základná",J145,0)</f>
        <v>0</v>
      </c>
      <c r="BF145" s="143">
        <f>IF(N145="znížená",J145,0)</f>
        <v>0</v>
      </c>
      <c r="BG145" s="143">
        <f>IF(N145="zákl. prenesená",J145,0)</f>
        <v>0</v>
      </c>
      <c r="BH145" s="143">
        <f>IF(N145="zníž. prenesená",J145,0)</f>
        <v>0</v>
      </c>
      <c r="BI145" s="143">
        <f>IF(N145="nulová",J145,0)</f>
        <v>0</v>
      </c>
      <c r="BJ145" s="13" t="s">
        <v>146</v>
      </c>
      <c r="BK145" s="144">
        <f>ROUND(I145*H145,3)</f>
        <v>0</v>
      </c>
      <c r="BL145" s="13" t="s">
        <v>145</v>
      </c>
      <c r="BM145" s="142" t="s">
        <v>893</v>
      </c>
    </row>
    <row r="146" spans="2:65" s="11" customFormat="1" ht="25.9" customHeight="1">
      <c r="B146" s="120"/>
      <c r="D146" s="121" t="s">
        <v>71</v>
      </c>
      <c r="E146" s="122" t="s">
        <v>304</v>
      </c>
      <c r="F146" s="122" t="s">
        <v>305</v>
      </c>
      <c r="J146" s="123">
        <f>BK146</f>
        <v>0</v>
      </c>
      <c r="L146" s="120"/>
      <c r="M146" s="124"/>
      <c r="P146" s="125">
        <f>P147+P151</f>
        <v>68.521810000000002</v>
      </c>
      <c r="R146" s="125">
        <f>R147+R151</f>
        <v>0.16596</v>
      </c>
      <c r="T146" s="126">
        <f>T147+T151</f>
        <v>0</v>
      </c>
      <c r="AR146" s="121" t="s">
        <v>146</v>
      </c>
      <c r="AT146" s="127" t="s">
        <v>71</v>
      </c>
      <c r="AU146" s="127" t="s">
        <v>72</v>
      </c>
      <c r="AY146" s="121" t="s">
        <v>139</v>
      </c>
      <c r="BK146" s="128">
        <f>BK147+BK151</f>
        <v>0</v>
      </c>
    </row>
    <row r="147" spans="2:65" s="11" customFormat="1" ht="22.9" customHeight="1">
      <c r="B147" s="120"/>
      <c r="D147" s="121" t="s">
        <v>71</v>
      </c>
      <c r="E147" s="129" t="s">
        <v>591</v>
      </c>
      <c r="F147" s="129" t="s">
        <v>592</v>
      </c>
      <c r="J147" s="130">
        <f>BK147</f>
        <v>0</v>
      </c>
      <c r="L147" s="120"/>
      <c r="M147" s="124"/>
      <c r="P147" s="125">
        <f>SUM(P148:P150)</f>
        <v>2.7840000000000003</v>
      </c>
      <c r="R147" s="125">
        <f>SUM(R148:R150)</f>
        <v>1.2000000000000001E-3</v>
      </c>
      <c r="T147" s="126">
        <f>SUM(T148:T150)</f>
        <v>0</v>
      </c>
      <c r="AR147" s="121" t="s">
        <v>146</v>
      </c>
      <c r="AT147" s="127" t="s">
        <v>71</v>
      </c>
      <c r="AU147" s="127" t="s">
        <v>80</v>
      </c>
      <c r="AY147" s="121" t="s">
        <v>139</v>
      </c>
      <c r="BK147" s="128">
        <f>SUM(BK148:BK150)</f>
        <v>0</v>
      </c>
    </row>
    <row r="148" spans="2:65" s="1" customFormat="1" ht="16.5" customHeight="1">
      <c r="B148" s="131"/>
      <c r="C148" s="132" t="s">
        <v>185</v>
      </c>
      <c r="D148" s="132" t="s">
        <v>141</v>
      </c>
      <c r="E148" s="133" t="s">
        <v>593</v>
      </c>
      <c r="F148" s="134" t="s">
        <v>594</v>
      </c>
      <c r="G148" s="135" t="s">
        <v>202</v>
      </c>
      <c r="H148" s="136">
        <v>24</v>
      </c>
      <c r="I148" s="136"/>
      <c r="J148" s="136">
        <f>ROUND(I148*H148,3)</f>
        <v>0</v>
      </c>
      <c r="K148" s="137"/>
      <c r="L148" s="25"/>
      <c r="M148" s="138" t="s">
        <v>1</v>
      </c>
      <c r="N148" s="139" t="s">
        <v>38</v>
      </c>
      <c r="O148" s="140">
        <v>0.11600000000000001</v>
      </c>
      <c r="P148" s="140">
        <f>O148*H148</f>
        <v>2.7840000000000003</v>
      </c>
      <c r="Q148" s="140">
        <v>3.0000000000000001E-5</v>
      </c>
      <c r="R148" s="140">
        <f>Q148*H148</f>
        <v>7.2000000000000005E-4</v>
      </c>
      <c r="S148" s="140">
        <v>0</v>
      </c>
      <c r="T148" s="141">
        <f>S148*H148</f>
        <v>0</v>
      </c>
      <c r="AR148" s="142" t="s">
        <v>185</v>
      </c>
      <c r="AT148" s="142" t="s">
        <v>141</v>
      </c>
      <c r="AU148" s="142" t="s">
        <v>146</v>
      </c>
      <c r="AY148" s="13" t="s">
        <v>139</v>
      </c>
      <c r="BE148" s="143">
        <f>IF(N148="základná",J148,0)</f>
        <v>0</v>
      </c>
      <c r="BF148" s="143">
        <f>IF(N148="znížená",J148,0)</f>
        <v>0</v>
      </c>
      <c r="BG148" s="143">
        <f>IF(N148="zákl. prenesená",J148,0)</f>
        <v>0</v>
      </c>
      <c r="BH148" s="143">
        <f>IF(N148="zníž. prenesená",J148,0)</f>
        <v>0</v>
      </c>
      <c r="BI148" s="143">
        <f>IF(N148="nulová",J148,0)</f>
        <v>0</v>
      </c>
      <c r="BJ148" s="13" t="s">
        <v>146</v>
      </c>
      <c r="BK148" s="144">
        <f>ROUND(I148*H148,3)</f>
        <v>0</v>
      </c>
      <c r="BL148" s="13" t="s">
        <v>185</v>
      </c>
      <c r="BM148" s="142" t="s">
        <v>894</v>
      </c>
    </row>
    <row r="149" spans="2:65" s="1" customFormat="1" ht="24.2" customHeight="1">
      <c r="B149" s="131"/>
      <c r="C149" s="145" t="s">
        <v>211</v>
      </c>
      <c r="D149" s="145" t="s">
        <v>167</v>
      </c>
      <c r="E149" s="146" t="s">
        <v>599</v>
      </c>
      <c r="F149" s="147" t="s">
        <v>600</v>
      </c>
      <c r="G149" s="148" t="s">
        <v>202</v>
      </c>
      <c r="H149" s="149">
        <v>24</v>
      </c>
      <c r="I149" s="149"/>
      <c r="J149" s="149">
        <f>ROUND(I149*H149,3)</f>
        <v>0</v>
      </c>
      <c r="K149" s="150"/>
      <c r="L149" s="151"/>
      <c r="M149" s="152" t="s">
        <v>1</v>
      </c>
      <c r="N149" s="153" t="s">
        <v>38</v>
      </c>
      <c r="O149" s="140">
        <v>0</v>
      </c>
      <c r="P149" s="140">
        <f>O149*H149</f>
        <v>0</v>
      </c>
      <c r="Q149" s="140">
        <v>2.0000000000000002E-5</v>
      </c>
      <c r="R149" s="140">
        <f>Q149*H149</f>
        <v>4.8000000000000007E-4</v>
      </c>
      <c r="S149" s="140">
        <v>0</v>
      </c>
      <c r="T149" s="141">
        <f>S149*H149</f>
        <v>0</v>
      </c>
      <c r="AR149" s="142" t="s">
        <v>499</v>
      </c>
      <c r="AT149" s="142" t="s">
        <v>167</v>
      </c>
      <c r="AU149" s="142" t="s">
        <v>146</v>
      </c>
      <c r="AY149" s="13" t="s">
        <v>139</v>
      </c>
      <c r="BE149" s="143">
        <f>IF(N149="základná",J149,0)</f>
        <v>0</v>
      </c>
      <c r="BF149" s="143">
        <f>IF(N149="znížená",J149,0)</f>
        <v>0</v>
      </c>
      <c r="BG149" s="143">
        <f>IF(N149="zákl. prenesená",J149,0)</f>
        <v>0</v>
      </c>
      <c r="BH149" s="143">
        <f>IF(N149="zníž. prenesená",J149,0)</f>
        <v>0</v>
      </c>
      <c r="BI149" s="143">
        <f>IF(N149="nulová",J149,0)</f>
        <v>0</v>
      </c>
      <c r="BJ149" s="13" t="s">
        <v>146</v>
      </c>
      <c r="BK149" s="144">
        <f>ROUND(I149*H149,3)</f>
        <v>0</v>
      </c>
      <c r="BL149" s="13" t="s">
        <v>499</v>
      </c>
      <c r="BM149" s="142" t="s">
        <v>895</v>
      </c>
    </row>
    <row r="150" spans="2:65" s="1" customFormat="1" ht="24.2" customHeight="1">
      <c r="B150" s="131"/>
      <c r="C150" s="132" t="s">
        <v>215</v>
      </c>
      <c r="D150" s="132" t="s">
        <v>141</v>
      </c>
      <c r="E150" s="133" t="s">
        <v>846</v>
      </c>
      <c r="F150" s="134" t="s">
        <v>847</v>
      </c>
      <c r="G150" s="135" t="s">
        <v>358</v>
      </c>
      <c r="H150" s="136">
        <v>0.73399999999999999</v>
      </c>
      <c r="I150" s="136"/>
      <c r="J150" s="136">
        <f>ROUND(I150*H150,3)</f>
        <v>0</v>
      </c>
      <c r="K150" s="137"/>
      <c r="L150" s="25"/>
      <c r="M150" s="138" t="s">
        <v>1</v>
      </c>
      <c r="N150" s="139" t="s">
        <v>38</v>
      </c>
      <c r="O150" s="140">
        <v>0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185</v>
      </c>
      <c r="AT150" s="142" t="s">
        <v>141</v>
      </c>
      <c r="AU150" s="142" t="s">
        <v>146</v>
      </c>
      <c r="AY150" s="13" t="s">
        <v>139</v>
      </c>
      <c r="BE150" s="143">
        <f>IF(N150="základná",J150,0)</f>
        <v>0</v>
      </c>
      <c r="BF150" s="143">
        <f>IF(N150="znížená",J150,0)</f>
        <v>0</v>
      </c>
      <c r="BG150" s="143">
        <f>IF(N150="zákl. prenesená",J150,0)</f>
        <v>0</v>
      </c>
      <c r="BH150" s="143">
        <f>IF(N150="zníž. prenesená",J150,0)</f>
        <v>0</v>
      </c>
      <c r="BI150" s="143">
        <f>IF(N150="nulová",J150,0)</f>
        <v>0</v>
      </c>
      <c r="BJ150" s="13" t="s">
        <v>146</v>
      </c>
      <c r="BK150" s="144">
        <f>ROUND(I150*H150,3)</f>
        <v>0</v>
      </c>
      <c r="BL150" s="13" t="s">
        <v>185</v>
      </c>
      <c r="BM150" s="142" t="s">
        <v>896</v>
      </c>
    </row>
    <row r="151" spans="2:65" s="11" customFormat="1" ht="22.9" customHeight="1">
      <c r="B151" s="120"/>
      <c r="D151" s="121" t="s">
        <v>71</v>
      </c>
      <c r="E151" s="129" t="s">
        <v>515</v>
      </c>
      <c r="F151" s="129" t="s">
        <v>516</v>
      </c>
      <c r="J151" s="130">
        <f>BK151</f>
        <v>0</v>
      </c>
      <c r="L151" s="120"/>
      <c r="M151" s="124"/>
      <c r="P151" s="125">
        <f>SUM(P152:P163)</f>
        <v>65.737809999999996</v>
      </c>
      <c r="R151" s="125">
        <f>SUM(R152:R163)</f>
        <v>0.16475999999999999</v>
      </c>
      <c r="T151" s="126">
        <f>SUM(T152:T163)</f>
        <v>0</v>
      </c>
      <c r="AR151" s="121" t="s">
        <v>146</v>
      </c>
      <c r="AT151" s="127" t="s">
        <v>71</v>
      </c>
      <c r="AU151" s="127" t="s">
        <v>80</v>
      </c>
      <c r="AY151" s="121" t="s">
        <v>139</v>
      </c>
      <c r="BK151" s="128">
        <f>SUM(BK152:BK163)</f>
        <v>0</v>
      </c>
    </row>
    <row r="152" spans="2:65" s="1" customFormat="1" ht="16.5" customHeight="1">
      <c r="B152" s="131"/>
      <c r="C152" s="132" t="s">
        <v>219</v>
      </c>
      <c r="D152" s="132" t="s">
        <v>141</v>
      </c>
      <c r="E152" s="133" t="s">
        <v>308</v>
      </c>
      <c r="F152" s="134" t="s">
        <v>309</v>
      </c>
      <c r="G152" s="135" t="s">
        <v>310</v>
      </c>
      <c r="H152" s="136">
        <v>2</v>
      </c>
      <c r="I152" s="136"/>
      <c r="J152" s="136">
        <f t="shared" ref="J152:J163" si="20">ROUND(I152*H152,3)</f>
        <v>0</v>
      </c>
      <c r="K152" s="137"/>
      <c r="L152" s="25"/>
      <c r="M152" s="138" t="s">
        <v>1</v>
      </c>
      <c r="N152" s="139" t="s">
        <v>38</v>
      </c>
      <c r="O152" s="140">
        <v>0</v>
      </c>
      <c r="P152" s="140">
        <f t="shared" ref="P152:P163" si="21">O152*H152</f>
        <v>0</v>
      </c>
      <c r="Q152" s="140">
        <v>0</v>
      </c>
      <c r="R152" s="140">
        <f t="shared" ref="R152:R163" si="22">Q152*H152</f>
        <v>0</v>
      </c>
      <c r="S152" s="140">
        <v>0</v>
      </c>
      <c r="T152" s="141">
        <f t="shared" ref="T152:T163" si="23">S152*H152</f>
        <v>0</v>
      </c>
      <c r="AR152" s="142" t="s">
        <v>311</v>
      </c>
      <c r="AT152" s="142" t="s">
        <v>141</v>
      </c>
      <c r="AU152" s="142" t="s">
        <v>146</v>
      </c>
      <c r="AY152" s="13" t="s">
        <v>139</v>
      </c>
      <c r="BE152" s="143">
        <f t="shared" ref="BE152:BE163" si="24">IF(N152="základná",J152,0)</f>
        <v>0</v>
      </c>
      <c r="BF152" s="143">
        <f t="shared" ref="BF152:BF163" si="25">IF(N152="znížená",J152,0)</f>
        <v>0</v>
      </c>
      <c r="BG152" s="143">
        <f t="shared" ref="BG152:BG163" si="26">IF(N152="zákl. prenesená",J152,0)</f>
        <v>0</v>
      </c>
      <c r="BH152" s="143">
        <f t="shared" ref="BH152:BH163" si="27">IF(N152="zníž. prenesená",J152,0)</f>
        <v>0</v>
      </c>
      <c r="BI152" s="143">
        <f t="shared" ref="BI152:BI163" si="28">IF(N152="nulová",J152,0)</f>
        <v>0</v>
      </c>
      <c r="BJ152" s="13" t="s">
        <v>146</v>
      </c>
      <c r="BK152" s="144">
        <f t="shared" ref="BK152:BK163" si="29">ROUND(I152*H152,3)</f>
        <v>0</v>
      </c>
      <c r="BL152" s="13" t="s">
        <v>311</v>
      </c>
      <c r="BM152" s="142" t="s">
        <v>897</v>
      </c>
    </row>
    <row r="153" spans="2:65" s="1" customFormat="1" ht="16.5" customHeight="1">
      <c r="B153" s="131"/>
      <c r="C153" s="145" t="s">
        <v>7</v>
      </c>
      <c r="D153" s="145" t="s">
        <v>167</v>
      </c>
      <c r="E153" s="146" t="s">
        <v>313</v>
      </c>
      <c r="F153" s="147" t="s">
        <v>314</v>
      </c>
      <c r="G153" s="148" t="s">
        <v>184</v>
      </c>
      <c r="H153" s="149">
        <v>2</v>
      </c>
      <c r="I153" s="149"/>
      <c r="J153" s="149">
        <f t="shared" si="20"/>
        <v>0</v>
      </c>
      <c r="K153" s="150"/>
      <c r="L153" s="151"/>
      <c r="M153" s="152" t="s">
        <v>1</v>
      </c>
      <c r="N153" s="153" t="s">
        <v>38</v>
      </c>
      <c r="O153" s="140">
        <v>0</v>
      </c>
      <c r="P153" s="140">
        <f t="shared" si="21"/>
        <v>0</v>
      </c>
      <c r="Q153" s="140">
        <v>1E-3</v>
      </c>
      <c r="R153" s="140">
        <f t="shared" si="22"/>
        <v>2E-3</v>
      </c>
      <c r="S153" s="140">
        <v>0</v>
      </c>
      <c r="T153" s="141">
        <f t="shared" si="23"/>
        <v>0</v>
      </c>
      <c r="AR153" s="142" t="s">
        <v>171</v>
      </c>
      <c r="AT153" s="142" t="s">
        <v>167</v>
      </c>
      <c r="AU153" s="142" t="s">
        <v>146</v>
      </c>
      <c r="AY153" s="13" t="s">
        <v>139</v>
      </c>
      <c r="BE153" s="143">
        <f t="shared" si="24"/>
        <v>0</v>
      </c>
      <c r="BF153" s="143">
        <f t="shared" si="25"/>
        <v>0</v>
      </c>
      <c r="BG153" s="143">
        <f t="shared" si="26"/>
        <v>0</v>
      </c>
      <c r="BH153" s="143">
        <f t="shared" si="27"/>
        <v>0</v>
      </c>
      <c r="BI153" s="143">
        <f t="shared" si="28"/>
        <v>0</v>
      </c>
      <c r="BJ153" s="13" t="s">
        <v>146</v>
      </c>
      <c r="BK153" s="144">
        <f t="shared" si="29"/>
        <v>0</v>
      </c>
      <c r="BL153" s="13" t="s">
        <v>145</v>
      </c>
      <c r="BM153" s="142" t="s">
        <v>898</v>
      </c>
    </row>
    <row r="154" spans="2:65" s="1" customFormat="1" ht="33" customHeight="1">
      <c r="B154" s="131"/>
      <c r="C154" s="132" t="s">
        <v>227</v>
      </c>
      <c r="D154" s="132" t="s">
        <v>141</v>
      </c>
      <c r="E154" s="133" t="s">
        <v>605</v>
      </c>
      <c r="F154" s="134" t="s">
        <v>606</v>
      </c>
      <c r="G154" s="135" t="s">
        <v>202</v>
      </c>
      <c r="H154" s="136">
        <v>24</v>
      </c>
      <c r="I154" s="136"/>
      <c r="J154" s="136">
        <f t="shared" si="20"/>
        <v>0</v>
      </c>
      <c r="K154" s="137"/>
      <c r="L154" s="25"/>
      <c r="M154" s="138" t="s">
        <v>1</v>
      </c>
      <c r="N154" s="139" t="s">
        <v>38</v>
      </c>
      <c r="O154" s="140">
        <v>0.56896000000000002</v>
      </c>
      <c r="P154" s="140">
        <f t="shared" si="21"/>
        <v>13.65504</v>
      </c>
      <c r="Q154" s="140">
        <v>3.14E-3</v>
      </c>
      <c r="R154" s="140">
        <f t="shared" si="22"/>
        <v>7.5359999999999996E-2</v>
      </c>
      <c r="S154" s="140">
        <v>0</v>
      </c>
      <c r="T154" s="141">
        <f t="shared" si="23"/>
        <v>0</v>
      </c>
      <c r="AR154" s="142" t="s">
        <v>185</v>
      </c>
      <c r="AT154" s="142" t="s">
        <v>141</v>
      </c>
      <c r="AU154" s="142" t="s">
        <v>146</v>
      </c>
      <c r="AY154" s="13" t="s">
        <v>139</v>
      </c>
      <c r="BE154" s="143">
        <f t="shared" si="24"/>
        <v>0</v>
      </c>
      <c r="BF154" s="143">
        <f t="shared" si="25"/>
        <v>0</v>
      </c>
      <c r="BG154" s="143">
        <f t="shared" si="26"/>
        <v>0</v>
      </c>
      <c r="BH154" s="143">
        <f t="shared" si="27"/>
        <v>0</v>
      </c>
      <c r="BI154" s="143">
        <f t="shared" si="28"/>
        <v>0</v>
      </c>
      <c r="BJ154" s="13" t="s">
        <v>146</v>
      </c>
      <c r="BK154" s="144">
        <f t="shared" si="29"/>
        <v>0</v>
      </c>
      <c r="BL154" s="13" t="s">
        <v>185</v>
      </c>
      <c r="BM154" s="142" t="s">
        <v>899</v>
      </c>
    </row>
    <row r="155" spans="2:65" s="1" customFormat="1" ht="21.75" customHeight="1">
      <c r="B155" s="131"/>
      <c r="C155" s="132" t="s">
        <v>232</v>
      </c>
      <c r="D155" s="132" t="s">
        <v>141</v>
      </c>
      <c r="E155" s="133" t="s">
        <v>852</v>
      </c>
      <c r="F155" s="134" t="s">
        <v>853</v>
      </c>
      <c r="G155" s="135" t="s">
        <v>825</v>
      </c>
      <c r="H155" s="136">
        <v>1</v>
      </c>
      <c r="I155" s="136"/>
      <c r="J155" s="136">
        <f t="shared" si="20"/>
        <v>0</v>
      </c>
      <c r="K155" s="137"/>
      <c r="L155" s="25"/>
      <c r="M155" s="138" t="s">
        <v>1</v>
      </c>
      <c r="N155" s="139" t="s">
        <v>38</v>
      </c>
      <c r="O155" s="140">
        <v>2.8496299999999999</v>
      </c>
      <c r="P155" s="140">
        <f t="shared" si="21"/>
        <v>2.8496299999999999</v>
      </c>
      <c r="Q155" s="140">
        <v>1.762E-2</v>
      </c>
      <c r="R155" s="140">
        <f t="shared" si="22"/>
        <v>1.762E-2</v>
      </c>
      <c r="S155" s="140">
        <v>0</v>
      </c>
      <c r="T155" s="141">
        <f t="shared" si="23"/>
        <v>0</v>
      </c>
      <c r="AR155" s="142" t="s">
        <v>185</v>
      </c>
      <c r="AT155" s="142" t="s">
        <v>141</v>
      </c>
      <c r="AU155" s="142" t="s">
        <v>146</v>
      </c>
      <c r="AY155" s="13" t="s">
        <v>139</v>
      </c>
      <c r="BE155" s="143">
        <f t="shared" si="24"/>
        <v>0</v>
      </c>
      <c r="BF155" s="143">
        <f t="shared" si="25"/>
        <v>0</v>
      </c>
      <c r="BG155" s="143">
        <f t="shared" si="26"/>
        <v>0</v>
      </c>
      <c r="BH155" s="143">
        <f t="shared" si="27"/>
        <v>0</v>
      </c>
      <c r="BI155" s="143">
        <f t="shared" si="28"/>
        <v>0</v>
      </c>
      <c r="BJ155" s="13" t="s">
        <v>146</v>
      </c>
      <c r="BK155" s="144">
        <f t="shared" si="29"/>
        <v>0</v>
      </c>
      <c r="BL155" s="13" t="s">
        <v>185</v>
      </c>
      <c r="BM155" s="142" t="s">
        <v>900</v>
      </c>
    </row>
    <row r="156" spans="2:65" s="1" customFormat="1" ht="16.5" customHeight="1">
      <c r="B156" s="131"/>
      <c r="C156" s="132" t="s">
        <v>236</v>
      </c>
      <c r="D156" s="132" t="s">
        <v>141</v>
      </c>
      <c r="E156" s="133" t="s">
        <v>623</v>
      </c>
      <c r="F156" s="134" t="s">
        <v>624</v>
      </c>
      <c r="G156" s="135" t="s">
        <v>184</v>
      </c>
      <c r="H156" s="136">
        <v>16</v>
      </c>
      <c r="I156" s="136"/>
      <c r="J156" s="136">
        <f t="shared" si="20"/>
        <v>0</v>
      </c>
      <c r="K156" s="137"/>
      <c r="L156" s="25"/>
      <c r="M156" s="138" t="s">
        <v>1</v>
      </c>
      <c r="N156" s="139" t="s">
        <v>38</v>
      </c>
      <c r="O156" s="140">
        <v>0.40100000000000002</v>
      </c>
      <c r="P156" s="140">
        <f t="shared" si="21"/>
        <v>6.4160000000000004</v>
      </c>
      <c r="Q156" s="140">
        <v>0</v>
      </c>
      <c r="R156" s="140">
        <f t="shared" si="22"/>
        <v>0</v>
      </c>
      <c r="S156" s="140">
        <v>0</v>
      </c>
      <c r="T156" s="141">
        <f t="shared" si="23"/>
        <v>0</v>
      </c>
      <c r="AR156" s="142" t="s">
        <v>185</v>
      </c>
      <c r="AT156" s="142" t="s">
        <v>141</v>
      </c>
      <c r="AU156" s="142" t="s">
        <v>146</v>
      </c>
      <c r="AY156" s="13" t="s">
        <v>139</v>
      </c>
      <c r="BE156" s="143">
        <f t="shared" si="24"/>
        <v>0</v>
      </c>
      <c r="BF156" s="143">
        <f t="shared" si="25"/>
        <v>0</v>
      </c>
      <c r="BG156" s="143">
        <f t="shared" si="26"/>
        <v>0</v>
      </c>
      <c r="BH156" s="143">
        <f t="shared" si="27"/>
        <v>0</v>
      </c>
      <c r="BI156" s="143">
        <f t="shared" si="28"/>
        <v>0</v>
      </c>
      <c r="BJ156" s="13" t="s">
        <v>146</v>
      </c>
      <c r="BK156" s="144">
        <f t="shared" si="29"/>
        <v>0</v>
      </c>
      <c r="BL156" s="13" t="s">
        <v>185</v>
      </c>
      <c r="BM156" s="142" t="s">
        <v>901</v>
      </c>
    </row>
    <row r="157" spans="2:65" s="1" customFormat="1" ht="24.2" customHeight="1">
      <c r="B157" s="131"/>
      <c r="C157" s="132" t="s">
        <v>240</v>
      </c>
      <c r="D157" s="132" t="s">
        <v>141</v>
      </c>
      <c r="E157" s="133" t="s">
        <v>629</v>
      </c>
      <c r="F157" s="134" t="s">
        <v>630</v>
      </c>
      <c r="G157" s="135" t="s">
        <v>184</v>
      </c>
      <c r="H157" s="136">
        <v>16</v>
      </c>
      <c r="I157" s="136"/>
      <c r="J157" s="136">
        <f t="shared" si="20"/>
        <v>0</v>
      </c>
      <c r="K157" s="137"/>
      <c r="L157" s="25"/>
      <c r="M157" s="138" t="s">
        <v>1</v>
      </c>
      <c r="N157" s="139" t="s">
        <v>38</v>
      </c>
      <c r="O157" s="140">
        <v>0.20630000000000001</v>
      </c>
      <c r="P157" s="140">
        <f t="shared" si="21"/>
        <v>3.3008000000000002</v>
      </c>
      <c r="Q157" s="140">
        <v>4.0000000000000003E-5</v>
      </c>
      <c r="R157" s="140">
        <f t="shared" si="22"/>
        <v>6.4000000000000005E-4</v>
      </c>
      <c r="S157" s="140">
        <v>0</v>
      </c>
      <c r="T157" s="141">
        <f t="shared" si="23"/>
        <v>0</v>
      </c>
      <c r="AR157" s="142" t="s">
        <v>185</v>
      </c>
      <c r="AT157" s="142" t="s">
        <v>141</v>
      </c>
      <c r="AU157" s="142" t="s">
        <v>146</v>
      </c>
      <c r="AY157" s="13" t="s">
        <v>139</v>
      </c>
      <c r="BE157" s="143">
        <f t="shared" si="24"/>
        <v>0</v>
      </c>
      <c r="BF157" s="143">
        <f t="shared" si="25"/>
        <v>0</v>
      </c>
      <c r="BG157" s="143">
        <f t="shared" si="26"/>
        <v>0</v>
      </c>
      <c r="BH157" s="143">
        <f t="shared" si="27"/>
        <v>0</v>
      </c>
      <c r="BI157" s="143">
        <f t="shared" si="28"/>
        <v>0</v>
      </c>
      <c r="BJ157" s="13" t="s">
        <v>146</v>
      </c>
      <c r="BK157" s="144">
        <f t="shared" si="29"/>
        <v>0</v>
      </c>
      <c r="BL157" s="13" t="s">
        <v>185</v>
      </c>
      <c r="BM157" s="142" t="s">
        <v>902</v>
      </c>
    </row>
    <row r="158" spans="2:65" s="1" customFormat="1" ht="16.5" customHeight="1">
      <c r="B158" s="131"/>
      <c r="C158" s="145" t="s">
        <v>244</v>
      </c>
      <c r="D158" s="145" t="s">
        <v>167</v>
      </c>
      <c r="E158" s="146" t="s">
        <v>632</v>
      </c>
      <c r="F158" s="147" t="s">
        <v>633</v>
      </c>
      <c r="G158" s="148" t="s">
        <v>184</v>
      </c>
      <c r="H158" s="149">
        <v>16</v>
      </c>
      <c r="I158" s="149"/>
      <c r="J158" s="149">
        <f t="shared" si="20"/>
        <v>0</v>
      </c>
      <c r="K158" s="150"/>
      <c r="L158" s="151"/>
      <c r="M158" s="152" t="s">
        <v>1</v>
      </c>
      <c r="N158" s="153" t="s">
        <v>38</v>
      </c>
      <c r="O158" s="140">
        <v>0</v>
      </c>
      <c r="P158" s="140">
        <f t="shared" si="21"/>
        <v>0</v>
      </c>
      <c r="Q158" s="140">
        <v>1E-4</v>
      </c>
      <c r="R158" s="140">
        <f t="shared" si="22"/>
        <v>1.6000000000000001E-3</v>
      </c>
      <c r="S158" s="140">
        <v>0</v>
      </c>
      <c r="T158" s="141">
        <f t="shared" si="23"/>
        <v>0</v>
      </c>
      <c r="AR158" s="142" t="s">
        <v>189</v>
      </c>
      <c r="AT158" s="142" t="s">
        <v>167</v>
      </c>
      <c r="AU158" s="142" t="s">
        <v>146</v>
      </c>
      <c r="AY158" s="13" t="s">
        <v>139</v>
      </c>
      <c r="BE158" s="143">
        <f t="shared" si="24"/>
        <v>0</v>
      </c>
      <c r="BF158" s="143">
        <f t="shared" si="25"/>
        <v>0</v>
      </c>
      <c r="BG158" s="143">
        <f t="shared" si="26"/>
        <v>0</v>
      </c>
      <c r="BH158" s="143">
        <f t="shared" si="27"/>
        <v>0</v>
      </c>
      <c r="BI158" s="143">
        <f t="shared" si="28"/>
        <v>0</v>
      </c>
      <c r="BJ158" s="13" t="s">
        <v>146</v>
      </c>
      <c r="BK158" s="144">
        <f t="shared" si="29"/>
        <v>0</v>
      </c>
      <c r="BL158" s="13" t="s">
        <v>185</v>
      </c>
      <c r="BM158" s="142" t="s">
        <v>903</v>
      </c>
    </row>
    <row r="159" spans="2:65" s="1" customFormat="1" ht="24.2" customHeight="1">
      <c r="B159" s="131"/>
      <c r="C159" s="132" t="s">
        <v>250</v>
      </c>
      <c r="D159" s="132" t="s">
        <v>141</v>
      </c>
      <c r="E159" s="133" t="s">
        <v>858</v>
      </c>
      <c r="F159" s="134" t="s">
        <v>859</v>
      </c>
      <c r="G159" s="135" t="s">
        <v>184</v>
      </c>
      <c r="H159" s="136">
        <v>2</v>
      </c>
      <c r="I159" s="136"/>
      <c r="J159" s="136">
        <f t="shared" si="20"/>
        <v>0</v>
      </c>
      <c r="K159" s="137"/>
      <c r="L159" s="25"/>
      <c r="M159" s="138" t="s">
        <v>1</v>
      </c>
      <c r="N159" s="139" t="s">
        <v>38</v>
      </c>
      <c r="O159" s="140">
        <v>0.35221999999999998</v>
      </c>
      <c r="P159" s="140">
        <f t="shared" si="21"/>
        <v>0.70443999999999996</v>
      </c>
      <c r="Q159" s="140">
        <v>6.0000000000000002E-5</v>
      </c>
      <c r="R159" s="140">
        <f t="shared" si="22"/>
        <v>1.2E-4</v>
      </c>
      <c r="S159" s="140">
        <v>0</v>
      </c>
      <c r="T159" s="141">
        <f t="shared" si="23"/>
        <v>0</v>
      </c>
      <c r="AR159" s="142" t="s">
        <v>185</v>
      </c>
      <c r="AT159" s="142" t="s">
        <v>141</v>
      </c>
      <c r="AU159" s="142" t="s">
        <v>146</v>
      </c>
      <c r="AY159" s="13" t="s">
        <v>139</v>
      </c>
      <c r="BE159" s="143">
        <f t="shared" si="24"/>
        <v>0</v>
      </c>
      <c r="BF159" s="143">
        <f t="shared" si="25"/>
        <v>0</v>
      </c>
      <c r="BG159" s="143">
        <f t="shared" si="26"/>
        <v>0</v>
      </c>
      <c r="BH159" s="143">
        <f t="shared" si="27"/>
        <v>0</v>
      </c>
      <c r="BI159" s="143">
        <f t="shared" si="28"/>
        <v>0</v>
      </c>
      <c r="BJ159" s="13" t="s">
        <v>146</v>
      </c>
      <c r="BK159" s="144">
        <f t="shared" si="29"/>
        <v>0</v>
      </c>
      <c r="BL159" s="13" t="s">
        <v>185</v>
      </c>
      <c r="BM159" s="142" t="s">
        <v>904</v>
      </c>
    </row>
    <row r="160" spans="2:65" s="1" customFormat="1" ht="16.5" customHeight="1">
      <c r="B160" s="131"/>
      <c r="C160" s="145" t="s">
        <v>256</v>
      </c>
      <c r="D160" s="145" t="s">
        <v>167</v>
      </c>
      <c r="E160" s="146" t="s">
        <v>861</v>
      </c>
      <c r="F160" s="147" t="s">
        <v>862</v>
      </c>
      <c r="G160" s="148" t="s">
        <v>184</v>
      </c>
      <c r="H160" s="149">
        <v>2</v>
      </c>
      <c r="I160" s="149"/>
      <c r="J160" s="149">
        <f t="shared" si="20"/>
        <v>0</v>
      </c>
      <c r="K160" s="150"/>
      <c r="L160" s="151"/>
      <c r="M160" s="152" t="s">
        <v>1</v>
      </c>
      <c r="N160" s="153" t="s">
        <v>38</v>
      </c>
      <c r="O160" s="140">
        <v>0</v>
      </c>
      <c r="P160" s="140">
        <f t="shared" si="21"/>
        <v>0</v>
      </c>
      <c r="Q160" s="140">
        <v>3.5000000000000001E-3</v>
      </c>
      <c r="R160" s="140">
        <f t="shared" si="22"/>
        <v>7.0000000000000001E-3</v>
      </c>
      <c r="S160" s="140">
        <v>0</v>
      </c>
      <c r="T160" s="141">
        <f t="shared" si="23"/>
        <v>0</v>
      </c>
      <c r="AR160" s="142" t="s">
        <v>189</v>
      </c>
      <c r="AT160" s="142" t="s">
        <v>167</v>
      </c>
      <c r="AU160" s="142" t="s">
        <v>146</v>
      </c>
      <c r="AY160" s="13" t="s">
        <v>139</v>
      </c>
      <c r="BE160" s="143">
        <f t="shared" si="24"/>
        <v>0</v>
      </c>
      <c r="BF160" s="143">
        <f t="shared" si="25"/>
        <v>0</v>
      </c>
      <c r="BG160" s="143">
        <f t="shared" si="26"/>
        <v>0</v>
      </c>
      <c r="BH160" s="143">
        <f t="shared" si="27"/>
        <v>0</v>
      </c>
      <c r="BI160" s="143">
        <f t="shared" si="28"/>
        <v>0</v>
      </c>
      <c r="BJ160" s="13" t="s">
        <v>146</v>
      </c>
      <c r="BK160" s="144">
        <f t="shared" si="29"/>
        <v>0</v>
      </c>
      <c r="BL160" s="13" t="s">
        <v>185</v>
      </c>
      <c r="BM160" s="142" t="s">
        <v>905</v>
      </c>
    </row>
    <row r="161" spans="2:65" s="1" customFormat="1" ht="16.5" customHeight="1">
      <c r="B161" s="131"/>
      <c r="C161" s="132" t="s">
        <v>316</v>
      </c>
      <c r="D161" s="132" t="s">
        <v>141</v>
      </c>
      <c r="E161" s="133" t="s">
        <v>676</v>
      </c>
      <c r="F161" s="134" t="s">
        <v>677</v>
      </c>
      <c r="G161" s="135" t="s">
        <v>202</v>
      </c>
      <c r="H161" s="136">
        <v>318</v>
      </c>
      <c r="I161" s="136"/>
      <c r="J161" s="136">
        <f t="shared" si="20"/>
        <v>0</v>
      </c>
      <c r="K161" s="137"/>
      <c r="L161" s="25"/>
      <c r="M161" s="138" t="s">
        <v>1</v>
      </c>
      <c r="N161" s="139" t="s">
        <v>38</v>
      </c>
      <c r="O161" s="140">
        <v>6.4000000000000001E-2</v>
      </c>
      <c r="P161" s="140">
        <f t="shared" si="21"/>
        <v>20.352</v>
      </c>
      <c r="Q161" s="140">
        <v>1.8000000000000001E-4</v>
      </c>
      <c r="R161" s="140">
        <f t="shared" si="22"/>
        <v>5.7240000000000006E-2</v>
      </c>
      <c r="S161" s="140">
        <v>0</v>
      </c>
      <c r="T161" s="141">
        <f t="shared" si="23"/>
        <v>0</v>
      </c>
      <c r="AR161" s="142" t="s">
        <v>185</v>
      </c>
      <c r="AT161" s="142" t="s">
        <v>141</v>
      </c>
      <c r="AU161" s="142" t="s">
        <v>146</v>
      </c>
      <c r="AY161" s="13" t="s">
        <v>139</v>
      </c>
      <c r="BE161" s="143">
        <f t="shared" si="24"/>
        <v>0</v>
      </c>
      <c r="BF161" s="143">
        <f t="shared" si="25"/>
        <v>0</v>
      </c>
      <c r="BG161" s="143">
        <f t="shared" si="26"/>
        <v>0</v>
      </c>
      <c r="BH161" s="143">
        <f t="shared" si="27"/>
        <v>0</v>
      </c>
      <c r="BI161" s="143">
        <f t="shared" si="28"/>
        <v>0</v>
      </c>
      <c r="BJ161" s="13" t="s">
        <v>146</v>
      </c>
      <c r="BK161" s="144">
        <f t="shared" si="29"/>
        <v>0</v>
      </c>
      <c r="BL161" s="13" t="s">
        <v>185</v>
      </c>
      <c r="BM161" s="142" t="s">
        <v>906</v>
      </c>
    </row>
    <row r="162" spans="2:65" s="1" customFormat="1" ht="24.2" customHeight="1">
      <c r="B162" s="131"/>
      <c r="C162" s="132" t="s">
        <v>320</v>
      </c>
      <c r="D162" s="132" t="s">
        <v>141</v>
      </c>
      <c r="E162" s="133" t="s">
        <v>680</v>
      </c>
      <c r="F162" s="134" t="s">
        <v>681</v>
      </c>
      <c r="G162" s="135" t="s">
        <v>202</v>
      </c>
      <c r="H162" s="136">
        <v>318</v>
      </c>
      <c r="I162" s="136"/>
      <c r="J162" s="136">
        <f t="shared" si="20"/>
        <v>0</v>
      </c>
      <c r="K162" s="137"/>
      <c r="L162" s="25"/>
      <c r="M162" s="138" t="s">
        <v>1</v>
      </c>
      <c r="N162" s="139" t="s">
        <v>38</v>
      </c>
      <c r="O162" s="140">
        <v>5.8049999999999997E-2</v>
      </c>
      <c r="P162" s="140">
        <f t="shared" si="21"/>
        <v>18.459899999999998</v>
      </c>
      <c r="Q162" s="140">
        <v>1.0000000000000001E-5</v>
      </c>
      <c r="R162" s="140">
        <f t="shared" si="22"/>
        <v>3.1800000000000001E-3</v>
      </c>
      <c r="S162" s="140">
        <v>0</v>
      </c>
      <c r="T162" s="141">
        <f t="shared" si="23"/>
        <v>0</v>
      </c>
      <c r="AR162" s="142" t="s">
        <v>185</v>
      </c>
      <c r="AT162" s="142" t="s">
        <v>141</v>
      </c>
      <c r="AU162" s="142" t="s">
        <v>146</v>
      </c>
      <c r="AY162" s="13" t="s">
        <v>139</v>
      </c>
      <c r="BE162" s="143">
        <f t="shared" si="24"/>
        <v>0</v>
      </c>
      <c r="BF162" s="143">
        <f t="shared" si="25"/>
        <v>0</v>
      </c>
      <c r="BG162" s="143">
        <f t="shared" si="26"/>
        <v>0</v>
      </c>
      <c r="BH162" s="143">
        <f t="shared" si="27"/>
        <v>0</v>
      </c>
      <c r="BI162" s="143">
        <f t="shared" si="28"/>
        <v>0</v>
      </c>
      <c r="BJ162" s="13" t="s">
        <v>146</v>
      </c>
      <c r="BK162" s="144">
        <f t="shared" si="29"/>
        <v>0</v>
      </c>
      <c r="BL162" s="13" t="s">
        <v>185</v>
      </c>
      <c r="BM162" s="142" t="s">
        <v>907</v>
      </c>
    </row>
    <row r="163" spans="2:65" s="1" customFormat="1" ht="24.2" customHeight="1">
      <c r="B163" s="131"/>
      <c r="C163" s="132" t="s">
        <v>324</v>
      </c>
      <c r="D163" s="132" t="s">
        <v>141</v>
      </c>
      <c r="E163" s="133" t="s">
        <v>541</v>
      </c>
      <c r="F163" s="134" t="s">
        <v>542</v>
      </c>
      <c r="G163" s="135" t="s">
        <v>358</v>
      </c>
      <c r="H163" s="136">
        <v>22.286000000000001</v>
      </c>
      <c r="I163" s="136"/>
      <c r="J163" s="136">
        <f t="shared" si="20"/>
        <v>0</v>
      </c>
      <c r="K163" s="137"/>
      <c r="L163" s="25"/>
      <c r="M163" s="138" t="s">
        <v>1</v>
      </c>
      <c r="N163" s="139" t="s">
        <v>38</v>
      </c>
      <c r="O163" s="140">
        <v>0</v>
      </c>
      <c r="P163" s="140">
        <f t="shared" si="21"/>
        <v>0</v>
      </c>
      <c r="Q163" s="140">
        <v>0</v>
      </c>
      <c r="R163" s="140">
        <f t="shared" si="22"/>
        <v>0</v>
      </c>
      <c r="S163" s="140">
        <v>0</v>
      </c>
      <c r="T163" s="141">
        <f t="shared" si="23"/>
        <v>0</v>
      </c>
      <c r="AR163" s="142" t="s">
        <v>185</v>
      </c>
      <c r="AT163" s="142" t="s">
        <v>141</v>
      </c>
      <c r="AU163" s="142" t="s">
        <v>146</v>
      </c>
      <c r="AY163" s="13" t="s">
        <v>139</v>
      </c>
      <c r="BE163" s="143">
        <f t="shared" si="24"/>
        <v>0</v>
      </c>
      <c r="BF163" s="143">
        <f t="shared" si="25"/>
        <v>0</v>
      </c>
      <c r="BG163" s="143">
        <f t="shared" si="26"/>
        <v>0</v>
      </c>
      <c r="BH163" s="143">
        <f t="shared" si="27"/>
        <v>0</v>
      </c>
      <c r="BI163" s="143">
        <f t="shared" si="28"/>
        <v>0</v>
      </c>
      <c r="BJ163" s="13" t="s">
        <v>146</v>
      </c>
      <c r="BK163" s="144">
        <f t="shared" si="29"/>
        <v>0</v>
      </c>
      <c r="BL163" s="13" t="s">
        <v>185</v>
      </c>
      <c r="BM163" s="142" t="s">
        <v>908</v>
      </c>
    </row>
    <row r="164" spans="2:65" s="11" customFormat="1" ht="25.9" customHeight="1">
      <c r="B164" s="120"/>
      <c r="D164" s="121" t="s">
        <v>71</v>
      </c>
      <c r="E164" s="122" t="s">
        <v>167</v>
      </c>
      <c r="F164" s="122" t="s">
        <v>550</v>
      </c>
      <c r="J164" s="123">
        <f>BK164</f>
        <v>0</v>
      </c>
      <c r="L164" s="120"/>
      <c r="M164" s="124"/>
      <c r="P164" s="125">
        <f>P165</f>
        <v>2.2400000000000002</v>
      </c>
      <c r="R164" s="125">
        <f>R165</f>
        <v>5.4400000000000004E-3</v>
      </c>
      <c r="T164" s="126">
        <f>T165</f>
        <v>0</v>
      </c>
      <c r="AR164" s="121" t="s">
        <v>151</v>
      </c>
      <c r="AT164" s="127" t="s">
        <v>71</v>
      </c>
      <c r="AU164" s="127" t="s">
        <v>72</v>
      </c>
      <c r="AY164" s="121" t="s">
        <v>139</v>
      </c>
      <c r="BK164" s="128">
        <f>BK165</f>
        <v>0</v>
      </c>
    </row>
    <row r="165" spans="2:65" s="11" customFormat="1" ht="22.9" customHeight="1">
      <c r="B165" s="120"/>
      <c r="D165" s="121" t="s">
        <v>71</v>
      </c>
      <c r="E165" s="129" t="s">
        <v>551</v>
      </c>
      <c r="F165" s="129" t="s">
        <v>552</v>
      </c>
      <c r="J165" s="130">
        <f>BK165</f>
        <v>0</v>
      </c>
      <c r="L165" s="120"/>
      <c r="M165" s="124"/>
      <c r="P165" s="125">
        <f>SUM(P166:P167)</f>
        <v>2.2400000000000002</v>
      </c>
      <c r="R165" s="125">
        <f>SUM(R166:R167)</f>
        <v>5.4400000000000004E-3</v>
      </c>
      <c r="T165" s="126">
        <f>SUM(T166:T167)</f>
        <v>0</v>
      </c>
      <c r="AR165" s="121" t="s">
        <v>151</v>
      </c>
      <c r="AT165" s="127" t="s">
        <v>71</v>
      </c>
      <c r="AU165" s="127" t="s">
        <v>80</v>
      </c>
      <c r="AY165" s="121" t="s">
        <v>139</v>
      </c>
      <c r="BK165" s="128">
        <f>SUM(BK166:BK167)</f>
        <v>0</v>
      </c>
    </row>
    <row r="166" spans="2:65" s="1" customFormat="1" ht="24.2" customHeight="1">
      <c r="B166" s="131"/>
      <c r="C166" s="132" t="s">
        <v>328</v>
      </c>
      <c r="D166" s="132" t="s">
        <v>141</v>
      </c>
      <c r="E166" s="133" t="s">
        <v>803</v>
      </c>
      <c r="F166" s="134" t="s">
        <v>804</v>
      </c>
      <c r="G166" s="135" t="s">
        <v>184</v>
      </c>
      <c r="H166" s="136">
        <v>16</v>
      </c>
      <c r="I166" s="136"/>
      <c r="J166" s="136">
        <f>ROUND(I166*H166,3)</f>
        <v>0</v>
      </c>
      <c r="K166" s="137"/>
      <c r="L166" s="25"/>
      <c r="M166" s="138" t="s">
        <v>1</v>
      </c>
      <c r="N166" s="139" t="s">
        <v>38</v>
      </c>
      <c r="O166" s="140">
        <v>0.14000000000000001</v>
      </c>
      <c r="P166" s="140">
        <f>O166*H166</f>
        <v>2.2400000000000002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225</v>
      </c>
      <c r="AT166" s="142" t="s">
        <v>141</v>
      </c>
      <c r="AU166" s="142" t="s">
        <v>146</v>
      </c>
      <c r="AY166" s="13" t="s">
        <v>139</v>
      </c>
      <c r="BE166" s="143">
        <f>IF(N166="základná",J166,0)</f>
        <v>0</v>
      </c>
      <c r="BF166" s="143">
        <f>IF(N166="znížená",J166,0)</f>
        <v>0</v>
      </c>
      <c r="BG166" s="143">
        <f>IF(N166="zákl. prenesená",J166,0)</f>
        <v>0</v>
      </c>
      <c r="BH166" s="143">
        <f>IF(N166="zníž. prenesená",J166,0)</f>
        <v>0</v>
      </c>
      <c r="BI166" s="143">
        <f>IF(N166="nulová",J166,0)</f>
        <v>0</v>
      </c>
      <c r="BJ166" s="13" t="s">
        <v>146</v>
      </c>
      <c r="BK166" s="144">
        <f>ROUND(I166*H166,3)</f>
        <v>0</v>
      </c>
      <c r="BL166" s="13" t="s">
        <v>225</v>
      </c>
      <c r="BM166" s="142" t="s">
        <v>909</v>
      </c>
    </row>
    <row r="167" spans="2:65" s="1" customFormat="1" ht="33" customHeight="1">
      <c r="B167" s="131"/>
      <c r="C167" s="145" t="s">
        <v>189</v>
      </c>
      <c r="D167" s="145" t="s">
        <v>167</v>
      </c>
      <c r="E167" s="146" t="s">
        <v>807</v>
      </c>
      <c r="F167" s="147" t="s">
        <v>808</v>
      </c>
      <c r="G167" s="148" t="s">
        <v>184</v>
      </c>
      <c r="H167" s="149">
        <v>16</v>
      </c>
      <c r="I167" s="149"/>
      <c r="J167" s="149">
        <f>ROUND(I167*H167,3)</f>
        <v>0</v>
      </c>
      <c r="K167" s="150"/>
      <c r="L167" s="151"/>
      <c r="M167" s="152" t="s">
        <v>1</v>
      </c>
      <c r="N167" s="153" t="s">
        <v>38</v>
      </c>
      <c r="O167" s="140">
        <v>0</v>
      </c>
      <c r="P167" s="140">
        <f>O167*H167</f>
        <v>0</v>
      </c>
      <c r="Q167" s="140">
        <v>3.4000000000000002E-4</v>
      </c>
      <c r="R167" s="140">
        <f>Q167*H167</f>
        <v>5.4400000000000004E-3</v>
      </c>
      <c r="S167" s="140">
        <v>0</v>
      </c>
      <c r="T167" s="141">
        <f>S167*H167</f>
        <v>0</v>
      </c>
      <c r="AR167" s="142" t="s">
        <v>499</v>
      </c>
      <c r="AT167" s="142" t="s">
        <v>167</v>
      </c>
      <c r="AU167" s="142" t="s">
        <v>146</v>
      </c>
      <c r="AY167" s="13" t="s">
        <v>139</v>
      </c>
      <c r="BE167" s="143">
        <f>IF(N167="základná",J167,0)</f>
        <v>0</v>
      </c>
      <c r="BF167" s="143">
        <f>IF(N167="znížená",J167,0)</f>
        <v>0</v>
      </c>
      <c r="BG167" s="143">
        <f>IF(N167="zákl. prenesená",J167,0)</f>
        <v>0</v>
      </c>
      <c r="BH167" s="143">
        <f>IF(N167="zníž. prenesená",J167,0)</f>
        <v>0</v>
      </c>
      <c r="BI167" s="143">
        <f>IF(N167="nulová",J167,0)</f>
        <v>0</v>
      </c>
      <c r="BJ167" s="13" t="s">
        <v>146</v>
      </c>
      <c r="BK167" s="144">
        <f>ROUND(I167*H167,3)</f>
        <v>0</v>
      </c>
      <c r="BL167" s="13" t="s">
        <v>499</v>
      </c>
      <c r="BM167" s="142" t="s">
        <v>910</v>
      </c>
    </row>
    <row r="168" spans="2:65" s="11" customFormat="1" ht="25.9" customHeight="1">
      <c r="B168" s="120"/>
      <c r="D168" s="121" t="s">
        <v>71</v>
      </c>
      <c r="E168" s="122" t="s">
        <v>254</v>
      </c>
      <c r="F168" s="122" t="s">
        <v>255</v>
      </c>
      <c r="J168" s="123">
        <f>BK168</f>
        <v>0</v>
      </c>
      <c r="L168" s="120"/>
      <c r="M168" s="124"/>
      <c r="P168" s="125">
        <f>P169</f>
        <v>10.600000000000001</v>
      </c>
      <c r="R168" s="125">
        <f>R169</f>
        <v>0</v>
      </c>
      <c r="T168" s="126">
        <f>T169</f>
        <v>0</v>
      </c>
      <c r="AR168" s="121" t="s">
        <v>145</v>
      </c>
      <c r="AT168" s="127" t="s">
        <v>71</v>
      </c>
      <c r="AU168" s="127" t="s">
        <v>72</v>
      </c>
      <c r="AY168" s="121" t="s">
        <v>139</v>
      </c>
      <c r="BK168" s="128">
        <f>BK169</f>
        <v>0</v>
      </c>
    </row>
    <row r="169" spans="2:65" s="1" customFormat="1" ht="37.9" customHeight="1">
      <c r="B169" s="131"/>
      <c r="C169" s="132" t="s">
        <v>335</v>
      </c>
      <c r="D169" s="132" t="s">
        <v>141</v>
      </c>
      <c r="E169" s="133" t="s">
        <v>819</v>
      </c>
      <c r="F169" s="134" t="s">
        <v>820</v>
      </c>
      <c r="G169" s="135" t="s">
        <v>259</v>
      </c>
      <c r="H169" s="136">
        <v>10</v>
      </c>
      <c r="I169" s="136"/>
      <c r="J169" s="136">
        <f>ROUND(I169*H169,3)</f>
        <v>0</v>
      </c>
      <c r="K169" s="137"/>
      <c r="L169" s="25"/>
      <c r="M169" s="154" t="s">
        <v>1</v>
      </c>
      <c r="N169" s="155" t="s">
        <v>38</v>
      </c>
      <c r="O169" s="156">
        <v>1.06</v>
      </c>
      <c r="P169" s="156">
        <f>O169*H169</f>
        <v>10.600000000000001</v>
      </c>
      <c r="Q169" s="156">
        <v>0</v>
      </c>
      <c r="R169" s="156">
        <f>Q169*H169</f>
        <v>0</v>
      </c>
      <c r="S169" s="156">
        <v>0</v>
      </c>
      <c r="T169" s="157">
        <f>S169*H169</f>
        <v>0</v>
      </c>
      <c r="AR169" s="142" t="s">
        <v>260</v>
      </c>
      <c r="AT169" s="142" t="s">
        <v>141</v>
      </c>
      <c r="AU169" s="142" t="s">
        <v>80</v>
      </c>
      <c r="AY169" s="13" t="s">
        <v>139</v>
      </c>
      <c r="BE169" s="143">
        <f>IF(N169="základná",J169,0)</f>
        <v>0</v>
      </c>
      <c r="BF169" s="143">
        <f>IF(N169="znížená",J169,0)</f>
        <v>0</v>
      </c>
      <c r="BG169" s="143">
        <f>IF(N169="zákl. prenesená",J169,0)</f>
        <v>0</v>
      </c>
      <c r="BH169" s="143">
        <f>IF(N169="zníž. prenesená",J169,0)</f>
        <v>0</v>
      </c>
      <c r="BI169" s="143">
        <f>IF(N169="nulová",J169,0)</f>
        <v>0</v>
      </c>
      <c r="BJ169" s="13" t="s">
        <v>146</v>
      </c>
      <c r="BK169" s="144">
        <f>ROUND(I169*H169,3)</f>
        <v>0</v>
      </c>
      <c r="BL169" s="13" t="s">
        <v>260</v>
      </c>
      <c r="BM169" s="142" t="s">
        <v>911</v>
      </c>
    </row>
    <row r="170" spans="2:65" s="1" customFormat="1" ht="6.95" customHeight="1">
      <c r="B170" s="40"/>
      <c r="C170" s="41"/>
      <c r="D170" s="41"/>
      <c r="E170" s="41"/>
      <c r="F170" s="41"/>
      <c r="G170" s="41"/>
      <c r="H170" s="41"/>
      <c r="I170" s="41"/>
      <c r="J170" s="41"/>
      <c r="K170" s="41"/>
      <c r="L170" s="25"/>
    </row>
  </sheetData>
  <autoFilter ref="C125:K169" xr:uid="{00000000-0009-0000-0000-000009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83"/>
  <sheetViews>
    <sheetView showGridLines="0" topLeftCell="A28" workbookViewId="0">
      <selection activeCell="I38" sqref="I3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8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108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112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26.25" customHeight="1">
      <c r="B7" s="16"/>
      <c r="E7" s="196" t="str">
        <f>'Rekapitulácia stavby'!K6</f>
        <v>Rekonštrukcia ustajňovacích priestorov na hosp. dvore Liptovský Peter</v>
      </c>
      <c r="F7" s="197"/>
      <c r="G7" s="197"/>
      <c r="H7" s="19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85" t="s">
        <v>912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8. 2. 2025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>
      <c r="B15" s="25"/>
      <c r="E15" s="20" t="s">
        <v>22</v>
      </c>
      <c r="I15" s="22" t="s">
        <v>23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8" t="str">
        <f>'Rekapitulácia stavby'!E14</f>
        <v xml:space="preserve"> </v>
      </c>
      <c r="F18" s="188"/>
      <c r="G18" s="188"/>
      <c r="H18" s="188"/>
      <c r="I18" s="22" t="s">
        <v>23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21</v>
      </c>
      <c r="J20" s="20" t="s">
        <v>1</v>
      </c>
      <c r="L20" s="25"/>
    </row>
    <row r="21" spans="2:12" s="1" customFormat="1" ht="18" customHeight="1">
      <c r="B21" s="25"/>
      <c r="E21" s="20" t="s">
        <v>27</v>
      </c>
      <c r="I21" s="22" t="s">
        <v>23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30</v>
      </c>
      <c r="I23" s="22" t="s">
        <v>21</v>
      </c>
      <c r="J23" s="20" t="s">
        <v>1</v>
      </c>
      <c r="L23" s="25"/>
    </row>
    <row r="24" spans="2:12" s="1" customFormat="1" ht="18" customHeight="1">
      <c r="B24" s="25"/>
      <c r="E24" s="20" t="s">
        <v>27</v>
      </c>
      <c r="I24" s="22" t="s">
        <v>23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31</v>
      </c>
      <c r="L26" s="25"/>
    </row>
    <row r="27" spans="2:12" s="7" customFormat="1" ht="16.5" customHeight="1">
      <c r="B27" s="85"/>
      <c r="E27" s="190" t="s">
        <v>1</v>
      </c>
      <c r="F27" s="190"/>
      <c r="G27" s="190"/>
      <c r="H27" s="190"/>
      <c r="L27" s="85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32</v>
      </c>
      <c r="J30" s="62">
        <f>ROUND(J127,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5" customHeight="1">
      <c r="B33" s="25"/>
      <c r="D33" s="51" t="s">
        <v>36</v>
      </c>
      <c r="E33" s="30" t="s">
        <v>37</v>
      </c>
      <c r="F33" s="87">
        <f>ROUND((SUM(BE127:BE182)),  2)</f>
        <v>0</v>
      </c>
      <c r="G33" s="88"/>
      <c r="H33" s="88"/>
      <c r="I33" s="89">
        <v>0.2</v>
      </c>
      <c r="J33" s="87">
        <f>ROUND(((SUM(BE127:BE182))*I33),  2)</f>
        <v>0</v>
      </c>
      <c r="L33" s="25"/>
    </row>
    <row r="34" spans="2:12" s="1" customFormat="1" ht="14.45" customHeight="1">
      <c r="B34" s="25"/>
      <c r="E34" s="30" t="s">
        <v>38</v>
      </c>
      <c r="F34" s="90">
        <f>ROUND((SUM(BF127:BF182)),  2)</f>
        <v>0</v>
      </c>
      <c r="I34" s="91">
        <v>0.23</v>
      </c>
      <c r="J34" s="90">
        <f>ROUND(((SUM(BF127:BF182))*I34),  2)</f>
        <v>0</v>
      </c>
      <c r="L34" s="25"/>
    </row>
    <row r="35" spans="2:12" s="1" customFormat="1" ht="14.45" hidden="1" customHeight="1">
      <c r="B35" s="25"/>
      <c r="E35" s="22" t="s">
        <v>39</v>
      </c>
      <c r="F35" s="90">
        <f>ROUND((SUM(BG127:BG182)),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40</v>
      </c>
      <c r="F36" s="90">
        <f>ROUND((SUM(BH127:BH182)),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41</v>
      </c>
      <c r="F37" s="87">
        <f>ROUND((SUM(BI127:BI182)),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42</v>
      </c>
      <c r="E39" s="53"/>
      <c r="F39" s="53"/>
      <c r="G39" s="94" t="s">
        <v>43</v>
      </c>
      <c r="H39" s="95" t="s">
        <v>44</v>
      </c>
      <c r="I39" s="53"/>
      <c r="J39" s="96">
        <f>SUM(J30:J37)</f>
        <v>0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>
      <c r="B82" s="25"/>
      <c r="C82" s="17" t="s">
        <v>115</v>
      </c>
      <c r="L82" s="25"/>
    </row>
    <row r="83" spans="2:47" s="1" customFormat="1" ht="6.95" hidden="1" customHeight="1">
      <c r="B83" s="25"/>
      <c r="L83" s="25"/>
    </row>
    <row r="84" spans="2:47" s="1" customFormat="1" ht="12" hidden="1" customHeight="1">
      <c r="B84" s="25"/>
      <c r="C84" s="22" t="s">
        <v>12</v>
      </c>
      <c r="L84" s="25"/>
    </row>
    <row r="85" spans="2:47" s="1" customFormat="1" ht="26.25" hidden="1" customHeight="1">
      <c r="B85" s="25"/>
      <c r="E85" s="196" t="str">
        <f>E7</f>
        <v>Rekonštrukcia ustajňovacích priestorov na hosp. dvore Liptovský Peter</v>
      </c>
      <c r="F85" s="197"/>
      <c r="G85" s="197"/>
      <c r="H85" s="197"/>
      <c r="L85" s="25"/>
    </row>
    <row r="86" spans="2:47" s="1" customFormat="1" ht="12" hidden="1" customHeight="1">
      <c r="B86" s="25"/>
      <c r="C86" s="22" t="s">
        <v>113</v>
      </c>
      <c r="L86" s="25"/>
    </row>
    <row r="87" spans="2:47" s="1" customFormat="1" ht="16.5" hidden="1" customHeight="1">
      <c r="B87" s="25"/>
      <c r="E87" s="185" t="str">
        <f>E9</f>
        <v>10 - Vodovod pre úžitkovú vodu</v>
      </c>
      <c r="F87" s="195"/>
      <c r="G87" s="195"/>
      <c r="H87" s="195"/>
      <c r="L87" s="25"/>
    </row>
    <row r="88" spans="2:47" s="1" customFormat="1" ht="6.95" hidden="1" customHeight="1">
      <c r="B88" s="25"/>
      <c r="L88" s="25"/>
    </row>
    <row r="89" spans="2:47" s="1" customFormat="1" ht="12" hidden="1" customHeight="1">
      <c r="B89" s="25"/>
      <c r="C89" s="22" t="s">
        <v>16</v>
      </c>
      <c r="F89" s="20" t="str">
        <f>F12</f>
        <v>Liptovský Peter</v>
      </c>
      <c r="I89" s="22" t="s">
        <v>18</v>
      </c>
      <c r="J89" s="48" t="str">
        <f>IF(J12="","",J12)</f>
        <v>8. 2. 2025</v>
      </c>
      <c r="L89" s="25"/>
    </row>
    <row r="90" spans="2:47" s="1" customFormat="1" ht="6.95" hidden="1" customHeight="1">
      <c r="B90" s="25"/>
      <c r="L90" s="25"/>
    </row>
    <row r="91" spans="2:47" s="1" customFormat="1" ht="15.2" hidden="1" customHeight="1">
      <c r="B91" s="25"/>
      <c r="C91" s="22" t="s">
        <v>20</v>
      </c>
      <c r="F91" s="20" t="str">
        <f>E15</f>
        <v>Agria Liptovský Ondrej</v>
      </c>
      <c r="I91" s="22" t="s">
        <v>26</v>
      </c>
      <c r="J91" s="23" t="str">
        <f>E21</f>
        <v>Ing. Vladimír Šimo</v>
      </c>
      <c r="L91" s="25"/>
    </row>
    <row r="92" spans="2:47" s="1" customFormat="1" ht="15.2" hidden="1" customHeight="1">
      <c r="B92" s="25"/>
      <c r="C92" s="22" t="s">
        <v>24</v>
      </c>
      <c r="F92" s="20" t="str">
        <f>IF(E18="","",E18)</f>
        <v xml:space="preserve"> </v>
      </c>
      <c r="I92" s="22" t="s">
        <v>30</v>
      </c>
      <c r="J92" s="23" t="str">
        <f>E24</f>
        <v>Ing. Vladimír Šimo</v>
      </c>
      <c r="L92" s="25"/>
    </row>
    <row r="93" spans="2:47" s="1" customFormat="1" ht="10.35" hidden="1" customHeight="1">
      <c r="B93" s="25"/>
      <c r="L93" s="25"/>
    </row>
    <row r="94" spans="2:47" s="1" customFormat="1" ht="29.25" hidden="1" customHeight="1">
      <c r="B94" s="25"/>
      <c r="C94" s="100" t="s">
        <v>116</v>
      </c>
      <c r="D94" s="92"/>
      <c r="E94" s="92"/>
      <c r="F94" s="92"/>
      <c r="G94" s="92"/>
      <c r="H94" s="92"/>
      <c r="I94" s="92"/>
      <c r="J94" s="101" t="s">
        <v>117</v>
      </c>
      <c r="K94" s="92"/>
      <c r="L94" s="25"/>
    </row>
    <row r="95" spans="2:47" s="1" customFormat="1" ht="10.35" hidden="1" customHeight="1">
      <c r="B95" s="25"/>
      <c r="L95" s="25"/>
    </row>
    <row r="96" spans="2:47" s="1" customFormat="1" ht="22.9" hidden="1" customHeight="1">
      <c r="B96" s="25"/>
      <c r="C96" s="102" t="s">
        <v>118</v>
      </c>
      <c r="J96" s="62">
        <f>J127</f>
        <v>0</v>
      </c>
      <c r="L96" s="25"/>
      <c r="AU96" s="13" t="s">
        <v>119</v>
      </c>
    </row>
    <row r="97" spans="2:12" s="8" customFormat="1" ht="24.95" hidden="1" customHeight="1">
      <c r="B97" s="103"/>
      <c r="D97" s="104" t="s">
        <v>120</v>
      </c>
      <c r="E97" s="105"/>
      <c r="F97" s="105"/>
      <c r="G97" s="105"/>
      <c r="H97" s="105"/>
      <c r="I97" s="105"/>
      <c r="J97" s="106">
        <f>J128</f>
        <v>0</v>
      </c>
      <c r="L97" s="103"/>
    </row>
    <row r="98" spans="2:12" s="9" customFormat="1" ht="19.899999999999999" hidden="1" customHeight="1">
      <c r="B98" s="107"/>
      <c r="D98" s="108" t="s">
        <v>121</v>
      </c>
      <c r="E98" s="109"/>
      <c r="F98" s="109"/>
      <c r="G98" s="109"/>
      <c r="H98" s="109"/>
      <c r="I98" s="109"/>
      <c r="J98" s="110">
        <f>J129</f>
        <v>0</v>
      </c>
      <c r="L98" s="107"/>
    </row>
    <row r="99" spans="2:12" s="9" customFormat="1" ht="19.899999999999999" hidden="1" customHeight="1">
      <c r="B99" s="107"/>
      <c r="D99" s="108" t="s">
        <v>122</v>
      </c>
      <c r="E99" s="109"/>
      <c r="F99" s="109"/>
      <c r="G99" s="109"/>
      <c r="H99" s="109"/>
      <c r="I99" s="109"/>
      <c r="J99" s="110">
        <f>J139</f>
        <v>0</v>
      </c>
      <c r="L99" s="107"/>
    </row>
    <row r="100" spans="2:12" s="9" customFormat="1" ht="19.899999999999999" hidden="1" customHeight="1">
      <c r="B100" s="107"/>
      <c r="D100" s="108" t="s">
        <v>123</v>
      </c>
      <c r="E100" s="109"/>
      <c r="F100" s="109"/>
      <c r="G100" s="109"/>
      <c r="H100" s="109"/>
      <c r="I100" s="109"/>
      <c r="J100" s="110">
        <f>J151</f>
        <v>0</v>
      </c>
      <c r="L100" s="107"/>
    </row>
    <row r="101" spans="2:12" s="8" customFormat="1" ht="24.95" hidden="1" customHeight="1">
      <c r="B101" s="103"/>
      <c r="D101" s="104" t="s">
        <v>264</v>
      </c>
      <c r="E101" s="105"/>
      <c r="F101" s="105"/>
      <c r="G101" s="105"/>
      <c r="H101" s="105"/>
      <c r="I101" s="105"/>
      <c r="J101" s="106">
        <f>J153</f>
        <v>0</v>
      </c>
      <c r="L101" s="103"/>
    </row>
    <row r="102" spans="2:12" s="9" customFormat="1" ht="19.899999999999999" hidden="1" customHeight="1">
      <c r="B102" s="107"/>
      <c r="D102" s="108" t="s">
        <v>558</v>
      </c>
      <c r="E102" s="109"/>
      <c r="F102" s="109"/>
      <c r="G102" s="109"/>
      <c r="H102" s="109"/>
      <c r="I102" s="109"/>
      <c r="J102" s="110">
        <f>J154</f>
        <v>0</v>
      </c>
      <c r="L102" s="107"/>
    </row>
    <row r="103" spans="2:12" s="9" customFormat="1" ht="19.899999999999999" hidden="1" customHeight="1">
      <c r="B103" s="107"/>
      <c r="D103" s="108" t="s">
        <v>456</v>
      </c>
      <c r="E103" s="109"/>
      <c r="F103" s="109"/>
      <c r="G103" s="109"/>
      <c r="H103" s="109"/>
      <c r="I103" s="109"/>
      <c r="J103" s="110">
        <f>J158</f>
        <v>0</v>
      </c>
      <c r="L103" s="107"/>
    </row>
    <row r="104" spans="2:12" s="9" customFormat="1" ht="19.899999999999999" hidden="1" customHeight="1">
      <c r="B104" s="107"/>
      <c r="D104" s="108" t="s">
        <v>913</v>
      </c>
      <c r="E104" s="109"/>
      <c r="F104" s="109"/>
      <c r="G104" s="109"/>
      <c r="H104" s="109"/>
      <c r="I104" s="109"/>
      <c r="J104" s="110">
        <f>J173</f>
        <v>0</v>
      </c>
      <c r="L104" s="107"/>
    </row>
    <row r="105" spans="2:12" s="8" customFormat="1" ht="24.95" hidden="1" customHeight="1">
      <c r="B105" s="103"/>
      <c r="D105" s="104" t="s">
        <v>457</v>
      </c>
      <c r="E105" s="105"/>
      <c r="F105" s="105"/>
      <c r="G105" s="105"/>
      <c r="H105" s="105"/>
      <c r="I105" s="105"/>
      <c r="J105" s="106">
        <f>J176</f>
        <v>0</v>
      </c>
      <c r="L105" s="103"/>
    </row>
    <row r="106" spans="2:12" s="9" customFormat="1" ht="19.899999999999999" hidden="1" customHeight="1">
      <c r="B106" s="107"/>
      <c r="D106" s="108" t="s">
        <v>458</v>
      </c>
      <c r="E106" s="109"/>
      <c r="F106" s="109"/>
      <c r="G106" s="109"/>
      <c r="H106" s="109"/>
      <c r="I106" s="109"/>
      <c r="J106" s="110">
        <f>J177</f>
        <v>0</v>
      </c>
      <c r="L106" s="107"/>
    </row>
    <row r="107" spans="2:12" s="8" customFormat="1" ht="24.95" hidden="1" customHeight="1">
      <c r="B107" s="103"/>
      <c r="D107" s="104" t="s">
        <v>124</v>
      </c>
      <c r="E107" s="105"/>
      <c r="F107" s="105"/>
      <c r="G107" s="105"/>
      <c r="H107" s="105"/>
      <c r="I107" s="105"/>
      <c r="J107" s="106">
        <f>J181</f>
        <v>0</v>
      </c>
      <c r="L107" s="103"/>
    </row>
    <row r="108" spans="2:12" s="1" customFormat="1" ht="21.75" hidden="1" customHeight="1">
      <c r="B108" s="25"/>
      <c r="L108" s="25"/>
    </row>
    <row r="109" spans="2:12" s="1" customFormat="1" ht="6.95" hidden="1" customHeight="1"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25"/>
    </row>
    <row r="110" spans="2:12" hidden="1"/>
    <row r="111" spans="2:12" hidden="1"/>
    <row r="112" spans="2:12" hidden="1"/>
    <row r="113" spans="2:63" s="1" customFormat="1" ht="6.95" customHeight="1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25"/>
    </row>
    <row r="114" spans="2:63" s="1" customFormat="1" ht="24.95" customHeight="1">
      <c r="B114" s="25"/>
      <c r="C114" s="17" t="s">
        <v>125</v>
      </c>
      <c r="L114" s="25"/>
    </row>
    <row r="115" spans="2:63" s="1" customFormat="1" ht="6.95" customHeight="1">
      <c r="B115" s="25"/>
      <c r="L115" s="25"/>
    </row>
    <row r="116" spans="2:63" s="1" customFormat="1" ht="12" customHeight="1">
      <c r="B116" s="25"/>
      <c r="C116" s="22" t="s">
        <v>12</v>
      </c>
      <c r="L116" s="25"/>
    </row>
    <row r="117" spans="2:63" s="1" customFormat="1" ht="26.25" customHeight="1">
      <c r="B117" s="25"/>
      <c r="E117" s="196" t="str">
        <f>E7</f>
        <v>Rekonštrukcia ustajňovacích priestorov na hosp. dvore Liptovský Peter</v>
      </c>
      <c r="F117" s="197"/>
      <c r="G117" s="197"/>
      <c r="H117" s="197"/>
      <c r="L117" s="25"/>
    </row>
    <row r="118" spans="2:63" s="1" customFormat="1" ht="12" customHeight="1">
      <c r="B118" s="25"/>
      <c r="C118" s="22" t="s">
        <v>113</v>
      </c>
      <c r="L118" s="25"/>
    </row>
    <row r="119" spans="2:63" s="1" customFormat="1" ht="16.5" customHeight="1">
      <c r="B119" s="25"/>
      <c r="E119" s="185" t="str">
        <f>E9</f>
        <v>10 - Vodovod pre úžitkovú vodu</v>
      </c>
      <c r="F119" s="195"/>
      <c r="G119" s="195"/>
      <c r="H119" s="195"/>
      <c r="L119" s="25"/>
    </row>
    <row r="120" spans="2:63" s="1" customFormat="1" ht="6.95" customHeight="1">
      <c r="B120" s="25"/>
      <c r="L120" s="25"/>
    </row>
    <row r="121" spans="2:63" s="1" customFormat="1" ht="12" customHeight="1">
      <c r="B121" s="25"/>
      <c r="C121" s="22" t="s">
        <v>16</v>
      </c>
      <c r="F121" s="20" t="str">
        <f>F12</f>
        <v>Liptovský Peter</v>
      </c>
      <c r="I121" s="22" t="s">
        <v>18</v>
      </c>
      <c r="J121" s="48" t="str">
        <f>IF(J12="","",J12)</f>
        <v>8. 2. 2025</v>
      </c>
      <c r="L121" s="25"/>
    </row>
    <row r="122" spans="2:63" s="1" customFormat="1" ht="6.95" customHeight="1">
      <c r="B122" s="25"/>
      <c r="L122" s="25"/>
    </row>
    <row r="123" spans="2:63" s="1" customFormat="1" ht="15.2" customHeight="1">
      <c r="B123" s="25"/>
      <c r="C123" s="22" t="s">
        <v>20</v>
      </c>
      <c r="F123" s="20" t="str">
        <f>E15</f>
        <v>Agria Liptovský Ondrej</v>
      </c>
      <c r="I123" s="22" t="s">
        <v>26</v>
      </c>
      <c r="J123" s="23" t="str">
        <f>E21</f>
        <v>Ing. Vladimír Šimo</v>
      </c>
      <c r="L123" s="25"/>
    </row>
    <row r="124" spans="2:63" s="1" customFormat="1" ht="15.2" customHeight="1">
      <c r="B124" s="25"/>
      <c r="C124" s="22" t="s">
        <v>24</v>
      </c>
      <c r="F124" s="20" t="str">
        <f>IF(E18="","",E18)</f>
        <v xml:space="preserve"> </v>
      </c>
      <c r="I124" s="22" t="s">
        <v>30</v>
      </c>
      <c r="J124" s="23" t="str">
        <f>E24</f>
        <v>Ing. Vladimír Šimo</v>
      </c>
      <c r="L124" s="25"/>
    </row>
    <row r="125" spans="2:63" s="1" customFormat="1" ht="10.35" customHeight="1">
      <c r="B125" s="25"/>
      <c r="L125" s="25"/>
    </row>
    <row r="126" spans="2:63" s="10" customFormat="1" ht="29.25" customHeight="1">
      <c r="B126" s="111"/>
      <c r="C126" s="112" t="s">
        <v>126</v>
      </c>
      <c r="D126" s="113" t="s">
        <v>57</v>
      </c>
      <c r="E126" s="113" t="s">
        <v>53</v>
      </c>
      <c r="F126" s="113" t="s">
        <v>54</v>
      </c>
      <c r="G126" s="113" t="s">
        <v>127</v>
      </c>
      <c r="H126" s="113" t="s">
        <v>128</v>
      </c>
      <c r="I126" s="113" t="s">
        <v>129</v>
      </c>
      <c r="J126" s="114" t="s">
        <v>117</v>
      </c>
      <c r="K126" s="115" t="s">
        <v>130</v>
      </c>
      <c r="L126" s="111"/>
      <c r="M126" s="55" t="s">
        <v>1</v>
      </c>
      <c r="N126" s="56" t="s">
        <v>36</v>
      </c>
      <c r="O126" s="56" t="s">
        <v>131</v>
      </c>
      <c r="P126" s="56" t="s">
        <v>132</v>
      </c>
      <c r="Q126" s="56" t="s">
        <v>133</v>
      </c>
      <c r="R126" s="56" t="s">
        <v>134</v>
      </c>
      <c r="S126" s="56" t="s">
        <v>135</v>
      </c>
      <c r="T126" s="57" t="s">
        <v>136</v>
      </c>
    </row>
    <row r="127" spans="2:63" s="1" customFormat="1" ht="22.9" customHeight="1">
      <c r="B127" s="25"/>
      <c r="C127" s="60" t="s">
        <v>118</v>
      </c>
      <c r="J127" s="116">
        <f>BK127</f>
        <v>0</v>
      </c>
      <c r="L127" s="25"/>
      <c r="M127" s="58"/>
      <c r="N127" s="49"/>
      <c r="O127" s="49"/>
      <c r="P127" s="117">
        <f>P128+P153+P176+P181</f>
        <v>268.153817</v>
      </c>
      <c r="Q127" s="49"/>
      <c r="R127" s="117">
        <f>R128+R153+R176+R181</f>
        <v>20.83372</v>
      </c>
      <c r="S127" s="49"/>
      <c r="T127" s="118">
        <f>T128+T153+T176+T181</f>
        <v>0</v>
      </c>
      <c r="AT127" s="13" t="s">
        <v>71</v>
      </c>
      <c r="AU127" s="13" t="s">
        <v>119</v>
      </c>
      <c r="BK127" s="119">
        <f>BK128+BK153+BK176+BK181</f>
        <v>0</v>
      </c>
    </row>
    <row r="128" spans="2:63" s="11" customFormat="1" ht="25.9" customHeight="1">
      <c r="B128" s="120"/>
      <c r="D128" s="121" t="s">
        <v>71</v>
      </c>
      <c r="E128" s="122" t="s">
        <v>137</v>
      </c>
      <c r="F128" s="122" t="s">
        <v>138</v>
      </c>
      <c r="J128" s="123">
        <f>BK128</f>
        <v>0</v>
      </c>
      <c r="L128" s="120"/>
      <c r="M128" s="124"/>
      <c r="P128" s="125">
        <f>P129+P139+P151</f>
        <v>221.24591699999996</v>
      </c>
      <c r="R128" s="125">
        <f>R129+R139+R151</f>
        <v>20.250889999999998</v>
      </c>
      <c r="T128" s="126">
        <f>T129+T139+T151</f>
        <v>0</v>
      </c>
      <c r="AR128" s="121" t="s">
        <v>80</v>
      </c>
      <c r="AT128" s="127" t="s">
        <v>71</v>
      </c>
      <c r="AU128" s="127" t="s">
        <v>72</v>
      </c>
      <c r="AY128" s="121" t="s">
        <v>139</v>
      </c>
      <c r="BK128" s="128">
        <f>BK129+BK139+BK151</f>
        <v>0</v>
      </c>
    </row>
    <row r="129" spans="2:65" s="11" customFormat="1" ht="22.9" customHeight="1">
      <c r="B129" s="120"/>
      <c r="D129" s="121" t="s">
        <v>71</v>
      </c>
      <c r="E129" s="129" t="s">
        <v>80</v>
      </c>
      <c r="F129" s="129" t="s">
        <v>140</v>
      </c>
      <c r="J129" s="130">
        <f>BK129</f>
        <v>0</v>
      </c>
      <c r="L129" s="120"/>
      <c r="M129" s="124"/>
      <c r="P129" s="125">
        <f>SUM(P130:P138)</f>
        <v>177.31029999999996</v>
      </c>
      <c r="R129" s="125">
        <f>SUM(R130:R138)</f>
        <v>7.5</v>
      </c>
      <c r="T129" s="126">
        <f>SUM(T130:T138)</f>
        <v>0</v>
      </c>
      <c r="AR129" s="121" t="s">
        <v>80</v>
      </c>
      <c r="AT129" s="127" t="s">
        <v>71</v>
      </c>
      <c r="AU129" s="127" t="s">
        <v>80</v>
      </c>
      <c r="AY129" s="121" t="s">
        <v>139</v>
      </c>
      <c r="BK129" s="128">
        <f>SUM(BK130:BK138)</f>
        <v>0</v>
      </c>
    </row>
    <row r="130" spans="2:65" s="1" customFormat="1" ht="16.5" customHeight="1">
      <c r="B130" s="131"/>
      <c r="C130" s="132" t="s">
        <v>80</v>
      </c>
      <c r="D130" s="132" t="s">
        <v>141</v>
      </c>
      <c r="E130" s="133" t="s">
        <v>142</v>
      </c>
      <c r="F130" s="134" t="s">
        <v>143</v>
      </c>
      <c r="G130" s="135" t="s">
        <v>144</v>
      </c>
      <c r="H130" s="136">
        <v>15</v>
      </c>
      <c r="I130" s="136"/>
      <c r="J130" s="136">
        <f t="shared" ref="J130:J138" si="0">ROUND(I130*H130,3)</f>
        <v>0</v>
      </c>
      <c r="K130" s="137"/>
      <c r="L130" s="25"/>
      <c r="M130" s="138" t="s">
        <v>1</v>
      </c>
      <c r="N130" s="139" t="s">
        <v>38</v>
      </c>
      <c r="O130" s="140">
        <v>4.1219999999999999</v>
      </c>
      <c r="P130" s="140">
        <f t="shared" ref="P130:P138" si="1">O130*H130</f>
        <v>61.83</v>
      </c>
      <c r="Q130" s="140">
        <v>0</v>
      </c>
      <c r="R130" s="140">
        <f t="shared" ref="R130:R138" si="2">Q130*H130</f>
        <v>0</v>
      </c>
      <c r="S130" s="140">
        <v>0</v>
      </c>
      <c r="T130" s="141">
        <f t="shared" ref="T130:T138" si="3">S130*H130</f>
        <v>0</v>
      </c>
      <c r="AR130" s="142" t="s">
        <v>145</v>
      </c>
      <c r="AT130" s="142" t="s">
        <v>141</v>
      </c>
      <c r="AU130" s="142" t="s">
        <v>146</v>
      </c>
      <c r="AY130" s="13" t="s">
        <v>139</v>
      </c>
      <c r="BE130" s="143">
        <f t="shared" ref="BE130:BE138" si="4">IF(N130="základná",J130,0)</f>
        <v>0</v>
      </c>
      <c r="BF130" s="143">
        <f t="shared" ref="BF130:BF138" si="5">IF(N130="znížená",J130,0)</f>
        <v>0</v>
      </c>
      <c r="BG130" s="143">
        <f t="shared" ref="BG130:BG138" si="6">IF(N130="zákl. prenesená",J130,0)</f>
        <v>0</v>
      </c>
      <c r="BH130" s="143">
        <f t="shared" ref="BH130:BH138" si="7">IF(N130="zníž. prenesená",J130,0)</f>
        <v>0</v>
      </c>
      <c r="BI130" s="143">
        <f t="shared" ref="BI130:BI138" si="8">IF(N130="nulová",J130,0)</f>
        <v>0</v>
      </c>
      <c r="BJ130" s="13" t="s">
        <v>146</v>
      </c>
      <c r="BK130" s="144">
        <f t="shared" ref="BK130:BK138" si="9">ROUND(I130*H130,3)</f>
        <v>0</v>
      </c>
      <c r="BL130" s="13" t="s">
        <v>145</v>
      </c>
      <c r="BM130" s="142" t="s">
        <v>914</v>
      </c>
    </row>
    <row r="131" spans="2:65" s="1" customFormat="1" ht="24.2" customHeight="1">
      <c r="B131" s="131"/>
      <c r="C131" s="132" t="s">
        <v>146</v>
      </c>
      <c r="D131" s="132" t="s">
        <v>141</v>
      </c>
      <c r="E131" s="133" t="s">
        <v>148</v>
      </c>
      <c r="F131" s="134" t="s">
        <v>149</v>
      </c>
      <c r="G131" s="135" t="s">
        <v>144</v>
      </c>
      <c r="H131" s="136">
        <v>15</v>
      </c>
      <c r="I131" s="136"/>
      <c r="J131" s="136">
        <f t="shared" si="0"/>
        <v>0</v>
      </c>
      <c r="K131" s="137"/>
      <c r="L131" s="25"/>
      <c r="M131" s="138" t="s">
        <v>1</v>
      </c>
      <c r="N131" s="139" t="s">
        <v>38</v>
      </c>
      <c r="O131" s="140">
        <v>0.14599999999999999</v>
      </c>
      <c r="P131" s="140">
        <f t="shared" si="1"/>
        <v>2.19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145</v>
      </c>
      <c r="AT131" s="142" t="s">
        <v>141</v>
      </c>
      <c r="AU131" s="142" t="s">
        <v>146</v>
      </c>
      <c r="AY131" s="13" t="s">
        <v>139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146</v>
      </c>
      <c r="BK131" s="144">
        <f t="shared" si="9"/>
        <v>0</v>
      </c>
      <c r="BL131" s="13" t="s">
        <v>145</v>
      </c>
      <c r="BM131" s="142" t="s">
        <v>915</v>
      </c>
    </row>
    <row r="132" spans="2:65" s="1" customFormat="1" ht="21.75" customHeight="1">
      <c r="B132" s="131"/>
      <c r="C132" s="132" t="s">
        <v>151</v>
      </c>
      <c r="D132" s="132" t="s">
        <v>141</v>
      </c>
      <c r="E132" s="133" t="s">
        <v>152</v>
      </c>
      <c r="F132" s="134" t="s">
        <v>153</v>
      </c>
      <c r="G132" s="135" t="s">
        <v>144</v>
      </c>
      <c r="H132" s="136">
        <v>32</v>
      </c>
      <c r="I132" s="136"/>
      <c r="J132" s="136">
        <f t="shared" si="0"/>
        <v>0</v>
      </c>
      <c r="K132" s="137"/>
      <c r="L132" s="25"/>
      <c r="M132" s="138" t="s">
        <v>1</v>
      </c>
      <c r="N132" s="139" t="s">
        <v>38</v>
      </c>
      <c r="O132" s="140">
        <v>2.09</v>
      </c>
      <c r="P132" s="140">
        <f t="shared" si="1"/>
        <v>66.88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145</v>
      </c>
      <c r="AT132" s="142" t="s">
        <v>141</v>
      </c>
      <c r="AU132" s="142" t="s">
        <v>146</v>
      </c>
      <c r="AY132" s="13" t="s">
        <v>139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146</v>
      </c>
      <c r="BK132" s="144">
        <f t="shared" si="9"/>
        <v>0</v>
      </c>
      <c r="BL132" s="13" t="s">
        <v>145</v>
      </c>
      <c r="BM132" s="142" t="s">
        <v>916</v>
      </c>
    </row>
    <row r="133" spans="2:65" s="1" customFormat="1" ht="37.9" customHeight="1">
      <c r="B133" s="131"/>
      <c r="C133" s="132" t="s">
        <v>145</v>
      </c>
      <c r="D133" s="132" t="s">
        <v>141</v>
      </c>
      <c r="E133" s="133" t="s">
        <v>155</v>
      </c>
      <c r="F133" s="134" t="s">
        <v>156</v>
      </c>
      <c r="G133" s="135" t="s">
        <v>144</v>
      </c>
      <c r="H133" s="136">
        <v>32</v>
      </c>
      <c r="I133" s="136"/>
      <c r="J133" s="136">
        <f t="shared" si="0"/>
        <v>0</v>
      </c>
      <c r="K133" s="137"/>
      <c r="L133" s="25"/>
      <c r="M133" s="138" t="s">
        <v>1</v>
      </c>
      <c r="N133" s="139" t="s">
        <v>38</v>
      </c>
      <c r="O133" s="140">
        <v>0.95</v>
      </c>
      <c r="P133" s="140">
        <f t="shared" si="1"/>
        <v>30.4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145</v>
      </c>
      <c r="AT133" s="142" t="s">
        <v>141</v>
      </c>
      <c r="AU133" s="142" t="s">
        <v>146</v>
      </c>
      <c r="AY133" s="13" t="s">
        <v>139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146</v>
      </c>
      <c r="BK133" s="144">
        <f t="shared" si="9"/>
        <v>0</v>
      </c>
      <c r="BL133" s="13" t="s">
        <v>145</v>
      </c>
      <c r="BM133" s="142" t="s">
        <v>917</v>
      </c>
    </row>
    <row r="134" spans="2:65" s="1" customFormat="1" ht="16.5" customHeight="1">
      <c r="B134" s="131"/>
      <c r="C134" s="132" t="s">
        <v>158</v>
      </c>
      <c r="D134" s="132" t="s">
        <v>141</v>
      </c>
      <c r="E134" s="133" t="s">
        <v>159</v>
      </c>
      <c r="F134" s="134" t="s">
        <v>160</v>
      </c>
      <c r="G134" s="135" t="s">
        <v>144</v>
      </c>
      <c r="H134" s="136">
        <v>18</v>
      </c>
      <c r="I134" s="136"/>
      <c r="J134" s="136">
        <f t="shared" si="0"/>
        <v>0</v>
      </c>
      <c r="K134" s="137"/>
      <c r="L134" s="25"/>
      <c r="M134" s="138" t="s">
        <v>1</v>
      </c>
      <c r="N134" s="139" t="s">
        <v>38</v>
      </c>
      <c r="O134" s="140">
        <v>8.1000000000000003E-2</v>
      </c>
      <c r="P134" s="140">
        <f t="shared" si="1"/>
        <v>1.458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145</v>
      </c>
      <c r="AT134" s="142" t="s">
        <v>141</v>
      </c>
      <c r="AU134" s="142" t="s">
        <v>146</v>
      </c>
      <c r="AY134" s="13" t="s">
        <v>139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146</v>
      </c>
      <c r="BK134" s="144">
        <f t="shared" si="9"/>
        <v>0</v>
      </c>
      <c r="BL134" s="13" t="s">
        <v>145</v>
      </c>
      <c r="BM134" s="142" t="s">
        <v>918</v>
      </c>
    </row>
    <row r="135" spans="2:65" s="1" customFormat="1" ht="24.2" customHeight="1">
      <c r="B135" s="131"/>
      <c r="C135" s="132" t="s">
        <v>162</v>
      </c>
      <c r="D135" s="132" t="s">
        <v>141</v>
      </c>
      <c r="E135" s="133" t="s">
        <v>163</v>
      </c>
      <c r="F135" s="134" t="s">
        <v>164</v>
      </c>
      <c r="G135" s="135" t="s">
        <v>144</v>
      </c>
      <c r="H135" s="136">
        <v>27</v>
      </c>
      <c r="I135" s="136"/>
      <c r="J135" s="136">
        <f t="shared" si="0"/>
        <v>0</v>
      </c>
      <c r="K135" s="137"/>
      <c r="L135" s="25"/>
      <c r="M135" s="138" t="s">
        <v>1</v>
      </c>
      <c r="N135" s="139" t="s">
        <v>38</v>
      </c>
      <c r="O135" s="140">
        <v>0.24199999999999999</v>
      </c>
      <c r="P135" s="140">
        <f t="shared" si="1"/>
        <v>6.5339999999999998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145</v>
      </c>
      <c r="AT135" s="142" t="s">
        <v>141</v>
      </c>
      <c r="AU135" s="142" t="s">
        <v>146</v>
      </c>
      <c r="AY135" s="13" t="s">
        <v>139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146</v>
      </c>
      <c r="BK135" s="144">
        <f t="shared" si="9"/>
        <v>0</v>
      </c>
      <c r="BL135" s="13" t="s">
        <v>145</v>
      </c>
      <c r="BM135" s="142" t="s">
        <v>919</v>
      </c>
    </row>
    <row r="136" spans="2:65" s="1" customFormat="1" ht="16.5" customHeight="1">
      <c r="B136" s="131"/>
      <c r="C136" s="145" t="s">
        <v>166</v>
      </c>
      <c r="D136" s="145" t="s">
        <v>167</v>
      </c>
      <c r="E136" s="146" t="s">
        <v>168</v>
      </c>
      <c r="F136" s="147" t="s">
        <v>169</v>
      </c>
      <c r="G136" s="148" t="s">
        <v>170</v>
      </c>
      <c r="H136" s="149">
        <v>7.5</v>
      </c>
      <c r="I136" s="149"/>
      <c r="J136" s="149">
        <f t="shared" si="0"/>
        <v>0</v>
      </c>
      <c r="K136" s="150"/>
      <c r="L136" s="151"/>
      <c r="M136" s="152" t="s">
        <v>1</v>
      </c>
      <c r="N136" s="153" t="s">
        <v>38</v>
      </c>
      <c r="O136" s="140">
        <v>0</v>
      </c>
      <c r="P136" s="140">
        <f t="shared" si="1"/>
        <v>0</v>
      </c>
      <c r="Q136" s="140">
        <v>1</v>
      </c>
      <c r="R136" s="140">
        <f t="shared" si="2"/>
        <v>7.5</v>
      </c>
      <c r="S136" s="140">
        <v>0</v>
      </c>
      <c r="T136" s="141">
        <f t="shared" si="3"/>
        <v>0</v>
      </c>
      <c r="AR136" s="142" t="s">
        <v>171</v>
      </c>
      <c r="AT136" s="142" t="s">
        <v>167</v>
      </c>
      <c r="AU136" s="142" t="s">
        <v>146</v>
      </c>
      <c r="AY136" s="13" t="s">
        <v>139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3" t="s">
        <v>146</v>
      </c>
      <c r="BK136" s="144">
        <f t="shared" si="9"/>
        <v>0</v>
      </c>
      <c r="BL136" s="13" t="s">
        <v>145</v>
      </c>
      <c r="BM136" s="142" t="s">
        <v>920</v>
      </c>
    </row>
    <row r="137" spans="2:65" s="1" customFormat="1" ht="24.2" customHeight="1">
      <c r="B137" s="131"/>
      <c r="C137" s="132" t="s">
        <v>171</v>
      </c>
      <c r="D137" s="132" t="s">
        <v>141</v>
      </c>
      <c r="E137" s="133" t="s">
        <v>173</v>
      </c>
      <c r="F137" s="134" t="s">
        <v>174</v>
      </c>
      <c r="G137" s="135" t="s">
        <v>144</v>
      </c>
      <c r="H137" s="136">
        <v>5</v>
      </c>
      <c r="I137" s="136"/>
      <c r="J137" s="136">
        <f t="shared" si="0"/>
        <v>0</v>
      </c>
      <c r="K137" s="137"/>
      <c r="L137" s="25"/>
      <c r="M137" s="138" t="s">
        <v>1</v>
      </c>
      <c r="N137" s="139" t="s">
        <v>38</v>
      </c>
      <c r="O137" s="140">
        <v>1.5009999999999999</v>
      </c>
      <c r="P137" s="140">
        <f t="shared" si="1"/>
        <v>7.504999999999999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145</v>
      </c>
      <c r="AT137" s="142" t="s">
        <v>141</v>
      </c>
      <c r="AU137" s="142" t="s">
        <v>146</v>
      </c>
      <c r="AY137" s="13" t="s">
        <v>139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3" t="s">
        <v>146</v>
      </c>
      <c r="BK137" s="144">
        <f t="shared" si="9"/>
        <v>0</v>
      </c>
      <c r="BL137" s="13" t="s">
        <v>145</v>
      </c>
      <c r="BM137" s="142" t="s">
        <v>921</v>
      </c>
    </row>
    <row r="138" spans="2:65" s="1" customFormat="1" ht="21.75" customHeight="1">
      <c r="B138" s="131"/>
      <c r="C138" s="132" t="s">
        <v>176</v>
      </c>
      <c r="D138" s="132" t="s">
        <v>141</v>
      </c>
      <c r="E138" s="133" t="s">
        <v>177</v>
      </c>
      <c r="F138" s="134" t="s">
        <v>178</v>
      </c>
      <c r="G138" s="135" t="s">
        <v>179</v>
      </c>
      <c r="H138" s="136">
        <v>30</v>
      </c>
      <c r="I138" s="136"/>
      <c r="J138" s="136">
        <f t="shared" si="0"/>
        <v>0</v>
      </c>
      <c r="K138" s="137"/>
      <c r="L138" s="25"/>
      <c r="M138" s="138" t="s">
        <v>1</v>
      </c>
      <c r="N138" s="139" t="s">
        <v>38</v>
      </c>
      <c r="O138" s="140">
        <v>1.711E-2</v>
      </c>
      <c r="P138" s="140">
        <f t="shared" si="1"/>
        <v>0.51329999999999998</v>
      </c>
      <c r="Q138" s="140">
        <v>0</v>
      </c>
      <c r="R138" s="140">
        <f t="shared" si="2"/>
        <v>0</v>
      </c>
      <c r="S138" s="140">
        <v>0</v>
      </c>
      <c r="T138" s="141">
        <f t="shared" si="3"/>
        <v>0</v>
      </c>
      <c r="AR138" s="142" t="s">
        <v>145</v>
      </c>
      <c r="AT138" s="142" t="s">
        <v>141</v>
      </c>
      <c r="AU138" s="142" t="s">
        <v>146</v>
      </c>
      <c r="AY138" s="13" t="s">
        <v>139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3" t="s">
        <v>146</v>
      </c>
      <c r="BK138" s="144">
        <f t="shared" si="9"/>
        <v>0</v>
      </c>
      <c r="BL138" s="13" t="s">
        <v>145</v>
      </c>
      <c r="BM138" s="142" t="s">
        <v>922</v>
      </c>
    </row>
    <row r="139" spans="2:65" s="11" customFormat="1" ht="22.9" customHeight="1">
      <c r="B139" s="120"/>
      <c r="D139" s="121" t="s">
        <v>71</v>
      </c>
      <c r="E139" s="129" t="s">
        <v>171</v>
      </c>
      <c r="F139" s="129" t="s">
        <v>181</v>
      </c>
      <c r="J139" s="130">
        <f>BK139</f>
        <v>0</v>
      </c>
      <c r="L139" s="120"/>
      <c r="M139" s="124"/>
      <c r="P139" s="125">
        <f>SUM(P140:P150)</f>
        <v>17.829499999999999</v>
      </c>
      <c r="R139" s="125">
        <f>SUM(R140:R150)</f>
        <v>12.750889999999998</v>
      </c>
      <c r="T139" s="126">
        <f>SUM(T140:T150)</f>
        <v>0</v>
      </c>
      <c r="AR139" s="121" t="s">
        <v>80</v>
      </c>
      <c r="AT139" s="127" t="s">
        <v>71</v>
      </c>
      <c r="AU139" s="127" t="s">
        <v>80</v>
      </c>
      <c r="AY139" s="121" t="s">
        <v>139</v>
      </c>
      <c r="BK139" s="128">
        <f>SUM(BK140:BK150)</f>
        <v>0</v>
      </c>
    </row>
    <row r="140" spans="2:65" s="1" customFormat="1" ht="33" customHeight="1">
      <c r="B140" s="131"/>
      <c r="C140" s="132" t="s">
        <v>106</v>
      </c>
      <c r="D140" s="132" t="s">
        <v>141</v>
      </c>
      <c r="E140" s="133" t="s">
        <v>567</v>
      </c>
      <c r="F140" s="134" t="s">
        <v>568</v>
      </c>
      <c r="G140" s="135" t="s">
        <v>202</v>
      </c>
      <c r="H140" s="136">
        <v>102</v>
      </c>
      <c r="I140" s="136"/>
      <c r="J140" s="136">
        <f t="shared" ref="J140:J150" si="10">ROUND(I140*H140,3)</f>
        <v>0</v>
      </c>
      <c r="K140" s="137"/>
      <c r="L140" s="25"/>
      <c r="M140" s="138" t="s">
        <v>1</v>
      </c>
      <c r="N140" s="139" t="s">
        <v>38</v>
      </c>
      <c r="O140" s="140">
        <v>1.6E-2</v>
      </c>
      <c r="P140" s="140">
        <f t="shared" ref="P140:P150" si="11">O140*H140</f>
        <v>1.6320000000000001</v>
      </c>
      <c r="Q140" s="140">
        <v>0</v>
      </c>
      <c r="R140" s="140">
        <f t="shared" ref="R140:R150" si="12">Q140*H140</f>
        <v>0</v>
      </c>
      <c r="S140" s="140">
        <v>0</v>
      </c>
      <c r="T140" s="141">
        <f t="shared" ref="T140:T150" si="13">S140*H140</f>
        <v>0</v>
      </c>
      <c r="AR140" s="142" t="s">
        <v>145</v>
      </c>
      <c r="AT140" s="142" t="s">
        <v>141</v>
      </c>
      <c r="AU140" s="142" t="s">
        <v>146</v>
      </c>
      <c r="AY140" s="13" t="s">
        <v>139</v>
      </c>
      <c r="BE140" s="143">
        <f t="shared" ref="BE140:BE150" si="14">IF(N140="základná",J140,0)</f>
        <v>0</v>
      </c>
      <c r="BF140" s="143">
        <f t="shared" ref="BF140:BF150" si="15">IF(N140="znížená",J140,0)</f>
        <v>0</v>
      </c>
      <c r="BG140" s="143">
        <f t="shared" ref="BG140:BG150" si="16">IF(N140="zákl. prenesená",J140,0)</f>
        <v>0</v>
      </c>
      <c r="BH140" s="143">
        <f t="shared" ref="BH140:BH150" si="17">IF(N140="zníž. prenesená",J140,0)</f>
        <v>0</v>
      </c>
      <c r="BI140" s="143">
        <f t="shared" ref="BI140:BI150" si="18">IF(N140="nulová",J140,0)</f>
        <v>0</v>
      </c>
      <c r="BJ140" s="13" t="s">
        <v>146</v>
      </c>
      <c r="BK140" s="144">
        <f t="shared" ref="BK140:BK150" si="19">ROUND(I140*H140,3)</f>
        <v>0</v>
      </c>
      <c r="BL140" s="13" t="s">
        <v>145</v>
      </c>
      <c r="BM140" s="142" t="s">
        <v>923</v>
      </c>
    </row>
    <row r="141" spans="2:65" s="1" customFormat="1" ht="24.2" customHeight="1">
      <c r="B141" s="131"/>
      <c r="C141" s="145" t="s">
        <v>109</v>
      </c>
      <c r="D141" s="145" t="s">
        <v>167</v>
      </c>
      <c r="E141" s="146" t="s">
        <v>570</v>
      </c>
      <c r="F141" s="147" t="s">
        <v>571</v>
      </c>
      <c r="G141" s="148" t="s">
        <v>202</v>
      </c>
      <c r="H141" s="149">
        <v>102</v>
      </c>
      <c r="I141" s="149"/>
      <c r="J141" s="149">
        <f t="shared" si="10"/>
        <v>0</v>
      </c>
      <c r="K141" s="150"/>
      <c r="L141" s="151"/>
      <c r="M141" s="152" t="s">
        <v>1</v>
      </c>
      <c r="N141" s="153" t="s">
        <v>38</v>
      </c>
      <c r="O141" s="140">
        <v>0</v>
      </c>
      <c r="P141" s="140">
        <f t="shared" si="11"/>
        <v>0</v>
      </c>
      <c r="Q141" s="140">
        <v>2.7999999999999998E-4</v>
      </c>
      <c r="R141" s="140">
        <f t="shared" si="12"/>
        <v>2.8559999999999999E-2</v>
      </c>
      <c r="S141" s="140">
        <v>0</v>
      </c>
      <c r="T141" s="141">
        <f t="shared" si="13"/>
        <v>0</v>
      </c>
      <c r="AR141" s="142" t="s">
        <v>171</v>
      </c>
      <c r="AT141" s="142" t="s">
        <v>167</v>
      </c>
      <c r="AU141" s="142" t="s">
        <v>146</v>
      </c>
      <c r="AY141" s="13" t="s">
        <v>139</v>
      </c>
      <c r="BE141" s="143">
        <f t="shared" si="14"/>
        <v>0</v>
      </c>
      <c r="BF141" s="143">
        <f t="shared" si="15"/>
        <v>0</v>
      </c>
      <c r="BG141" s="143">
        <f t="shared" si="16"/>
        <v>0</v>
      </c>
      <c r="BH141" s="143">
        <f t="shared" si="17"/>
        <v>0</v>
      </c>
      <c r="BI141" s="143">
        <f t="shared" si="18"/>
        <v>0</v>
      </c>
      <c r="BJ141" s="13" t="s">
        <v>146</v>
      </c>
      <c r="BK141" s="144">
        <f t="shared" si="19"/>
        <v>0</v>
      </c>
      <c r="BL141" s="13" t="s">
        <v>145</v>
      </c>
      <c r="BM141" s="142" t="s">
        <v>924</v>
      </c>
    </row>
    <row r="142" spans="2:65" s="1" customFormat="1" ht="16.5" customHeight="1">
      <c r="B142" s="131"/>
      <c r="C142" s="145" t="s">
        <v>191</v>
      </c>
      <c r="D142" s="145" t="s">
        <v>167</v>
      </c>
      <c r="E142" s="146" t="s">
        <v>573</v>
      </c>
      <c r="F142" s="147" t="s">
        <v>574</v>
      </c>
      <c r="G142" s="148" t="s">
        <v>184</v>
      </c>
      <c r="H142" s="149">
        <v>4</v>
      </c>
      <c r="I142" s="149"/>
      <c r="J142" s="149">
        <f t="shared" si="10"/>
        <v>0</v>
      </c>
      <c r="K142" s="150"/>
      <c r="L142" s="151"/>
      <c r="M142" s="152" t="s">
        <v>1</v>
      </c>
      <c r="N142" s="153" t="s">
        <v>38</v>
      </c>
      <c r="O142" s="140">
        <v>0</v>
      </c>
      <c r="P142" s="140">
        <f t="shared" si="11"/>
        <v>0</v>
      </c>
      <c r="Q142" s="140">
        <v>3.1E-4</v>
      </c>
      <c r="R142" s="140">
        <f t="shared" si="12"/>
        <v>1.24E-3</v>
      </c>
      <c r="S142" s="140">
        <v>0</v>
      </c>
      <c r="T142" s="141">
        <f t="shared" si="13"/>
        <v>0</v>
      </c>
      <c r="AR142" s="142" t="s">
        <v>171</v>
      </c>
      <c r="AT142" s="142" t="s">
        <v>167</v>
      </c>
      <c r="AU142" s="142" t="s">
        <v>146</v>
      </c>
      <c r="AY142" s="13" t="s">
        <v>139</v>
      </c>
      <c r="BE142" s="143">
        <f t="shared" si="14"/>
        <v>0</v>
      </c>
      <c r="BF142" s="143">
        <f t="shared" si="15"/>
        <v>0</v>
      </c>
      <c r="BG142" s="143">
        <f t="shared" si="16"/>
        <v>0</v>
      </c>
      <c r="BH142" s="143">
        <f t="shared" si="17"/>
        <v>0</v>
      </c>
      <c r="BI142" s="143">
        <f t="shared" si="18"/>
        <v>0</v>
      </c>
      <c r="BJ142" s="13" t="s">
        <v>146</v>
      </c>
      <c r="BK142" s="144">
        <f t="shared" si="19"/>
        <v>0</v>
      </c>
      <c r="BL142" s="13" t="s">
        <v>145</v>
      </c>
      <c r="BM142" s="142" t="s">
        <v>925</v>
      </c>
    </row>
    <row r="143" spans="2:65" s="1" customFormat="1" ht="33" customHeight="1">
      <c r="B143" s="131"/>
      <c r="C143" s="132" t="s">
        <v>195</v>
      </c>
      <c r="D143" s="132" t="s">
        <v>141</v>
      </c>
      <c r="E143" s="133" t="s">
        <v>579</v>
      </c>
      <c r="F143" s="134" t="s">
        <v>580</v>
      </c>
      <c r="G143" s="135" t="s">
        <v>202</v>
      </c>
      <c r="H143" s="136">
        <v>80</v>
      </c>
      <c r="I143" s="136"/>
      <c r="J143" s="136">
        <f t="shared" si="10"/>
        <v>0</v>
      </c>
      <c r="K143" s="137"/>
      <c r="L143" s="25"/>
      <c r="M143" s="138" t="s">
        <v>1</v>
      </c>
      <c r="N143" s="139" t="s">
        <v>38</v>
      </c>
      <c r="O143" s="140">
        <v>2.5999999999999999E-2</v>
      </c>
      <c r="P143" s="140">
        <f t="shared" si="11"/>
        <v>2.08</v>
      </c>
      <c r="Q143" s="140">
        <v>0</v>
      </c>
      <c r="R143" s="140">
        <f t="shared" si="12"/>
        <v>0</v>
      </c>
      <c r="S143" s="140">
        <v>0</v>
      </c>
      <c r="T143" s="141">
        <f t="shared" si="13"/>
        <v>0</v>
      </c>
      <c r="AR143" s="142" t="s">
        <v>145</v>
      </c>
      <c r="AT143" s="142" t="s">
        <v>141</v>
      </c>
      <c r="AU143" s="142" t="s">
        <v>146</v>
      </c>
      <c r="AY143" s="13" t="s">
        <v>139</v>
      </c>
      <c r="BE143" s="143">
        <f t="shared" si="14"/>
        <v>0</v>
      </c>
      <c r="BF143" s="143">
        <f t="shared" si="15"/>
        <v>0</v>
      </c>
      <c r="BG143" s="143">
        <f t="shared" si="16"/>
        <v>0</v>
      </c>
      <c r="BH143" s="143">
        <f t="shared" si="17"/>
        <v>0</v>
      </c>
      <c r="BI143" s="143">
        <f t="shared" si="18"/>
        <v>0</v>
      </c>
      <c r="BJ143" s="13" t="s">
        <v>146</v>
      </c>
      <c r="BK143" s="144">
        <f t="shared" si="19"/>
        <v>0</v>
      </c>
      <c r="BL143" s="13" t="s">
        <v>145</v>
      </c>
      <c r="BM143" s="142" t="s">
        <v>926</v>
      </c>
    </row>
    <row r="144" spans="2:65" s="1" customFormat="1" ht="24.2" customHeight="1">
      <c r="B144" s="131"/>
      <c r="C144" s="145" t="s">
        <v>199</v>
      </c>
      <c r="D144" s="145" t="s">
        <v>167</v>
      </c>
      <c r="E144" s="146" t="s">
        <v>582</v>
      </c>
      <c r="F144" s="147" t="s">
        <v>583</v>
      </c>
      <c r="G144" s="148" t="s">
        <v>202</v>
      </c>
      <c r="H144" s="149">
        <v>80</v>
      </c>
      <c r="I144" s="149"/>
      <c r="J144" s="149">
        <f t="shared" si="10"/>
        <v>0</v>
      </c>
      <c r="K144" s="150"/>
      <c r="L144" s="151"/>
      <c r="M144" s="152" t="s">
        <v>1</v>
      </c>
      <c r="N144" s="153" t="s">
        <v>38</v>
      </c>
      <c r="O144" s="140">
        <v>0</v>
      </c>
      <c r="P144" s="140">
        <f t="shared" si="11"/>
        <v>0</v>
      </c>
      <c r="Q144" s="140">
        <v>1.2700000000000001E-3</v>
      </c>
      <c r="R144" s="140">
        <f t="shared" si="12"/>
        <v>0.10160000000000001</v>
      </c>
      <c r="S144" s="140">
        <v>0</v>
      </c>
      <c r="T144" s="141">
        <f t="shared" si="13"/>
        <v>0</v>
      </c>
      <c r="AR144" s="142" t="s">
        <v>171</v>
      </c>
      <c r="AT144" s="142" t="s">
        <v>167</v>
      </c>
      <c r="AU144" s="142" t="s">
        <v>146</v>
      </c>
      <c r="AY144" s="13" t="s">
        <v>139</v>
      </c>
      <c r="BE144" s="143">
        <f t="shared" si="14"/>
        <v>0</v>
      </c>
      <c r="BF144" s="143">
        <f t="shared" si="15"/>
        <v>0</v>
      </c>
      <c r="BG144" s="143">
        <f t="shared" si="16"/>
        <v>0</v>
      </c>
      <c r="BH144" s="143">
        <f t="shared" si="17"/>
        <v>0</v>
      </c>
      <c r="BI144" s="143">
        <f t="shared" si="18"/>
        <v>0</v>
      </c>
      <c r="BJ144" s="13" t="s">
        <v>146</v>
      </c>
      <c r="BK144" s="144">
        <f t="shared" si="19"/>
        <v>0</v>
      </c>
      <c r="BL144" s="13" t="s">
        <v>145</v>
      </c>
      <c r="BM144" s="142" t="s">
        <v>927</v>
      </c>
    </row>
    <row r="145" spans="2:65" s="1" customFormat="1" ht="16.5" customHeight="1">
      <c r="B145" s="131"/>
      <c r="C145" s="145" t="s">
        <v>204</v>
      </c>
      <c r="D145" s="145" t="s">
        <v>167</v>
      </c>
      <c r="E145" s="146" t="s">
        <v>585</v>
      </c>
      <c r="F145" s="147" t="s">
        <v>586</v>
      </c>
      <c r="G145" s="148" t="s">
        <v>184</v>
      </c>
      <c r="H145" s="149">
        <v>1</v>
      </c>
      <c r="I145" s="149"/>
      <c r="J145" s="149">
        <f t="shared" si="10"/>
        <v>0</v>
      </c>
      <c r="K145" s="150"/>
      <c r="L145" s="151"/>
      <c r="M145" s="152" t="s">
        <v>1</v>
      </c>
      <c r="N145" s="153" t="s">
        <v>38</v>
      </c>
      <c r="O145" s="140">
        <v>0</v>
      </c>
      <c r="P145" s="140">
        <f t="shared" si="11"/>
        <v>0</v>
      </c>
      <c r="Q145" s="140">
        <v>1.49E-3</v>
      </c>
      <c r="R145" s="140">
        <f t="shared" si="12"/>
        <v>1.49E-3</v>
      </c>
      <c r="S145" s="140">
        <v>0</v>
      </c>
      <c r="T145" s="141">
        <f t="shared" si="13"/>
        <v>0</v>
      </c>
      <c r="AR145" s="142" t="s">
        <v>171</v>
      </c>
      <c r="AT145" s="142" t="s">
        <v>167</v>
      </c>
      <c r="AU145" s="142" t="s">
        <v>146</v>
      </c>
      <c r="AY145" s="13" t="s">
        <v>139</v>
      </c>
      <c r="BE145" s="143">
        <f t="shared" si="14"/>
        <v>0</v>
      </c>
      <c r="BF145" s="143">
        <f t="shared" si="15"/>
        <v>0</v>
      </c>
      <c r="BG145" s="143">
        <f t="shared" si="16"/>
        <v>0</v>
      </c>
      <c r="BH145" s="143">
        <f t="shared" si="17"/>
        <v>0</v>
      </c>
      <c r="BI145" s="143">
        <f t="shared" si="18"/>
        <v>0</v>
      </c>
      <c r="BJ145" s="13" t="s">
        <v>146</v>
      </c>
      <c r="BK145" s="144">
        <f t="shared" si="19"/>
        <v>0</v>
      </c>
      <c r="BL145" s="13" t="s">
        <v>145</v>
      </c>
      <c r="BM145" s="142" t="s">
        <v>928</v>
      </c>
    </row>
    <row r="146" spans="2:65" s="1" customFormat="1" ht="21.75" customHeight="1">
      <c r="B146" s="131"/>
      <c r="C146" s="145" t="s">
        <v>185</v>
      </c>
      <c r="D146" s="145" t="s">
        <v>167</v>
      </c>
      <c r="E146" s="146" t="s">
        <v>840</v>
      </c>
      <c r="F146" s="147" t="s">
        <v>841</v>
      </c>
      <c r="G146" s="148" t="s">
        <v>184</v>
      </c>
      <c r="H146" s="149">
        <v>4</v>
      </c>
      <c r="I146" s="149"/>
      <c r="J146" s="149">
        <f t="shared" si="10"/>
        <v>0</v>
      </c>
      <c r="K146" s="150"/>
      <c r="L146" s="151"/>
      <c r="M146" s="152" t="s">
        <v>1</v>
      </c>
      <c r="N146" s="153" t="s">
        <v>38</v>
      </c>
      <c r="O146" s="140">
        <v>0</v>
      </c>
      <c r="P146" s="140">
        <f t="shared" si="11"/>
        <v>0</v>
      </c>
      <c r="Q146" s="140">
        <v>8.9999999999999998E-4</v>
      </c>
      <c r="R146" s="140">
        <f t="shared" si="12"/>
        <v>3.5999999999999999E-3</v>
      </c>
      <c r="S146" s="140">
        <v>0</v>
      </c>
      <c r="T146" s="141">
        <f t="shared" si="13"/>
        <v>0</v>
      </c>
      <c r="AR146" s="142" t="s">
        <v>171</v>
      </c>
      <c r="AT146" s="142" t="s">
        <v>167</v>
      </c>
      <c r="AU146" s="142" t="s">
        <v>146</v>
      </c>
      <c r="AY146" s="13" t="s">
        <v>139</v>
      </c>
      <c r="BE146" s="143">
        <f t="shared" si="14"/>
        <v>0</v>
      </c>
      <c r="BF146" s="143">
        <f t="shared" si="15"/>
        <v>0</v>
      </c>
      <c r="BG146" s="143">
        <f t="shared" si="16"/>
        <v>0</v>
      </c>
      <c r="BH146" s="143">
        <f t="shared" si="17"/>
        <v>0</v>
      </c>
      <c r="BI146" s="143">
        <f t="shared" si="18"/>
        <v>0</v>
      </c>
      <c r="BJ146" s="13" t="s">
        <v>146</v>
      </c>
      <c r="BK146" s="144">
        <f t="shared" si="19"/>
        <v>0</v>
      </c>
      <c r="BL146" s="13" t="s">
        <v>145</v>
      </c>
      <c r="BM146" s="142" t="s">
        <v>929</v>
      </c>
    </row>
    <row r="147" spans="2:65" s="1" customFormat="1" ht="16.5" customHeight="1">
      <c r="B147" s="131"/>
      <c r="C147" s="132" t="s">
        <v>211</v>
      </c>
      <c r="D147" s="132" t="s">
        <v>141</v>
      </c>
      <c r="E147" s="133" t="s">
        <v>501</v>
      </c>
      <c r="F147" s="134" t="s">
        <v>930</v>
      </c>
      <c r="G147" s="135" t="s">
        <v>184</v>
      </c>
      <c r="H147" s="136">
        <v>1</v>
      </c>
      <c r="I147" s="136"/>
      <c r="J147" s="136">
        <f t="shared" si="10"/>
        <v>0</v>
      </c>
      <c r="K147" s="137"/>
      <c r="L147" s="25"/>
      <c r="M147" s="138" t="s">
        <v>1</v>
      </c>
      <c r="N147" s="139" t="s">
        <v>38</v>
      </c>
      <c r="O147" s="140">
        <v>5.9175000000000004</v>
      </c>
      <c r="P147" s="140">
        <f t="shared" si="11"/>
        <v>5.9175000000000004</v>
      </c>
      <c r="Q147" s="140">
        <v>0</v>
      </c>
      <c r="R147" s="140">
        <f t="shared" si="12"/>
        <v>0</v>
      </c>
      <c r="S147" s="140">
        <v>0</v>
      </c>
      <c r="T147" s="141">
        <f t="shared" si="13"/>
        <v>0</v>
      </c>
      <c r="AR147" s="142" t="s">
        <v>145</v>
      </c>
      <c r="AT147" s="142" t="s">
        <v>141</v>
      </c>
      <c r="AU147" s="142" t="s">
        <v>146</v>
      </c>
      <c r="AY147" s="13" t="s">
        <v>139</v>
      </c>
      <c r="BE147" s="143">
        <f t="shared" si="14"/>
        <v>0</v>
      </c>
      <c r="BF147" s="143">
        <f t="shared" si="15"/>
        <v>0</v>
      </c>
      <c r="BG147" s="143">
        <f t="shared" si="16"/>
        <v>0</v>
      </c>
      <c r="BH147" s="143">
        <f t="shared" si="17"/>
        <v>0</v>
      </c>
      <c r="BI147" s="143">
        <f t="shared" si="18"/>
        <v>0</v>
      </c>
      <c r="BJ147" s="13" t="s">
        <v>146</v>
      </c>
      <c r="BK147" s="144">
        <f t="shared" si="19"/>
        <v>0</v>
      </c>
      <c r="BL147" s="13" t="s">
        <v>145</v>
      </c>
      <c r="BM147" s="142" t="s">
        <v>931</v>
      </c>
    </row>
    <row r="148" spans="2:65" s="1" customFormat="1" ht="24.2" customHeight="1">
      <c r="B148" s="131"/>
      <c r="C148" s="145" t="s">
        <v>215</v>
      </c>
      <c r="D148" s="145" t="s">
        <v>167</v>
      </c>
      <c r="E148" s="146" t="s">
        <v>504</v>
      </c>
      <c r="F148" s="147" t="s">
        <v>505</v>
      </c>
      <c r="G148" s="148" t="s">
        <v>184</v>
      </c>
      <c r="H148" s="149">
        <v>1</v>
      </c>
      <c r="I148" s="149"/>
      <c r="J148" s="149">
        <f t="shared" si="10"/>
        <v>0</v>
      </c>
      <c r="K148" s="150"/>
      <c r="L148" s="151"/>
      <c r="M148" s="152" t="s">
        <v>1</v>
      </c>
      <c r="N148" s="153" t="s">
        <v>38</v>
      </c>
      <c r="O148" s="140">
        <v>0</v>
      </c>
      <c r="P148" s="140">
        <f t="shared" si="11"/>
        <v>0</v>
      </c>
      <c r="Q148" s="140">
        <v>12.6</v>
      </c>
      <c r="R148" s="140">
        <f t="shared" si="12"/>
        <v>12.6</v>
      </c>
      <c r="S148" s="140">
        <v>0</v>
      </c>
      <c r="T148" s="141">
        <f t="shared" si="13"/>
        <v>0</v>
      </c>
      <c r="AR148" s="142" t="s">
        <v>171</v>
      </c>
      <c r="AT148" s="142" t="s">
        <v>167</v>
      </c>
      <c r="AU148" s="142" t="s">
        <v>146</v>
      </c>
      <c r="AY148" s="13" t="s">
        <v>139</v>
      </c>
      <c r="BE148" s="143">
        <f t="shared" si="14"/>
        <v>0</v>
      </c>
      <c r="BF148" s="143">
        <f t="shared" si="15"/>
        <v>0</v>
      </c>
      <c r="BG148" s="143">
        <f t="shared" si="16"/>
        <v>0</v>
      </c>
      <c r="BH148" s="143">
        <f t="shared" si="17"/>
        <v>0</v>
      </c>
      <c r="BI148" s="143">
        <f t="shared" si="18"/>
        <v>0</v>
      </c>
      <c r="BJ148" s="13" t="s">
        <v>146</v>
      </c>
      <c r="BK148" s="144">
        <f t="shared" si="19"/>
        <v>0</v>
      </c>
      <c r="BL148" s="13" t="s">
        <v>145</v>
      </c>
      <c r="BM148" s="142" t="s">
        <v>932</v>
      </c>
    </row>
    <row r="149" spans="2:65" s="1" customFormat="1" ht="16.5" customHeight="1">
      <c r="B149" s="131"/>
      <c r="C149" s="132" t="s">
        <v>219</v>
      </c>
      <c r="D149" s="132" t="s">
        <v>141</v>
      </c>
      <c r="E149" s="133" t="s">
        <v>507</v>
      </c>
      <c r="F149" s="134" t="s">
        <v>508</v>
      </c>
      <c r="G149" s="135" t="s">
        <v>202</v>
      </c>
      <c r="H149" s="136">
        <v>80</v>
      </c>
      <c r="I149" s="136"/>
      <c r="J149" s="136">
        <f t="shared" si="10"/>
        <v>0</v>
      </c>
      <c r="K149" s="137"/>
      <c r="L149" s="25"/>
      <c r="M149" s="138" t="s">
        <v>1</v>
      </c>
      <c r="N149" s="139" t="s">
        <v>38</v>
      </c>
      <c r="O149" s="140">
        <v>0.05</v>
      </c>
      <c r="P149" s="140">
        <f t="shared" si="11"/>
        <v>4</v>
      </c>
      <c r="Q149" s="140">
        <v>8.0000000000000007E-5</v>
      </c>
      <c r="R149" s="140">
        <f t="shared" si="12"/>
        <v>6.4000000000000003E-3</v>
      </c>
      <c r="S149" s="140">
        <v>0</v>
      </c>
      <c r="T149" s="141">
        <f t="shared" si="13"/>
        <v>0</v>
      </c>
      <c r="AR149" s="142" t="s">
        <v>145</v>
      </c>
      <c r="AT149" s="142" t="s">
        <v>141</v>
      </c>
      <c r="AU149" s="142" t="s">
        <v>146</v>
      </c>
      <c r="AY149" s="13" t="s">
        <v>139</v>
      </c>
      <c r="BE149" s="143">
        <f t="shared" si="14"/>
        <v>0</v>
      </c>
      <c r="BF149" s="143">
        <f t="shared" si="15"/>
        <v>0</v>
      </c>
      <c r="BG149" s="143">
        <f t="shared" si="16"/>
        <v>0</v>
      </c>
      <c r="BH149" s="143">
        <f t="shared" si="17"/>
        <v>0</v>
      </c>
      <c r="BI149" s="143">
        <f t="shared" si="18"/>
        <v>0</v>
      </c>
      <c r="BJ149" s="13" t="s">
        <v>146</v>
      </c>
      <c r="BK149" s="144">
        <f t="shared" si="19"/>
        <v>0</v>
      </c>
      <c r="BL149" s="13" t="s">
        <v>145</v>
      </c>
      <c r="BM149" s="142" t="s">
        <v>933</v>
      </c>
    </row>
    <row r="150" spans="2:65" s="1" customFormat="1" ht="24.2" customHeight="1">
      <c r="B150" s="131"/>
      <c r="C150" s="132" t="s">
        <v>7</v>
      </c>
      <c r="D150" s="132" t="s">
        <v>141</v>
      </c>
      <c r="E150" s="133" t="s">
        <v>510</v>
      </c>
      <c r="F150" s="134" t="s">
        <v>511</v>
      </c>
      <c r="G150" s="135" t="s">
        <v>202</v>
      </c>
      <c r="H150" s="136">
        <v>80</v>
      </c>
      <c r="I150" s="136"/>
      <c r="J150" s="136">
        <f t="shared" si="10"/>
        <v>0</v>
      </c>
      <c r="K150" s="137"/>
      <c r="L150" s="25"/>
      <c r="M150" s="138" t="s">
        <v>1</v>
      </c>
      <c r="N150" s="139" t="s">
        <v>38</v>
      </c>
      <c r="O150" s="140">
        <v>5.2499999999999998E-2</v>
      </c>
      <c r="P150" s="140">
        <f t="shared" si="11"/>
        <v>4.2</v>
      </c>
      <c r="Q150" s="140">
        <v>1E-4</v>
      </c>
      <c r="R150" s="140">
        <f t="shared" si="12"/>
        <v>8.0000000000000002E-3</v>
      </c>
      <c r="S150" s="140">
        <v>0</v>
      </c>
      <c r="T150" s="141">
        <f t="shared" si="13"/>
        <v>0</v>
      </c>
      <c r="AR150" s="142" t="s">
        <v>145</v>
      </c>
      <c r="AT150" s="142" t="s">
        <v>141</v>
      </c>
      <c r="AU150" s="142" t="s">
        <v>146</v>
      </c>
      <c r="AY150" s="13" t="s">
        <v>139</v>
      </c>
      <c r="BE150" s="143">
        <f t="shared" si="14"/>
        <v>0</v>
      </c>
      <c r="BF150" s="143">
        <f t="shared" si="15"/>
        <v>0</v>
      </c>
      <c r="BG150" s="143">
        <f t="shared" si="16"/>
        <v>0</v>
      </c>
      <c r="BH150" s="143">
        <f t="shared" si="17"/>
        <v>0</v>
      </c>
      <c r="BI150" s="143">
        <f t="shared" si="18"/>
        <v>0</v>
      </c>
      <c r="BJ150" s="13" t="s">
        <v>146</v>
      </c>
      <c r="BK150" s="144">
        <f t="shared" si="19"/>
        <v>0</v>
      </c>
      <c r="BL150" s="13" t="s">
        <v>145</v>
      </c>
      <c r="BM150" s="142" t="s">
        <v>934</v>
      </c>
    </row>
    <row r="151" spans="2:65" s="11" customFormat="1" ht="22.9" customHeight="1">
      <c r="B151" s="120"/>
      <c r="D151" s="121" t="s">
        <v>71</v>
      </c>
      <c r="E151" s="129" t="s">
        <v>248</v>
      </c>
      <c r="F151" s="129" t="s">
        <v>249</v>
      </c>
      <c r="J151" s="130">
        <f>BK151</f>
        <v>0</v>
      </c>
      <c r="L151" s="120"/>
      <c r="M151" s="124"/>
      <c r="P151" s="125">
        <f>P152</f>
        <v>26.106116999999998</v>
      </c>
      <c r="R151" s="125">
        <f>R152</f>
        <v>0</v>
      </c>
      <c r="T151" s="126">
        <f>T152</f>
        <v>0</v>
      </c>
      <c r="AR151" s="121" t="s">
        <v>80</v>
      </c>
      <c r="AT151" s="127" t="s">
        <v>71</v>
      </c>
      <c r="AU151" s="127" t="s">
        <v>80</v>
      </c>
      <c r="AY151" s="121" t="s">
        <v>139</v>
      </c>
      <c r="BK151" s="128">
        <f>BK152</f>
        <v>0</v>
      </c>
    </row>
    <row r="152" spans="2:65" s="1" customFormat="1" ht="33" customHeight="1">
      <c r="B152" s="131"/>
      <c r="C152" s="132" t="s">
        <v>227</v>
      </c>
      <c r="D152" s="132" t="s">
        <v>141</v>
      </c>
      <c r="E152" s="133" t="s">
        <v>251</v>
      </c>
      <c r="F152" s="134" t="s">
        <v>252</v>
      </c>
      <c r="G152" s="135" t="s">
        <v>170</v>
      </c>
      <c r="H152" s="136">
        <v>20.253</v>
      </c>
      <c r="I152" s="136"/>
      <c r="J152" s="136">
        <f>ROUND(I152*H152,3)</f>
        <v>0</v>
      </c>
      <c r="K152" s="137"/>
      <c r="L152" s="25"/>
      <c r="M152" s="138" t="s">
        <v>1</v>
      </c>
      <c r="N152" s="139" t="s">
        <v>38</v>
      </c>
      <c r="O152" s="140">
        <v>1.2889999999999999</v>
      </c>
      <c r="P152" s="140">
        <f>O152*H152</f>
        <v>26.106116999999998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145</v>
      </c>
      <c r="AT152" s="142" t="s">
        <v>141</v>
      </c>
      <c r="AU152" s="142" t="s">
        <v>146</v>
      </c>
      <c r="AY152" s="13" t="s">
        <v>139</v>
      </c>
      <c r="BE152" s="143">
        <f>IF(N152="základná",J152,0)</f>
        <v>0</v>
      </c>
      <c r="BF152" s="143">
        <f>IF(N152="znížená",J152,0)</f>
        <v>0</v>
      </c>
      <c r="BG152" s="143">
        <f>IF(N152="zákl. prenesená",J152,0)</f>
        <v>0</v>
      </c>
      <c r="BH152" s="143">
        <f>IF(N152="zníž. prenesená",J152,0)</f>
        <v>0</v>
      </c>
      <c r="BI152" s="143">
        <f>IF(N152="nulová",J152,0)</f>
        <v>0</v>
      </c>
      <c r="BJ152" s="13" t="s">
        <v>146</v>
      </c>
      <c r="BK152" s="144">
        <f>ROUND(I152*H152,3)</f>
        <v>0</v>
      </c>
      <c r="BL152" s="13" t="s">
        <v>145</v>
      </c>
      <c r="BM152" s="142" t="s">
        <v>935</v>
      </c>
    </row>
    <row r="153" spans="2:65" s="11" customFormat="1" ht="25.9" customHeight="1">
      <c r="B153" s="120"/>
      <c r="D153" s="121" t="s">
        <v>71</v>
      </c>
      <c r="E153" s="122" t="s">
        <v>304</v>
      </c>
      <c r="F153" s="122" t="s">
        <v>305</v>
      </c>
      <c r="J153" s="123">
        <f>BK153</f>
        <v>0</v>
      </c>
      <c r="L153" s="120"/>
      <c r="M153" s="124"/>
      <c r="P153" s="125">
        <f>P154+P158+P173</f>
        <v>35.675539999999998</v>
      </c>
      <c r="R153" s="125">
        <f>R154+R158+R173</f>
        <v>0.58126</v>
      </c>
      <c r="T153" s="126">
        <f>T154+T158+T173</f>
        <v>0</v>
      </c>
      <c r="AR153" s="121" t="s">
        <v>146</v>
      </c>
      <c r="AT153" s="127" t="s">
        <v>71</v>
      </c>
      <c r="AU153" s="127" t="s">
        <v>72</v>
      </c>
      <c r="AY153" s="121" t="s">
        <v>139</v>
      </c>
      <c r="BK153" s="128">
        <f>BK154+BK158+BK173</f>
        <v>0</v>
      </c>
    </row>
    <row r="154" spans="2:65" s="11" customFormat="1" ht="22.9" customHeight="1">
      <c r="B154" s="120"/>
      <c r="D154" s="121" t="s">
        <v>71</v>
      </c>
      <c r="E154" s="129" t="s">
        <v>591</v>
      </c>
      <c r="F154" s="129" t="s">
        <v>592</v>
      </c>
      <c r="J154" s="130">
        <f>BK154</f>
        <v>0</v>
      </c>
      <c r="L154" s="120"/>
      <c r="M154" s="124"/>
      <c r="P154" s="125">
        <f>SUM(P155:P157)</f>
        <v>0.69600000000000006</v>
      </c>
      <c r="R154" s="125">
        <f>SUM(R155:R157)</f>
        <v>3.0000000000000003E-4</v>
      </c>
      <c r="T154" s="126">
        <f>SUM(T155:T157)</f>
        <v>0</v>
      </c>
      <c r="AR154" s="121" t="s">
        <v>146</v>
      </c>
      <c r="AT154" s="127" t="s">
        <v>71</v>
      </c>
      <c r="AU154" s="127" t="s">
        <v>80</v>
      </c>
      <c r="AY154" s="121" t="s">
        <v>139</v>
      </c>
      <c r="BK154" s="128">
        <f>SUM(BK155:BK157)</f>
        <v>0</v>
      </c>
    </row>
    <row r="155" spans="2:65" s="1" customFormat="1" ht="16.5" customHeight="1">
      <c r="B155" s="131"/>
      <c r="C155" s="132" t="s">
        <v>232</v>
      </c>
      <c r="D155" s="132" t="s">
        <v>141</v>
      </c>
      <c r="E155" s="133" t="s">
        <v>593</v>
      </c>
      <c r="F155" s="134" t="s">
        <v>594</v>
      </c>
      <c r="G155" s="135" t="s">
        <v>202</v>
      </c>
      <c r="H155" s="136">
        <v>6</v>
      </c>
      <c r="I155" s="136"/>
      <c r="J155" s="136">
        <f>ROUND(I155*H155,3)</f>
        <v>0</v>
      </c>
      <c r="K155" s="137"/>
      <c r="L155" s="25"/>
      <c r="M155" s="138" t="s">
        <v>1</v>
      </c>
      <c r="N155" s="139" t="s">
        <v>38</v>
      </c>
      <c r="O155" s="140">
        <v>0.11600000000000001</v>
      </c>
      <c r="P155" s="140">
        <f>O155*H155</f>
        <v>0.69600000000000006</v>
      </c>
      <c r="Q155" s="140">
        <v>3.0000000000000001E-5</v>
      </c>
      <c r="R155" s="140">
        <f>Q155*H155</f>
        <v>1.8000000000000001E-4</v>
      </c>
      <c r="S155" s="140">
        <v>0</v>
      </c>
      <c r="T155" s="141">
        <f>S155*H155</f>
        <v>0</v>
      </c>
      <c r="AR155" s="142" t="s">
        <v>185</v>
      </c>
      <c r="AT155" s="142" t="s">
        <v>141</v>
      </c>
      <c r="AU155" s="142" t="s">
        <v>146</v>
      </c>
      <c r="AY155" s="13" t="s">
        <v>139</v>
      </c>
      <c r="BE155" s="143">
        <f>IF(N155="základná",J155,0)</f>
        <v>0</v>
      </c>
      <c r="BF155" s="143">
        <f>IF(N155="znížená",J155,0)</f>
        <v>0</v>
      </c>
      <c r="BG155" s="143">
        <f>IF(N155="zákl. prenesená",J155,0)</f>
        <v>0</v>
      </c>
      <c r="BH155" s="143">
        <f>IF(N155="zníž. prenesená",J155,0)</f>
        <v>0</v>
      </c>
      <c r="BI155" s="143">
        <f>IF(N155="nulová",J155,0)</f>
        <v>0</v>
      </c>
      <c r="BJ155" s="13" t="s">
        <v>146</v>
      </c>
      <c r="BK155" s="144">
        <f>ROUND(I155*H155,3)</f>
        <v>0</v>
      </c>
      <c r="BL155" s="13" t="s">
        <v>185</v>
      </c>
      <c r="BM155" s="142" t="s">
        <v>936</v>
      </c>
    </row>
    <row r="156" spans="2:65" s="1" customFormat="1" ht="24.2" customHeight="1">
      <c r="B156" s="131"/>
      <c r="C156" s="145" t="s">
        <v>236</v>
      </c>
      <c r="D156" s="145" t="s">
        <v>167</v>
      </c>
      <c r="E156" s="146" t="s">
        <v>599</v>
      </c>
      <c r="F156" s="147" t="s">
        <v>600</v>
      </c>
      <c r="G156" s="148" t="s">
        <v>202</v>
      </c>
      <c r="H156" s="149">
        <v>6</v>
      </c>
      <c r="I156" s="149"/>
      <c r="J156" s="149">
        <f>ROUND(I156*H156,3)</f>
        <v>0</v>
      </c>
      <c r="K156" s="150"/>
      <c r="L156" s="151"/>
      <c r="M156" s="152" t="s">
        <v>1</v>
      </c>
      <c r="N156" s="153" t="s">
        <v>38</v>
      </c>
      <c r="O156" s="140">
        <v>0</v>
      </c>
      <c r="P156" s="140">
        <f>O156*H156</f>
        <v>0</v>
      </c>
      <c r="Q156" s="140">
        <v>2.0000000000000002E-5</v>
      </c>
      <c r="R156" s="140">
        <f>Q156*H156</f>
        <v>1.2000000000000002E-4</v>
      </c>
      <c r="S156" s="140">
        <v>0</v>
      </c>
      <c r="T156" s="141">
        <f>S156*H156</f>
        <v>0</v>
      </c>
      <c r="AR156" s="142" t="s">
        <v>499</v>
      </c>
      <c r="AT156" s="142" t="s">
        <v>167</v>
      </c>
      <c r="AU156" s="142" t="s">
        <v>146</v>
      </c>
      <c r="AY156" s="13" t="s">
        <v>139</v>
      </c>
      <c r="BE156" s="143">
        <f>IF(N156="základná",J156,0)</f>
        <v>0</v>
      </c>
      <c r="BF156" s="143">
        <f>IF(N156="znížená",J156,0)</f>
        <v>0</v>
      </c>
      <c r="BG156" s="143">
        <f>IF(N156="zákl. prenesená",J156,0)</f>
        <v>0</v>
      </c>
      <c r="BH156" s="143">
        <f>IF(N156="zníž. prenesená",J156,0)</f>
        <v>0</v>
      </c>
      <c r="BI156" s="143">
        <f>IF(N156="nulová",J156,0)</f>
        <v>0</v>
      </c>
      <c r="BJ156" s="13" t="s">
        <v>146</v>
      </c>
      <c r="BK156" s="144">
        <f>ROUND(I156*H156,3)</f>
        <v>0</v>
      </c>
      <c r="BL156" s="13" t="s">
        <v>499</v>
      </c>
      <c r="BM156" s="142" t="s">
        <v>937</v>
      </c>
    </row>
    <row r="157" spans="2:65" s="1" customFormat="1" ht="24.2" customHeight="1">
      <c r="B157" s="131"/>
      <c r="C157" s="132" t="s">
        <v>240</v>
      </c>
      <c r="D157" s="132" t="s">
        <v>141</v>
      </c>
      <c r="E157" s="133" t="s">
        <v>846</v>
      </c>
      <c r="F157" s="134" t="s">
        <v>847</v>
      </c>
      <c r="G157" s="135" t="s">
        <v>358</v>
      </c>
      <c r="H157" s="136">
        <v>0.184</v>
      </c>
      <c r="I157" s="136"/>
      <c r="J157" s="136">
        <f>ROUND(I157*H157,3)</f>
        <v>0</v>
      </c>
      <c r="K157" s="137"/>
      <c r="L157" s="25"/>
      <c r="M157" s="138" t="s">
        <v>1</v>
      </c>
      <c r="N157" s="139" t="s">
        <v>38</v>
      </c>
      <c r="O157" s="140">
        <v>0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185</v>
      </c>
      <c r="AT157" s="142" t="s">
        <v>141</v>
      </c>
      <c r="AU157" s="142" t="s">
        <v>146</v>
      </c>
      <c r="AY157" s="13" t="s">
        <v>139</v>
      </c>
      <c r="BE157" s="143">
        <f>IF(N157="základná",J157,0)</f>
        <v>0</v>
      </c>
      <c r="BF157" s="143">
        <f>IF(N157="znížená",J157,0)</f>
        <v>0</v>
      </c>
      <c r="BG157" s="143">
        <f>IF(N157="zákl. prenesená",J157,0)</f>
        <v>0</v>
      </c>
      <c r="BH157" s="143">
        <f>IF(N157="zníž. prenesená",J157,0)</f>
        <v>0</v>
      </c>
      <c r="BI157" s="143">
        <f>IF(N157="nulová",J157,0)</f>
        <v>0</v>
      </c>
      <c r="BJ157" s="13" t="s">
        <v>146</v>
      </c>
      <c r="BK157" s="144">
        <f>ROUND(I157*H157,3)</f>
        <v>0</v>
      </c>
      <c r="BL157" s="13" t="s">
        <v>185</v>
      </c>
      <c r="BM157" s="142" t="s">
        <v>938</v>
      </c>
    </row>
    <row r="158" spans="2:65" s="11" customFormat="1" ht="22.9" customHeight="1">
      <c r="B158" s="120"/>
      <c r="D158" s="121" t="s">
        <v>71</v>
      </c>
      <c r="E158" s="129" t="s">
        <v>515</v>
      </c>
      <c r="F158" s="129" t="s">
        <v>516</v>
      </c>
      <c r="J158" s="130">
        <f>BK158</f>
        <v>0</v>
      </c>
      <c r="L158" s="120"/>
      <c r="M158" s="124"/>
      <c r="P158" s="125">
        <f>SUM(P159:P172)</f>
        <v>33.762619999999998</v>
      </c>
      <c r="R158" s="125">
        <f>SUM(R159:R172)</f>
        <v>9.8860000000000017E-2</v>
      </c>
      <c r="T158" s="126">
        <f>SUM(T159:T172)</f>
        <v>0</v>
      </c>
      <c r="AR158" s="121" t="s">
        <v>146</v>
      </c>
      <c r="AT158" s="127" t="s">
        <v>71</v>
      </c>
      <c r="AU158" s="127" t="s">
        <v>80</v>
      </c>
      <c r="AY158" s="121" t="s">
        <v>139</v>
      </c>
      <c r="BK158" s="128">
        <f>SUM(BK159:BK172)</f>
        <v>0</v>
      </c>
    </row>
    <row r="159" spans="2:65" s="1" customFormat="1" ht="16.5" customHeight="1">
      <c r="B159" s="131"/>
      <c r="C159" s="132" t="s">
        <v>244</v>
      </c>
      <c r="D159" s="132" t="s">
        <v>141</v>
      </c>
      <c r="E159" s="133" t="s">
        <v>308</v>
      </c>
      <c r="F159" s="134" t="s">
        <v>309</v>
      </c>
      <c r="G159" s="135" t="s">
        <v>310</v>
      </c>
      <c r="H159" s="136">
        <v>2</v>
      </c>
      <c r="I159" s="136"/>
      <c r="J159" s="136">
        <f t="shared" ref="J159:J172" si="20">ROUND(I159*H159,3)</f>
        <v>0</v>
      </c>
      <c r="K159" s="137"/>
      <c r="L159" s="25"/>
      <c r="M159" s="138" t="s">
        <v>1</v>
      </c>
      <c r="N159" s="139" t="s">
        <v>38</v>
      </c>
      <c r="O159" s="140">
        <v>0</v>
      </c>
      <c r="P159" s="140">
        <f t="shared" ref="P159:P172" si="21">O159*H159</f>
        <v>0</v>
      </c>
      <c r="Q159" s="140">
        <v>0</v>
      </c>
      <c r="R159" s="140">
        <f t="shared" ref="R159:R172" si="22">Q159*H159</f>
        <v>0</v>
      </c>
      <c r="S159" s="140">
        <v>0</v>
      </c>
      <c r="T159" s="141">
        <f t="shared" ref="T159:T172" si="23">S159*H159</f>
        <v>0</v>
      </c>
      <c r="AR159" s="142" t="s">
        <v>311</v>
      </c>
      <c r="AT159" s="142" t="s">
        <v>141</v>
      </c>
      <c r="AU159" s="142" t="s">
        <v>146</v>
      </c>
      <c r="AY159" s="13" t="s">
        <v>139</v>
      </c>
      <c r="BE159" s="143">
        <f t="shared" ref="BE159:BE172" si="24">IF(N159="základná",J159,0)</f>
        <v>0</v>
      </c>
      <c r="BF159" s="143">
        <f t="shared" ref="BF159:BF172" si="25">IF(N159="znížená",J159,0)</f>
        <v>0</v>
      </c>
      <c r="BG159" s="143">
        <f t="shared" ref="BG159:BG172" si="26">IF(N159="zákl. prenesená",J159,0)</f>
        <v>0</v>
      </c>
      <c r="BH159" s="143">
        <f t="shared" ref="BH159:BH172" si="27">IF(N159="zníž. prenesená",J159,0)</f>
        <v>0</v>
      </c>
      <c r="BI159" s="143">
        <f t="shared" ref="BI159:BI172" si="28">IF(N159="nulová",J159,0)</f>
        <v>0</v>
      </c>
      <c r="BJ159" s="13" t="s">
        <v>146</v>
      </c>
      <c r="BK159" s="144">
        <f t="shared" ref="BK159:BK172" si="29">ROUND(I159*H159,3)</f>
        <v>0</v>
      </c>
      <c r="BL159" s="13" t="s">
        <v>311</v>
      </c>
      <c r="BM159" s="142" t="s">
        <v>939</v>
      </c>
    </row>
    <row r="160" spans="2:65" s="1" customFormat="1" ht="16.5" customHeight="1">
      <c r="B160" s="131"/>
      <c r="C160" s="145" t="s">
        <v>250</v>
      </c>
      <c r="D160" s="145" t="s">
        <v>167</v>
      </c>
      <c r="E160" s="146" t="s">
        <v>313</v>
      </c>
      <c r="F160" s="147" t="s">
        <v>314</v>
      </c>
      <c r="G160" s="148" t="s">
        <v>184</v>
      </c>
      <c r="H160" s="149">
        <v>2</v>
      </c>
      <c r="I160" s="149"/>
      <c r="J160" s="149">
        <f t="shared" si="20"/>
        <v>0</v>
      </c>
      <c r="K160" s="150"/>
      <c r="L160" s="151"/>
      <c r="M160" s="152" t="s">
        <v>1</v>
      </c>
      <c r="N160" s="153" t="s">
        <v>38</v>
      </c>
      <c r="O160" s="140">
        <v>0</v>
      </c>
      <c r="P160" s="140">
        <f t="shared" si="21"/>
        <v>0</v>
      </c>
      <c r="Q160" s="140">
        <v>1E-3</v>
      </c>
      <c r="R160" s="140">
        <f t="shared" si="22"/>
        <v>2E-3</v>
      </c>
      <c r="S160" s="140">
        <v>0</v>
      </c>
      <c r="T160" s="141">
        <f t="shared" si="23"/>
        <v>0</v>
      </c>
      <c r="AR160" s="142" t="s">
        <v>171</v>
      </c>
      <c r="AT160" s="142" t="s">
        <v>167</v>
      </c>
      <c r="AU160" s="142" t="s">
        <v>146</v>
      </c>
      <c r="AY160" s="13" t="s">
        <v>139</v>
      </c>
      <c r="BE160" s="143">
        <f t="shared" si="24"/>
        <v>0</v>
      </c>
      <c r="BF160" s="143">
        <f t="shared" si="25"/>
        <v>0</v>
      </c>
      <c r="BG160" s="143">
        <f t="shared" si="26"/>
        <v>0</v>
      </c>
      <c r="BH160" s="143">
        <f t="shared" si="27"/>
        <v>0</v>
      </c>
      <c r="BI160" s="143">
        <f t="shared" si="28"/>
        <v>0</v>
      </c>
      <c r="BJ160" s="13" t="s">
        <v>146</v>
      </c>
      <c r="BK160" s="144">
        <f t="shared" si="29"/>
        <v>0</v>
      </c>
      <c r="BL160" s="13" t="s">
        <v>145</v>
      </c>
      <c r="BM160" s="142" t="s">
        <v>940</v>
      </c>
    </row>
    <row r="161" spans="2:65" s="1" customFormat="1" ht="33" customHeight="1">
      <c r="B161" s="131"/>
      <c r="C161" s="132" t="s">
        <v>256</v>
      </c>
      <c r="D161" s="132" t="s">
        <v>141</v>
      </c>
      <c r="E161" s="133" t="s">
        <v>605</v>
      </c>
      <c r="F161" s="134" t="s">
        <v>606</v>
      </c>
      <c r="G161" s="135" t="s">
        <v>202</v>
      </c>
      <c r="H161" s="136">
        <v>6</v>
      </c>
      <c r="I161" s="136"/>
      <c r="J161" s="136">
        <f t="shared" si="20"/>
        <v>0</v>
      </c>
      <c r="K161" s="137"/>
      <c r="L161" s="25"/>
      <c r="M161" s="138" t="s">
        <v>1</v>
      </c>
      <c r="N161" s="139" t="s">
        <v>38</v>
      </c>
      <c r="O161" s="140">
        <v>0.56896000000000002</v>
      </c>
      <c r="P161" s="140">
        <f t="shared" si="21"/>
        <v>3.4137599999999999</v>
      </c>
      <c r="Q161" s="140">
        <v>3.14E-3</v>
      </c>
      <c r="R161" s="140">
        <f t="shared" si="22"/>
        <v>1.8839999999999999E-2</v>
      </c>
      <c r="S161" s="140">
        <v>0</v>
      </c>
      <c r="T161" s="141">
        <f t="shared" si="23"/>
        <v>0</v>
      </c>
      <c r="AR161" s="142" t="s">
        <v>185</v>
      </c>
      <c r="AT161" s="142" t="s">
        <v>141</v>
      </c>
      <c r="AU161" s="142" t="s">
        <v>146</v>
      </c>
      <c r="AY161" s="13" t="s">
        <v>139</v>
      </c>
      <c r="BE161" s="143">
        <f t="shared" si="24"/>
        <v>0</v>
      </c>
      <c r="BF161" s="143">
        <f t="shared" si="25"/>
        <v>0</v>
      </c>
      <c r="BG161" s="143">
        <f t="shared" si="26"/>
        <v>0</v>
      </c>
      <c r="BH161" s="143">
        <f t="shared" si="27"/>
        <v>0</v>
      </c>
      <c r="BI161" s="143">
        <f t="shared" si="28"/>
        <v>0</v>
      </c>
      <c r="BJ161" s="13" t="s">
        <v>146</v>
      </c>
      <c r="BK161" s="144">
        <f t="shared" si="29"/>
        <v>0</v>
      </c>
      <c r="BL161" s="13" t="s">
        <v>185</v>
      </c>
      <c r="BM161" s="142" t="s">
        <v>941</v>
      </c>
    </row>
    <row r="162" spans="2:65" s="1" customFormat="1" ht="21.75" customHeight="1">
      <c r="B162" s="131"/>
      <c r="C162" s="132" t="s">
        <v>316</v>
      </c>
      <c r="D162" s="132" t="s">
        <v>141</v>
      </c>
      <c r="E162" s="133" t="s">
        <v>852</v>
      </c>
      <c r="F162" s="134" t="s">
        <v>853</v>
      </c>
      <c r="G162" s="135" t="s">
        <v>825</v>
      </c>
      <c r="H162" s="136">
        <v>1</v>
      </c>
      <c r="I162" s="136"/>
      <c r="J162" s="136">
        <f t="shared" si="20"/>
        <v>0</v>
      </c>
      <c r="K162" s="137"/>
      <c r="L162" s="25"/>
      <c r="M162" s="138" t="s">
        <v>1</v>
      </c>
      <c r="N162" s="139" t="s">
        <v>38</v>
      </c>
      <c r="O162" s="140">
        <v>2.8496299999999999</v>
      </c>
      <c r="P162" s="140">
        <f t="shared" si="21"/>
        <v>2.8496299999999999</v>
      </c>
      <c r="Q162" s="140">
        <v>1.762E-2</v>
      </c>
      <c r="R162" s="140">
        <f t="shared" si="22"/>
        <v>1.762E-2</v>
      </c>
      <c r="S162" s="140">
        <v>0</v>
      </c>
      <c r="T162" s="141">
        <f t="shared" si="23"/>
        <v>0</v>
      </c>
      <c r="AR162" s="142" t="s">
        <v>185</v>
      </c>
      <c r="AT162" s="142" t="s">
        <v>141</v>
      </c>
      <c r="AU162" s="142" t="s">
        <v>146</v>
      </c>
      <c r="AY162" s="13" t="s">
        <v>139</v>
      </c>
      <c r="BE162" s="143">
        <f t="shared" si="24"/>
        <v>0</v>
      </c>
      <c r="BF162" s="143">
        <f t="shared" si="25"/>
        <v>0</v>
      </c>
      <c r="BG162" s="143">
        <f t="shared" si="26"/>
        <v>0</v>
      </c>
      <c r="BH162" s="143">
        <f t="shared" si="27"/>
        <v>0</v>
      </c>
      <c r="BI162" s="143">
        <f t="shared" si="28"/>
        <v>0</v>
      </c>
      <c r="BJ162" s="13" t="s">
        <v>146</v>
      </c>
      <c r="BK162" s="144">
        <f t="shared" si="29"/>
        <v>0</v>
      </c>
      <c r="BL162" s="13" t="s">
        <v>185</v>
      </c>
      <c r="BM162" s="142" t="s">
        <v>942</v>
      </c>
    </row>
    <row r="163" spans="2:65" s="1" customFormat="1" ht="16.5" customHeight="1">
      <c r="B163" s="131"/>
      <c r="C163" s="132" t="s">
        <v>320</v>
      </c>
      <c r="D163" s="132" t="s">
        <v>141</v>
      </c>
      <c r="E163" s="133" t="s">
        <v>623</v>
      </c>
      <c r="F163" s="134" t="s">
        <v>624</v>
      </c>
      <c r="G163" s="135" t="s">
        <v>184</v>
      </c>
      <c r="H163" s="136">
        <v>4</v>
      </c>
      <c r="I163" s="136"/>
      <c r="J163" s="136">
        <f t="shared" si="20"/>
        <v>0</v>
      </c>
      <c r="K163" s="137"/>
      <c r="L163" s="25"/>
      <c r="M163" s="138" t="s">
        <v>1</v>
      </c>
      <c r="N163" s="139" t="s">
        <v>38</v>
      </c>
      <c r="O163" s="140">
        <v>0.40100000000000002</v>
      </c>
      <c r="P163" s="140">
        <f t="shared" si="21"/>
        <v>1.6040000000000001</v>
      </c>
      <c r="Q163" s="140">
        <v>0</v>
      </c>
      <c r="R163" s="140">
        <f t="shared" si="22"/>
        <v>0</v>
      </c>
      <c r="S163" s="140">
        <v>0</v>
      </c>
      <c r="T163" s="141">
        <f t="shared" si="23"/>
        <v>0</v>
      </c>
      <c r="AR163" s="142" t="s">
        <v>185</v>
      </c>
      <c r="AT163" s="142" t="s">
        <v>141</v>
      </c>
      <c r="AU163" s="142" t="s">
        <v>146</v>
      </c>
      <c r="AY163" s="13" t="s">
        <v>139</v>
      </c>
      <c r="BE163" s="143">
        <f t="shared" si="24"/>
        <v>0</v>
      </c>
      <c r="BF163" s="143">
        <f t="shared" si="25"/>
        <v>0</v>
      </c>
      <c r="BG163" s="143">
        <f t="shared" si="26"/>
        <v>0</v>
      </c>
      <c r="BH163" s="143">
        <f t="shared" si="27"/>
        <v>0</v>
      </c>
      <c r="BI163" s="143">
        <f t="shared" si="28"/>
        <v>0</v>
      </c>
      <c r="BJ163" s="13" t="s">
        <v>146</v>
      </c>
      <c r="BK163" s="144">
        <f t="shared" si="29"/>
        <v>0</v>
      </c>
      <c r="BL163" s="13" t="s">
        <v>185</v>
      </c>
      <c r="BM163" s="142" t="s">
        <v>943</v>
      </c>
    </row>
    <row r="164" spans="2:65" s="1" customFormat="1" ht="24.2" customHeight="1">
      <c r="B164" s="131"/>
      <c r="C164" s="132" t="s">
        <v>324</v>
      </c>
      <c r="D164" s="132" t="s">
        <v>141</v>
      </c>
      <c r="E164" s="133" t="s">
        <v>629</v>
      </c>
      <c r="F164" s="134" t="s">
        <v>630</v>
      </c>
      <c r="G164" s="135" t="s">
        <v>184</v>
      </c>
      <c r="H164" s="136">
        <v>4</v>
      </c>
      <c r="I164" s="136"/>
      <c r="J164" s="136">
        <f t="shared" si="20"/>
        <v>0</v>
      </c>
      <c r="K164" s="137"/>
      <c r="L164" s="25"/>
      <c r="M164" s="138" t="s">
        <v>1</v>
      </c>
      <c r="N164" s="139" t="s">
        <v>38</v>
      </c>
      <c r="O164" s="140">
        <v>0.20630000000000001</v>
      </c>
      <c r="P164" s="140">
        <f t="shared" si="21"/>
        <v>0.82520000000000004</v>
      </c>
      <c r="Q164" s="140">
        <v>4.0000000000000003E-5</v>
      </c>
      <c r="R164" s="140">
        <f t="shared" si="22"/>
        <v>1.6000000000000001E-4</v>
      </c>
      <c r="S164" s="140">
        <v>0</v>
      </c>
      <c r="T164" s="141">
        <f t="shared" si="23"/>
        <v>0</v>
      </c>
      <c r="AR164" s="142" t="s">
        <v>185</v>
      </c>
      <c r="AT164" s="142" t="s">
        <v>141</v>
      </c>
      <c r="AU164" s="142" t="s">
        <v>146</v>
      </c>
      <c r="AY164" s="13" t="s">
        <v>139</v>
      </c>
      <c r="BE164" s="143">
        <f t="shared" si="24"/>
        <v>0</v>
      </c>
      <c r="BF164" s="143">
        <f t="shared" si="25"/>
        <v>0</v>
      </c>
      <c r="BG164" s="143">
        <f t="shared" si="26"/>
        <v>0</v>
      </c>
      <c r="BH164" s="143">
        <f t="shared" si="27"/>
        <v>0</v>
      </c>
      <c r="BI164" s="143">
        <f t="shared" si="28"/>
        <v>0</v>
      </c>
      <c r="BJ164" s="13" t="s">
        <v>146</v>
      </c>
      <c r="BK164" s="144">
        <f t="shared" si="29"/>
        <v>0</v>
      </c>
      <c r="BL164" s="13" t="s">
        <v>185</v>
      </c>
      <c r="BM164" s="142" t="s">
        <v>944</v>
      </c>
    </row>
    <row r="165" spans="2:65" s="1" customFormat="1" ht="16.5" customHeight="1">
      <c r="B165" s="131"/>
      <c r="C165" s="145" t="s">
        <v>328</v>
      </c>
      <c r="D165" s="145" t="s">
        <v>167</v>
      </c>
      <c r="E165" s="146" t="s">
        <v>632</v>
      </c>
      <c r="F165" s="147" t="s">
        <v>633</v>
      </c>
      <c r="G165" s="148" t="s">
        <v>184</v>
      </c>
      <c r="H165" s="149">
        <v>4</v>
      </c>
      <c r="I165" s="149"/>
      <c r="J165" s="149">
        <f t="shared" si="20"/>
        <v>0</v>
      </c>
      <c r="K165" s="150"/>
      <c r="L165" s="151"/>
      <c r="M165" s="152" t="s">
        <v>1</v>
      </c>
      <c r="N165" s="153" t="s">
        <v>38</v>
      </c>
      <c r="O165" s="140">
        <v>0</v>
      </c>
      <c r="P165" s="140">
        <f t="shared" si="21"/>
        <v>0</v>
      </c>
      <c r="Q165" s="140">
        <v>1E-4</v>
      </c>
      <c r="R165" s="140">
        <f t="shared" si="22"/>
        <v>4.0000000000000002E-4</v>
      </c>
      <c r="S165" s="140">
        <v>0</v>
      </c>
      <c r="T165" s="141">
        <f t="shared" si="23"/>
        <v>0</v>
      </c>
      <c r="AR165" s="142" t="s">
        <v>189</v>
      </c>
      <c r="AT165" s="142" t="s">
        <v>167</v>
      </c>
      <c r="AU165" s="142" t="s">
        <v>146</v>
      </c>
      <c r="AY165" s="13" t="s">
        <v>139</v>
      </c>
      <c r="BE165" s="143">
        <f t="shared" si="24"/>
        <v>0</v>
      </c>
      <c r="BF165" s="143">
        <f t="shared" si="25"/>
        <v>0</v>
      </c>
      <c r="BG165" s="143">
        <f t="shared" si="26"/>
        <v>0</v>
      </c>
      <c r="BH165" s="143">
        <f t="shared" si="27"/>
        <v>0</v>
      </c>
      <c r="BI165" s="143">
        <f t="shared" si="28"/>
        <v>0</v>
      </c>
      <c r="BJ165" s="13" t="s">
        <v>146</v>
      </c>
      <c r="BK165" s="144">
        <f t="shared" si="29"/>
        <v>0</v>
      </c>
      <c r="BL165" s="13" t="s">
        <v>185</v>
      </c>
      <c r="BM165" s="142" t="s">
        <v>945</v>
      </c>
    </row>
    <row r="166" spans="2:65" s="1" customFormat="1" ht="24.2" customHeight="1">
      <c r="B166" s="131"/>
      <c r="C166" s="132" t="s">
        <v>189</v>
      </c>
      <c r="D166" s="132" t="s">
        <v>141</v>
      </c>
      <c r="E166" s="133" t="s">
        <v>641</v>
      </c>
      <c r="F166" s="134" t="s">
        <v>642</v>
      </c>
      <c r="G166" s="135" t="s">
        <v>184</v>
      </c>
      <c r="H166" s="136">
        <v>4</v>
      </c>
      <c r="I166" s="136"/>
      <c r="J166" s="136">
        <f t="shared" si="20"/>
        <v>0</v>
      </c>
      <c r="K166" s="137"/>
      <c r="L166" s="25"/>
      <c r="M166" s="138" t="s">
        <v>1</v>
      </c>
      <c r="N166" s="139" t="s">
        <v>38</v>
      </c>
      <c r="O166" s="140">
        <v>0.42515999999999998</v>
      </c>
      <c r="P166" s="140">
        <f t="shared" si="21"/>
        <v>1.7006399999999999</v>
      </c>
      <c r="Q166" s="140">
        <v>6.9999999999999994E-5</v>
      </c>
      <c r="R166" s="140">
        <f t="shared" si="22"/>
        <v>2.7999999999999998E-4</v>
      </c>
      <c r="S166" s="140">
        <v>0</v>
      </c>
      <c r="T166" s="141">
        <f t="shared" si="23"/>
        <v>0</v>
      </c>
      <c r="AR166" s="142" t="s">
        <v>185</v>
      </c>
      <c r="AT166" s="142" t="s">
        <v>141</v>
      </c>
      <c r="AU166" s="142" t="s">
        <v>146</v>
      </c>
      <c r="AY166" s="13" t="s">
        <v>139</v>
      </c>
      <c r="BE166" s="143">
        <f t="shared" si="24"/>
        <v>0</v>
      </c>
      <c r="BF166" s="143">
        <f t="shared" si="25"/>
        <v>0</v>
      </c>
      <c r="BG166" s="143">
        <f t="shared" si="26"/>
        <v>0</v>
      </c>
      <c r="BH166" s="143">
        <f t="shared" si="27"/>
        <v>0</v>
      </c>
      <c r="BI166" s="143">
        <f t="shared" si="28"/>
        <v>0</v>
      </c>
      <c r="BJ166" s="13" t="s">
        <v>146</v>
      </c>
      <c r="BK166" s="144">
        <f t="shared" si="29"/>
        <v>0</v>
      </c>
      <c r="BL166" s="13" t="s">
        <v>185</v>
      </c>
      <c r="BM166" s="142" t="s">
        <v>946</v>
      </c>
    </row>
    <row r="167" spans="2:65" s="1" customFormat="1" ht="16.5" customHeight="1">
      <c r="B167" s="131"/>
      <c r="C167" s="145" t="s">
        <v>335</v>
      </c>
      <c r="D167" s="145" t="s">
        <v>167</v>
      </c>
      <c r="E167" s="146" t="s">
        <v>644</v>
      </c>
      <c r="F167" s="147" t="s">
        <v>645</v>
      </c>
      <c r="G167" s="148" t="s">
        <v>184</v>
      </c>
      <c r="H167" s="149">
        <v>4</v>
      </c>
      <c r="I167" s="149"/>
      <c r="J167" s="149">
        <f t="shared" si="20"/>
        <v>0</v>
      </c>
      <c r="K167" s="150"/>
      <c r="L167" s="151"/>
      <c r="M167" s="152" t="s">
        <v>1</v>
      </c>
      <c r="N167" s="153" t="s">
        <v>38</v>
      </c>
      <c r="O167" s="140">
        <v>0</v>
      </c>
      <c r="P167" s="140">
        <f t="shared" si="21"/>
        <v>0</v>
      </c>
      <c r="Q167" s="140">
        <v>5.1900000000000002E-3</v>
      </c>
      <c r="R167" s="140">
        <f t="shared" si="22"/>
        <v>2.0760000000000001E-2</v>
      </c>
      <c r="S167" s="140">
        <v>0</v>
      </c>
      <c r="T167" s="141">
        <f t="shared" si="23"/>
        <v>0</v>
      </c>
      <c r="AR167" s="142" t="s">
        <v>189</v>
      </c>
      <c r="AT167" s="142" t="s">
        <v>167</v>
      </c>
      <c r="AU167" s="142" t="s">
        <v>146</v>
      </c>
      <c r="AY167" s="13" t="s">
        <v>139</v>
      </c>
      <c r="BE167" s="143">
        <f t="shared" si="24"/>
        <v>0</v>
      </c>
      <c r="BF167" s="143">
        <f t="shared" si="25"/>
        <v>0</v>
      </c>
      <c r="BG167" s="143">
        <f t="shared" si="26"/>
        <v>0</v>
      </c>
      <c r="BH167" s="143">
        <f t="shared" si="27"/>
        <v>0</v>
      </c>
      <c r="BI167" s="143">
        <f t="shared" si="28"/>
        <v>0</v>
      </c>
      <c r="BJ167" s="13" t="s">
        <v>146</v>
      </c>
      <c r="BK167" s="144">
        <f t="shared" si="29"/>
        <v>0</v>
      </c>
      <c r="BL167" s="13" t="s">
        <v>185</v>
      </c>
      <c r="BM167" s="142" t="s">
        <v>947</v>
      </c>
    </row>
    <row r="168" spans="2:65" s="1" customFormat="1" ht="16.5" customHeight="1">
      <c r="B168" s="131"/>
      <c r="C168" s="132" t="s">
        <v>339</v>
      </c>
      <c r="D168" s="132" t="s">
        <v>141</v>
      </c>
      <c r="E168" s="133" t="s">
        <v>653</v>
      </c>
      <c r="F168" s="134" t="s">
        <v>654</v>
      </c>
      <c r="G168" s="135" t="s">
        <v>184</v>
      </c>
      <c r="H168" s="136">
        <v>1</v>
      </c>
      <c r="I168" s="136"/>
      <c r="J168" s="136">
        <f t="shared" si="20"/>
        <v>0</v>
      </c>
      <c r="K168" s="137"/>
      <c r="L168" s="25"/>
      <c r="M168" s="138" t="s">
        <v>1</v>
      </c>
      <c r="N168" s="139" t="s">
        <v>38</v>
      </c>
      <c r="O168" s="140">
        <v>0.42398999999999998</v>
      </c>
      <c r="P168" s="140">
        <f t="shared" si="21"/>
        <v>0.42398999999999998</v>
      </c>
      <c r="Q168" s="140">
        <v>6.9999999999999994E-5</v>
      </c>
      <c r="R168" s="140">
        <f t="shared" si="22"/>
        <v>6.9999999999999994E-5</v>
      </c>
      <c r="S168" s="140">
        <v>0</v>
      </c>
      <c r="T168" s="141">
        <f t="shared" si="23"/>
        <v>0</v>
      </c>
      <c r="AR168" s="142" t="s">
        <v>185</v>
      </c>
      <c r="AT168" s="142" t="s">
        <v>141</v>
      </c>
      <c r="AU168" s="142" t="s">
        <v>146</v>
      </c>
      <c r="AY168" s="13" t="s">
        <v>139</v>
      </c>
      <c r="BE168" s="143">
        <f t="shared" si="24"/>
        <v>0</v>
      </c>
      <c r="BF168" s="143">
        <f t="shared" si="25"/>
        <v>0</v>
      </c>
      <c r="BG168" s="143">
        <f t="shared" si="26"/>
        <v>0</v>
      </c>
      <c r="BH168" s="143">
        <f t="shared" si="27"/>
        <v>0</v>
      </c>
      <c r="BI168" s="143">
        <f t="shared" si="28"/>
        <v>0</v>
      </c>
      <c r="BJ168" s="13" t="s">
        <v>146</v>
      </c>
      <c r="BK168" s="144">
        <f t="shared" si="29"/>
        <v>0</v>
      </c>
      <c r="BL168" s="13" t="s">
        <v>185</v>
      </c>
      <c r="BM168" s="142" t="s">
        <v>948</v>
      </c>
    </row>
    <row r="169" spans="2:65" s="1" customFormat="1" ht="24.2" customHeight="1">
      <c r="B169" s="131"/>
      <c r="C169" s="145" t="s">
        <v>343</v>
      </c>
      <c r="D169" s="145" t="s">
        <v>167</v>
      </c>
      <c r="E169" s="146" t="s">
        <v>656</v>
      </c>
      <c r="F169" s="147" t="s">
        <v>657</v>
      </c>
      <c r="G169" s="148" t="s">
        <v>184</v>
      </c>
      <c r="H169" s="149">
        <v>1</v>
      </c>
      <c r="I169" s="149"/>
      <c r="J169" s="149">
        <f t="shared" si="20"/>
        <v>0</v>
      </c>
      <c r="K169" s="150"/>
      <c r="L169" s="151"/>
      <c r="M169" s="152" t="s">
        <v>1</v>
      </c>
      <c r="N169" s="153" t="s">
        <v>38</v>
      </c>
      <c r="O169" s="140">
        <v>0</v>
      </c>
      <c r="P169" s="140">
        <f t="shared" si="21"/>
        <v>0</v>
      </c>
      <c r="Q169" s="140">
        <v>3.0100000000000001E-3</v>
      </c>
      <c r="R169" s="140">
        <f t="shared" si="22"/>
        <v>3.0100000000000001E-3</v>
      </c>
      <c r="S169" s="140">
        <v>0</v>
      </c>
      <c r="T169" s="141">
        <f t="shared" si="23"/>
        <v>0</v>
      </c>
      <c r="AR169" s="142" t="s">
        <v>189</v>
      </c>
      <c r="AT169" s="142" t="s">
        <v>167</v>
      </c>
      <c r="AU169" s="142" t="s">
        <v>146</v>
      </c>
      <c r="AY169" s="13" t="s">
        <v>139</v>
      </c>
      <c r="BE169" s="143">
        <f t="shared" si="24"/>
        <v>0</v>
      </c>
      <c r="BF169" s="143">
        <f t="shared" si="25"/>
        <v>0</v>
      </c>
      <c r="BG169" s="143">
        <f t="shared" si="26"/>
        <v>0</v>
      </c>
      <c r="BH169" s="143">
        <f t="shared" si="27"/>
        <v>0</v>
      </c>
      <c r="BI169" s="143">
        <f t="shared" si="28"/>
        <v>0</v>
      </c>
      <c r="BJ169" s="13" t="s">
        <v>146</v>
      </c>
      <c r="BK169" s="144">
        <f t="shared" si="29"/>
        <v>0</v>
      </c>
      <c r="BL169" s="13" t="s">
        <v>185</v>
      </c>
      <c r="BM169" s="142" t="s">
        <v>949</v>
      </c>
    </row>
    <row r="170" spans="2:65" s="1" customFormat="1" ht="16.5" customHeight="1">
      <c r="B170" s="131"/>
      <c r="C170" s="132" t="s">
        <v>347</v>
      </c>
      <c r="D170" s="132" t="s">
        <v>141</v>
      </c>
      <c r="E170" s="133" t="s">
        <v>676</v>
      </c>
      <c r="F170" s="134" t="s">
        <v>677</v>
      </c>
      <c r="G170" s="135" t="s">
        <v>202</v>
      </c>
      <c r="H170" s="136">
        <v>188</v>
      </c>
      <c r="I170" s="136"/>
      <c r="J170" s="136">
        <f t="shared" si="20"/>
        <v>0</v>
      </c>
      <c r="K170" s="137"/>
      <c r="L170" s="25"/>
      <c r="M170" s="138" t="s">
        <v>1</v>
      </c>
      <c r="N170" s="139" t="s">
        <v>38</v>
      </c>
      <c r="O170" s="140">
        <v>6.4000000000000001E-2</v>
      </c>
      <c r="P170" s="140">
        <f t="shared" si="21"/>
        <v>12.032</v>
      </c>
      <c r="Q170" s="140">
        <v>1.8000000000000001E-4</v>
      </c>
      <c r="R170" s="140">
        <f t="shared" si="22"/>
        <v>3.3840000000000002E-2</v>
      </c>
      <c r="S170" s="140">
        <v>0</v>
      </c>
      <c r="T170" s="141">
        <f t="shared" si="23"/>
        <v>0</v>
      </c>
      <c r="AR170" s="142" t="s">
        <v>185</v>
      </c>
      <c r="AT170" s="142" t="s">
        <v>141</v>
      </c>
      <c r="AU170" s="142" t="s">
        <v>146</v>
      </c>
      <c r="AY170" s="13" t="s">
        <v>139</v>
      </c>
      <c r="BE170" s="143">
        <f t="shared" si="24"/>
        <v>0</v>
      </c>
      <c r="BF170" s="143">
        <f t="shared" si="25"/>
        <v>0</v>
      </c>
      <c r="BG170" s="143">
        <f t="shared" si="26"/>
        <v>0</v>
      </c>
      <c r="BH170" s="143">
        <f t="shared" si="27"/>
        <v>0</v>
      </c>
      <c r="BI170" s="143">
        <f t="shared" si="28"/>
        <v>0</v>
      </c>
      <c r="BJ170" s="13" t="s">
        <v>146</v>
      </c>
      <c r="BK170" s="144">
        <f t="shared" si="29"/>
        <v>0</v>
      </c>
      <c r="BL170" s="13" t="s">
        <v>185</v>
      </c>
      <c r="BM170" s="142" t="s">
        <v>950</v>
      </c>
    </row>
    <row r="171" spans="2:65" s="1" customFormat="1" ht="24.2" customHeight="1">
      <c r="B171" s="131"/>
      <c r="C171" s="132" t="s">
        <v>351</v>
      </c>
      <c r="D171" s="132" t="s">
        <v>141</v>
      </c>
      <c r="E171" s="133" t="s">
        <v>680</v>
      </c>
      <c r="F171" s="134" t="s">
        <v>681</v>
      </c>
      <c r="G171" s="135" t="s">
        <v>202</v>
      </c>
      <c r="H171" s="136">
        <v>188</v>
      </c>
      <c r="I171" s="136"/>
      <c r="J171" s="136">
        <f t="shared" si="20"/>
        <v>0</v>
      </c>
      <c r="K171" s="137"/>
      <c r="L171" s="25"/>
      <c r="M171" s="138" t="s">
        <v>1</v>
      </c>
      <c r="N171" s="139" t="s">
        <v>38</v>
      </c>
      <c r="O171" s="140">
        <v>5.8049999999999997E-2</v>
      </c>
      <c r="P171" s="140">
        <f t="shared" si="21"/>
        <v>10.913399999999999</v>
      </c>
      <c r="Q171" s="140">
        <v>1.0000000000000001E-5</v>
      </c>
      <c r="R171" s="140">
        <f t="shared" si="22"/>
        <v>1.8800000000000002E-3</v>
      </c>
      <c r="S171" s="140">
        <v>0</v>
      </c>
      <c r="T171" s="141">
        <f t="shared" si="23"/>
        <v>0</v>
      </c>
      <c r="AR171" s="142" t="s">
        <v>185</v>
      </c>
      <c r="AT171" s="142" t="s">
        <v>141</v>
      </c>
      <c r="AU171" s="142" t="s">
        <v>146</v>
      </c>
      <c r="AY171" s="13" t="s">
        <v>139</v>
      </c>
      <c r="BE171" s="143">
        <f t="shared" si="24"/>
        <v>0</v>
      </c>
      <c r="BF171" s="143">
        <f t="shared" si="25"/>
        <v>0</v>
      </c>
      <c r="BG171" s="143">
        <f t="shared" si="26"/>
        <v>0</v>
      </c>
      <c r="BH171" s="143">
        <f t="shared" si="27"/>
        <v>0</v>
      </c>
      <c r="BI171" s="143">
        <f t="shared" si="28"/>
        <v>0</v>
      </c>
      <c r="BJ171" s="13" t="s">
        <v>146</v>
      </c>
      <c r="BK171" s="144">
        <f t="shared" si="29"/>
        <v>0</v>
      </c>
      <c r="BL171" s="13" t="s">
        <v>185</v>
      </c>
      <c r="BM171" s="142" t="s">
        <v>951</v>
      </c>
    </row>
    <row r="172" spans="2:65" s="1" customFormat="1" ht="24.2" customHeight="1">
      <c r="B172" s="131"/>
      <c r="C172" s="132" t="s">
        <v>355</v>
      </c>
      <c r="D172" s="132" t="s">
        <v>141</v>
      </c>
      <c r="E172" s="133" t="s">
        <v>541</v>
      </c>
      <c r="F172" s="134" t="s">
        <v>542</v>
      </c>
      <c r="G172" s="135" t="s">
        <v>358</v>
      </c>
      <c r="H172" s="136">
        <v>13.699</v>
      </c>
      <c r="I172" s="136"/>
      <c r="J172" s="136">
        <f t="shared" si="20"/>
        <v>0</v>
      </c>
      <c r="K172" s="137"/>
      <c r="L172" s="25"/>
      <c r="M172" s="138" t="s">
        <v>1</v>
      </c>
      <c r="N172" s="139" t="s">
        <v>38</v>
      </c>
      <c r="O172" s="140">
        <v>0</v>
      </c>
      <c r="P172" s="140">
        <f t="shared" si="21"/>
        <v>0</v>
      </c>
      <c r="Q172" s="140">
        <v>0</v>
      </c>
      <c r="R172" s="140">
        <f t="shared" si="22"/>
        <v>0</v>
      </c>
      <c r="S172" s="140">
        <v>0</v>
      </c>
      <c r="T172" s="141">
        <f t="shared" si="23"/>
        <v>0</v>
      </c>
      <c r="AR172" s="142" t="s">
        <v>185</v>
      </c>
      <c r="AT172" s="142" t="s">
        <v>141</v>
      </c>
      <c r="AU172" s="142" t="s">
        <v>146</v>
      </c>
      <c r="AY172" s="13" t="s">
        <v>139</v>
      </c>
      <c r="BE172" s="143">
        <f t="shared" si="24"/>
        <v>0</v>
      </c>
      <c r="BF172" s="143">
        <f t="shared" si="25"/>
        <v>0</v>
      </c>
      <c r="BG172" s="143">
        <f t="shared" si="26"/>
        <v>0</v>
      </c>
      <c r="BH172" s="143">
        <f t="shared" si="27"/>
        <v>0</v>
      </c>
      <c r="BI172" s="143">
        <f t="shared" si="28"/>
        <v>0</v>
      </c>
      <c r="BJ172" s="13" t="s">
        <v>146</v>
      </c>
      <c r="BK172" s="144">
        <f t="shared" si="29"/>
        <v>0</v>
      </c>
      <c r="BL172" s="13" t="s">
        <v>185</v>
      </c>
      <c r="BM172" s="142" t="s">
        <v>952</v>
      </c>
    </row>
    <row r="173" spans="2:65" s="11" customFormat="1" ht="22.9" customHeight="1">
      <c r="B173" s="120"/>
      <c r="D173" s="121" t="s">
        <v>71</v>
      </c>
      <c r="E173" s="129" t="s">
        <v>953</v>
      </c>
      <c r="F173" s="129" t="s">
        <v>954</v>
      </c>
      <c r="J173" s="130">
        <f>BK173</f>
        <v>0</v>
      </c>
      <c r="L173" s="120"/>
      <c r="M173" s="124"/>
      <c r="P173" s="125">
        <f>SUM(P174:P175)</f>
        <v>1.21692</v>
      </c>
      <c r="R173" s="125">
        <f>SUM(R174:R175)</f>
        <v>0.48209999999999997</v>
      </c>
      <c r="T173" s="126">
        <f>SUM(T174:T175)</f>
        <v>0</v>
      </c>
      <c r="AR173" s="121" t="s">
        <v>146</v>
      </c>
      <c r="AT173" s="127" t="s">
        <v>71</v>
      </c>
      <c r="AU173" s="127" t="s">
        <v>80</v>
      </c>
      <c r="AY173" s="121" t="s">
        <v>139</v>
      </c>
      <c r="BK173" s="128">
        <f>SUM(BK174:BK175)</f>
        <v>0</v>
      </c>
    </row>
    <row r="174" spans="2:65" s="1" customFormat="1" ht="16.5" customHeight="1">
      <c r="B174" s="131"/>
      <c r="C174" s="132" t="s">
        <v>360</v>
      </c>
      <c r="D174" s="132" t="s">
        <v>141</v>
      </c>
      <c r="E174" s="133" t="s">
        <v>955</v>
      </c>
      <c r="F174" s="134" t="s">
        <v>956</v>
      </c>
      <c r="G174" s="135" t="s">
        <v>184</v>
      </c>
      <c r="H174" s="136">
        <v>1</v>
      </c>
      <c r="I174" s="136"/>
      <c r="J174" s="136">
        <f>ROUND(I174*H174,3)</f>
        <v>0</v>
      </c>
      <c r="K174" s="137"/>
      <c r="L174" s="25"/>
      <c r="M174" s="138" t="s">
        <v>1</v>
      </c>
      <c r="N174" s="139" t="s">
        <v>38</v>
      </c>
      <c r="O174" s="140">
        <v>1.21692</v>
      </c>
      <c r="P174" s="140">
        <f>O174*H174</f>
        <v>1.21692</v>
      </c>
      <c r="Q174" s="140">
        <v>1.1000000000000001E-3</v>
      </c>
      <c r="R174" s="140">
        <f>Q174*H174</f>
        <v>1.1000000000000001E-3</v>
      </c>
      <c r="S174" s="140">
        <v>0</v>
      </c>
      <c r="T174" s="141">
        <f>S174*H174</f>
        <v>0</v>
      </c>
      <c r="AR174" s="142" t="s">
        <v>185</v>
      </c>
      <c r="AT174" s="142" t="s">
        <v>141</v>
      </c>
      <c r="AU174" s="142" t="s">
        <v>146</v>
      </c>
      <c r="AY174" s="13" t="s">
        <v>139</v>
      </c>
      <c r="BE174" s="143">
        <f>IF(N174="základná",J174,0)</f>
        <v>0</v>
      </c>
      <c r="BF174" s="143">
        <f>IF(N174="znížená",J174,0)</f>
        <v>0</v>
      </c>
      <c r="BG174" s="143">
        <f>IF(N174="zákl. prenesená",J174,0)</f>
        <v>0</v>
      </c>
      <c r="BH174" s="143">
        <f>IF(N174="zníž. prenesená",J174,0)</f>
        <v>0</v>
      </c>
      <c r="BI174" s="143">
        <f>IF(N174="nulová",J174,0)</f>
        <v>0</v>
      </c>
      <c r="BJ174" s="13" t="s">
        <v>146</v>
      </c>
      <c r="BK174" s="144">
        <f>ROUND(I174*H174,3)</f>
        <v>0</v>
      </c>
      <c r="BL174" s="13" t="s">
        <v>185</v>
      </c>
      <c r="BM174" s="142" t="s">
        <v>957</v>
      </c>
    </row>
    <row r="175" spans="2:65" s="1" customFormat="1" ht="16.5" customHeight="1">
      <c r="B175" s="131"/>
      <c r="C175" s="145" t="s">
        <v>659</v>
      </c>
      <c r="D175" s="145" t="s">
        <v>167</v>
      </c>
      <c r="E175" s="146" t="s">
        <v>958</v>
      </c>
      <c r="F175" s="147" t="s">
        <v>959</v>
      </c>
      <c r="G175" s="148" t="s">
        <v>184</v>
      </c>
      <c r="H175" s="149">
        <v>1</v>
      </c>
      <c r="I175" s="149"/>
      <c r="J175" s="149">
        <f>ROUND(I175*H175,3)</f>
        <v>0</v>
      </c>
      <c r="K175" s="150"/>
      <c r="L175" s="151"/>
      <c r="M175" s="152" t="s">
        <v>1</v>
      </c>
      <c r="N175" s="153" t="s">
        <v>38</v>
      </c>
      <c r="O175" s="140">
        <v>0</v>
      </c>
      <c r="P175" s="140">
        <f>O175*H175</f>
        <v>0</v>
      </c>
      <c r="Q175" s="140">
        <v>0.48099999999999998</v>
      </c>
      <c r="R175" s="140">
        <f>Q175*H175</f>
        <v>0.48099999999999998</v>
      </c>
      <c r="S175" s="140">
        <v>0</v>
      </c>
      <c r="T175" s="141">
        <f>S175*H175</f>
        <v>0</v>
      </c>
      <c r="AR175" s="142" t="s">
        <v>189</v>
      </c>
      <c r="AT175" s="142" t="s">
        <v>167</v>
      </c>
      <c r="AU175" s="142" t="s">
        <v>146</v>
      </c>
      <c r="AY175" s="13" t="s">
        <v>139</v>
      </c>
      <c r="BE175" s="143">
        <f>IF(N175="základná",J175,0)</f>
        <v>0</v>
      </c>
      <c r="BF175" s="143">
        <f>IF(N175="znížená",J175,0)</f>
        <v>0</v>
      </c>
      <c r="BG175" s="143">
        <f>IF(N175="zákl. prenesená",J175,0)</f>
        <v>0</v>
      </c>
      <c r="BH175" s="143">
        <f>IF(N175="zníž. prenesená",J175,0)</f>
        <v>0</v>
      </c>
      <c r="BI175" s="143">
        <f>IF(N175="nulová",J175,0)</f>
        <v>0</v>
      </c>
      <c r="BJ175" s="13" t="s">
        <v>146</v>
      </c>
      <c r="BK175" s="144">
        <f>ROUND(I175*H175,3)</f>
        <v>0</v>
      </c>
      <c r="BL175" s="13" t="s">
        <v>185</v>
      </c>
      <c r="BM175" s="142" t="s">
        <v>960</v>
      </c>
    </row>
    <row r="176" spans="2:65" s="11" customFormat="1" ht="25.9" customHeight="1">
      <c r="B176" s="120"/>
      <c r="D176" s="121" t="s">
        <v>71</v>
      </c>
      <c r="E176" s="122" t="s">
        <v>167</v>
      </c>
      <c r="F176" s="122" t="s">
        <v>550</v>
      </c>
      <c r="J176" s="123">
        <f>BK176</f>
        <v>0</v>
      </c>
      <c r="L176" s="120"/>
      <c r="M176" s="124"/>
      <c r="P176" s="125">
        <f>P177</f>
        <v>0.63236000000000003</v>
      </c>
      <c r="R176" s="125">
        <f>R177</f>
        <v>1.5700000000000002E-3</v>
      </c>
      <c r="T176" s="126">
        <f>T177</f>
        <v>0</v>
      </c>
      <c r="AR176" s="121" t="s">
        <v>151</v>
      </c>
      <c r="AT176" s="127" t="s">
        <v>71</v>
      </c>
      <c r="AU176" s="127" t="s">
        <v>72</v>
      </c>
      <c r="AY176" s="121" t="s">
        <v>139</v>
      </c>
      <c r="BK176" s="128">
        <f>BK177</f>
        <v>0</v>
      </c>
    </row>
    <row r="177" spans="2:65" s="11" customFormat="1" ht="22.9" customHeight="1">
      <c r="B177" s="120"/>
      <c r="D177" s="121" t="s">
        <v>71</v>
      </c>
      <c r="E177" s="129" t="s">
        <v>551</v>
      </c>
      <c r="F177" s="129" t="s">
        <v>552</v>
      </c>
      <c r="J177" s="130">
        <f>BK177</f>
        <v>0</v>
      </c>
      <c r="L177" s="120"/>
      <c r="M177" s="124"/>
      <c r="P177" s="125">
        <f>SUM(P178:P180)</f>
        <v>0.63236000000000003</v>
      </c>
      <c r="R177" s="125">
        <f>SUM(R178:R180)</f>
        <v>1.5700000000000002E-3</v>
      </c>
      <c r="T177" s="126">
        <f>SUM(T178:T180)</f>
        <v>0</v>
      </c>
      <c r="AR177" s="121" t="s">
        <v>151</v>
      </c>
      <c r="AT177" s="127" t="s">
        <v>71</v>
      </c>
      <c r="AU177" s="127" t="s">
        <v>80</v>
      </c>
      <c r="AY177" s="121" t="s">
        <v>139</v>
      </c>
      <c r="BK177" s="128">
        <f>SUM(BK178:BK180)</f>
        <v>0</v>
      </c>
    </row>
    <row r="178" spans="2:65" s="1" customFormat="1" ht="16.5" customHeight="1">
      <c r="B178" s="131"/>
      <c r="C178" s="132" t="s">
        <v>663</v>
      </c>
      <c r="D178" s="132" t="s">
        <v>141</v>
      </c>
      <c r="E178" s="133" t="s">
        <v>553</v>
      </c>
      <c r="F178" s="134" t="s">
        <v>554</v>
      </c>
      <c r="G178" s="135" t="s">
        <v>184</v>
      </c>
      <c r="H178" s="136">
        <v>1</v>
      </c>
      <c r="I178" s="136"/>
      <c r="J178" s="136">
        <f>ROUND(I178*H178,3)</f>
        <v>0</v>
      </c>
      <c r="K178" s="137"/>
      <c r="L178" s="25"/>
      <c r="M178" s="138" t="s">
        <v>1</v>
      </c>
      <c r="N178" s="139" t="s">
        <v>38</v>
      </c>
      <c r="O178" s="140">
        <v>7.2359999999999994E-2</v>
      </c>
      <c r="P178" s="140">
        <f>O178*H178</f>
        <v>7.2359999999999994E-2</v>
      </c>
      <c r="Q178" s="140">
        <v>2.1000000000000001E-4</v>
      </c>
      <c r="R178" s="140">
        <f>Q178*H178</f>
        <v>2.1000000000000001E-4</v>
      </c>
      <c r="S178" s="140">
        <v>0</v>
      </c>
      <c r="T178" s="141">
        <f>S178*H178</f>
        <v>0</v>
      </c>
      <c r="AR178" s="142" t="s">
        <v>225</v>
      </c>
      <c r="AT178" s="142" t="s">
        <v>141</v>
      </c>
      <c r="AU178" s="142" t="s">
        <v>146</v>
      </c>
      <c r="AY178" s="13" t="s">
        <v>139</v>
      </c>
      <c r="BE178" s="143">
        <f>IF(N178="základná",J178,0)</f>
        <v>0</v>
      </c>
      <c r="BF178" s="143">
        <f>IF(N178="znížená",J178,0)</f>
        <v>0</v>
      </c>
      <c r="BG178" s="143">
        <f>IF(N178="zákl. prenesená",J178,0)</f>
        <v>0</v>
      </c>
      <c r="BH178" s="143">
        <f>IF(N178="zníž. prenesená",J178,0)</f>
        <v>0</v>
      </c>
      <c r="BI178" s="143">
        <f>IF(N178="nulová",J178,0)</f>
        <v>0</v>
      </c>
      <c r="BJ178" s="13" t="s">
        <v>146</v>
      </c>
      <c r="BK178" s="144">
        <f>ROUND(I178*H178,3)</f>
        <v>0</v>
      </c>
      <c r="BL178" s="13" t="s">
        <v>225</v>
      </c>
      <c r="BM178" s="142" t="s">
        <v>961</v>
      </c>
    </row>
    <row r="179" spans="2:65" s="1" customFormat="1" ht="24.2" customHeight="1">
      <c r="B179" s="131"/>
      <c r="C179" s="132" t="s">
        <v>667</v>
      </c>
      <c r="D179" s="132" t="s">
        <v>141</v>
      </c>
      <c r="E179" s="133" t="s">
        <v>803</v>
      </c>
      <c r="F179" s="134" t="s">
        <v>804</v>
      </c>
      <c r="G179" s="135" t="s">
        <v>184</v>
      </c>
      <c r="H179" s="136">
        <v>4</v>
      </c>
      <c r="I179" s="136"/>
      <c r="J179" s="136">
        <f>ROUND(I179*H179,3)</f>
        <v>0</v>
      </c>
      <c r="K179" s="137"/>
      <c r="L179" s="25"/>
      <c r="M179" s="138" t="s">
        <v>1</v>
      </c>
      <c r="N179" s="139" t="s">
        <v>38</v>
      </c>
      <c r="O179" s="140">
        <v>0.14000000000000001</v>
      </c>
      <c r="P179" s="140">
        <f>O179*H179</f>
        <v>0.56000000000000005</v>
      </c>
      <c r="Q179" s="140">
        <v>0</v>
      </c>
      <c r="R179" s="140">
        <f>Q179*H179</f>
        <v>0</v>
      </c>
      <c r="S179" s="140">
        <v>0</v>
      </c>
      <c r="T179" s="141">
        <f>S179*H179</f>
        <v>0</v>
      </c>
      <c r="AR179" s="142" t="s">
        <v>225</v>
      </c>
      <c r="AT179" s="142" t="s">
        <v>141</v>
      </c>
      <c r="AU179" s="142" t="s">
        <v>146</v>
      </c>
      <c r="AY179" s="13" t="s">
        <v>139</v>
      </c>
      <c r="BE179" s="143">
        <f>IF(N179="základná",J179,0)</f>
        <v>0</v>
      </c>
      <c r="BF179" s="143">
        <f>IF(N179="znížená",J179,0)</f>
        <v>0</v>
      </c>
      <c r="BG179" s="143">
        <f>IF(N179="zákl. prenesená",J179,0)</f>
        <v>0</v>
      </c>
      <c r="BH179" s="143">
        <f>IF(N179="zníž. prenesená",J179,0)</f>
        <v>0</v>
      </c>
      <c r="BI179" s="143">
        <f>IF(N179="nulová",J179,0)</f>
        <v>0</v>
      </c>
      <c r="BJ179" s="13" t="s">
        <v>146</v>
      </c>
      <c r="BK179" s="144">
        <f>ROUND(I179*H179,3)</f>
        <v>0</v>
      </c>
      <c r="BL179" s="13" t="s">
        <v>225</v>
      </c>
      <c r="BM179" s="142" t="s">
        <v>962</v>
      </c>
    </row>
    <row r="180" spans="2:65" s="1" customFormat="1" ht="33" customHeight="1">
      <c r="B180" s="131"/>
      <c r="C180" s="145" t="s">
        <v>671</v>
      </c>
      <c r="D180" s="145" t="s">
        <v>167</v>
      </c>
      <c r="E180" s="146" t="s">
        <v>807</v>
      </c>
      <c r="F180" s="147" t="s">
        <v>808</v>
      </c>
      <c r="G180" s="148" t="s">
        <v>184</v>
      </c>
      <c r="H180" s="149">
        <v>4</v>
      </c>
      <c r="I180" s="149"/>
      <c r="J180" s="149">
        <f>ROUND(I180*H180,3)</f>
        <v>0</v>
      </c>
      <c r="K180" s="150"/>
      <c r="L180" s="151"/>
      <c r="M180" s="152" t="s">
        <v>1</v>
      </c>
      <c r="N180" s="153" t="s">
        <v>38</v>
      </c>
      <c r="O180" s="140">
        <v>0</v>
      </c>
      <c r="P180" s="140">
        <f>O180*H180</f>
        <v>0</v>
      </c>
      <c r="Q180" s="140">
        <v>3.4000000000000002E-4</v>
      </c>
      <c r="R180" s="140">
        <f>Q180*H180</f>
        <v>1.3600000000000001E-3</v>
      </c>
      <c r="S180" s="140">
        <v>0</v>
      </c>
      <c r="T180" s="141">
        <f>S180*H180</f>
        <v>0</v>
      </c>
      <c r="AR180" s="142" t="s">
        <v>499</v>
      </c>
      <c r="AT180" s="142" t="s">
        <v>167</v>
      </c>
      <c r="AU180" s="142" t="s">
        <v>146</v>
      </c>
      <c r="AY180" s="13" t="s">
        <v>139</v>
      </c>
      <c r="BE180" s="143">
        <f>IF(N180="základná",J180,0)</f>
        <v>0</v>
      </c>
      <c r="BF180" s="143">
        <f>IF(N180="znížená",J180,0)</f>
        <v>0</v>
      </c>
      <c r="BG180" s="143">
        <f>IF(N180="zákl. prenesená",J180,0)</f>
        <v>0</v>
      </c>
      <c r="BH180" s="143">
        <f>IF(N180="zníž. prenesená",J180,0)</f>
        <v>0</v>
      </c>
      <c r="BI180" s="143">
        <f>IF(N180="nulová",J180,0)</f>
        <v>0</v>
      </c>
      <c r="BJ180" s="13" t="s">
        <v>146</v>
      </c>
      <c r="BK180" s="144">
        <f>ROUND(I180*H180,3)</f>
        <v>0</v>
      </c>
      <c r="BL180" s="13" t="s">
        <v>499</v>
      </c>
      <c r="BM180" s="142" t="s">
        <v>963</v>
      </c>
    </row>
    <row r="181" spans="2:65" s="11" customFormat="1" ht="25.9" customHeight="1">
      <c r="B181" s="120"/>
      <c r="D181" s="121" t="s">
        <v>71</v>
      </c>
      <c r="E181" s="122" t="s">
        <v>254</v>
      </c>
      <c r="F181" s="122" t="s">
        <v>255</v>
      </c>
      <c r="J181" s="123">
        <f>BK181</f>
        <v>0</v>
      </c>
      <c r="L181" s="120"/>
      <c r="M181" s="124"/>
      <c r="P181" s="125">
        <f>P182</f>
        <v>10.600000000000001</v>
      </c>
      <c r="R181" s="125">
        <f>R182</f>
        <v>0</v>
      </c>
      <c r="T181" s="126">
        <f>T182</f>
        <v>0</v>
      </c>
      <c r="AR181" s="121" t="s">
        <v>145</v>
      </c>
      <c r="AT181" s="127" t="s">
        <v>71</v>
      </c>
      <c r="AU181" s="127" t="s">
        <v>72</v>
      </c>
      <c r="AY181" s="121" t="s">
        <v>139</v>
      </c>
      <c r="BK181" s="128">
        <f>BK182</f>
        <v>0</v>
      </c>
    </row>
    <row r="182" spans="2:65" s="1" customFormat="1" ht="37.9" customHeight="1">
      <c r="B182" s="131"/>
      <c r="C182" s="132" t="s">
        <v>675</v>
      </c>
      <c r="D182" s="132" t="s">
        <v>141</v>
      </c>
      <c r="E182" s="133" t="s">
        <v>819</v>
      </c>
      <c r="F182" s="134" t="s">
        <v>820</v>
      </c>
      <c r="G182" s="135" t="s">
        <v>259</v>
      </c>
      <c r="H182" s="136">
        <v>10</v>
      </c>
      <c r="I182" s="136"/>
      <c r="J182" s="136">
        <f>ROUND(I182*H182,3)</f>
        <v>0</v>
      </c>
      <c r="K182" s="137"/>
      <c r="L182" s="25"/>
      <c r="M182" s="154" t="s">
        <v>1</v>
      </c>
      <c r="N182" s="155" t="s">
        <v>38</v>
      </c>
      <c r="O182" s="156">
        <v>1.06</v>
      </c>
      <c r="P182" s="156">
        <f>O182*H182</f>
        <v>10.600000000000001</v>
      </c>
      <c r="Q182" s="156">
        <v>0</v>
      </c>
      <c r="R182" s="156">
        <f>Q182*H182</f>
        <v>0</v>
      </c>
      <c r="S182" s="156">
        <v>0</v>
      </c>
      <c r="T182" s="157">
        <f>S182*H182</f>
        <v>0</v>
      </c>
      <c r="AR182" s="142" t="s">
        <v>260</v>
      </c>
      <c r="AT182" s="142" t="s">
        <v>141</v>
      </c>
      <c r="AU182" s="142" t="s">
        <v>80</v>
      </c>
      <c r="AY182" s="13" t="s">
        <v>139</v>
      </c>
      <c r="BE182" s="143">
        <f>IF(N182="základná",J182,0)</f>
        <v>0</v>
      </c>
      <c r="BF182" s="143">
        <f>IF(N182="znížená",J182,0)</f>
        <v>0</v>
      </c>
      <c r="BG182" s="143">
        <f>IF(N182="zákl. prenesená",J182,0)</f>
        <v>0</v>
      </c>
      <c r="BH182" s="143">
        <f>IF(N182="zníž. prenesená",J182,0)</f>
        <v>0</v>
      </c>
      <c r="BI182" s="143">
        <f>IF(N182="nulová",J182,0)</f>
        <v>0</v>
      </c>
      <c r="BJ182" s="13" t="s">
        <v>146</v>
      </c>
      <c r="BK182" s="144">
        <f>ROUND(I182*H182,3)</f>
        <v>0</v>
      </c>
      <c r="BL182" s="13" t="s">
        <v>260</v>
      </c>
      <c r="BM182" s="142" t="s">
        <v>964</v>
      </c>
    </row>
    <row r="183" spans="2:65" s="1" customFormat="1" ht="6.95" customHeight="1">
      <c r="B183" s="40"/>
      <c r="C183" s="41"/>
      <c r="D183" s="41"/>
      <c r="E183" s="41"/>
      <c r="F183" s="41"/>
      <c r="G183" s="41"/>
      <c r="H183" s="41"/>
      <c r="I183" s="41"/>
      <c r="J183" s="41"/>
      <c r="K183" s="41"/>
      <c r="L183" s="25"/>
    </row>
  </sheetData>
  <autoFilter ref="C126:K182" xr:uid="{00000000-0009-0000-0000-00000A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69"/>
  <sheetViews>
    <sheetView showGridLines="0" topLeftCell="A28" workbookViewId="0">
      <selection activeCell="W38" sqref="W3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8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111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112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26.25" customHeight="1">
      <c r="B7" s="16"/>
      <c r="E7" s="196" t="str">
        <f>'Rekapitulácia stavby'!K6</f>
        <v>Rekonštrukcia ustajňovacích priestorov na hosp. dvore Liptovský Peter</v>
      </c>
      <c r="F7" s="197"/>
      <c r="G7" s="197"/>
      <c r="H7" s="19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85" t="s">
        <v>965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8. 2. 2025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>
      <c r="B15" s="25"/>
      <c r="E15" s="20" t="s">
        <v>22</v>
      </c>
      <c r="I15" s="22" t="s">
        <v>23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8" t="str">
        <f>'Rekapitulácia stavby'!E14</f>
        <v xml:space="preserve"> </v>
      </c>
      <c r="F18" s="188"/>
      <c r="G18" s="188"/>
      <c r="H18" s="188"/>
      <c r="I18" s="22" t="s">
        <v>23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21</v>
      </c>
      <c r="J20" s="20" t="s">
        <v>1</v>
      </c>
      <c r="L20" s="25"/>
    </row>
    <row r="21" spans="2:12" s="1" customFormat="1" ht="18" customHeight="1">
      <c r="B21" s="25"/>
      <c r="E21" s="20" t="s">
        <v>27</v>
      </c>
      <c r="I21" s="22" t="s">
        <v>23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30</v>
      </c>
      <c r="I23" s="22" t="s">
        <v>21</v>
      </c>
      <c r="J23" s="20" t="s">
        <v>1</v>
      </c>
      <c r="L23" s="25"/>
    </row>
    <row r="24" spans="2:12" s="1" customFormat="1" ht="18" customHeight="1">
      <c r="B24" s="25"/>
      <c r="E24" s="20" t="s">
        <v>27</v>
      </c>
      <c r="I24" s="22" t="s">
        <v>23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31</v>
      </c>
      <c r="L26" s="25"/>
    </row>
    <row r="27" spans="2:12" s="7" customFormat="1" ht="16.5" customHeight="1">
      <c r="B27" s="85"/>
      <c r="E27" s="190" t="s">
        <v>1</v>
      </c>
      <c r="F27" s="190"/>
      <c r="G27" s="190"/>
      <c r="H27" s="190"/>
      <c r="L27" s="85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32</v>
      </c>
      <c r="J30" s="62">
        <f>ROUND(J126,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5" customHeight="1">
      <c r="B33" s="25"/>
      <c r="D33" s="51" t="s">
        <v>36</v>
      </c>
      <c r="E33" s="30" t="s">
        <v>37</v>
      </c>
      <c r="F33" s="87">
        <f>ROUND((SUM(BE126:BE168)),  2)</f>
        <v>0</v>
      </c>
      <c r="G33" s="88"/>
      <c r="H33" s="88"/>
      <c r="I33" s="89">
        <v>0.2</v>
      </c>
      <c r="J33" s="87">
        <f>ROUND(((SUM(BE126:BE168))*I33),  2)</f>
        <v>0</v>
      </c>
      <c r="L33" s="25"/>
    </row>
    <row r="34" spans="2:12" s="1" customFormat="1" ht="14.45" customHeight="1">
      <c r="B34" s="25"/>
      <c r="E34" s="30" t="s">
        <v>38</v>
      </c>
      <c r="F34" s="90">
        <f>ROUND((SUM(BF126:BF168)),  2)</f>
        <v>0</v>
      </c>
      <c r="I34" s="91">
        <v>0.23</v>
      </c>
      <c r="J34" s="90">
        <f>ROUND(((SUM(BF126:BF168))*I34),  2)</f>
        <v>0</v>
      </c>
      <c r="L34" s="25"/>
    </row>
    <row r="35" spans="2:12" s="1" customFormat="1" ht="14.45" hidden="1" customHeight="1">
      <c r="B35" s="25"/>
      <c r="E35" s="22" t="s">
        <v>39</v>
      </c>
      <c r="F35" s="90">
        <f>ROUND((SUM(BG126:BG168)),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40</v>
      </c>
      <c r="F36" s="90">
        <f>ROUND((SUM(BH126:BH168)),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41</v>
      </c>
      <c r="F37" s="87">
        <f>ROUND((SUM(BI126:BI168)),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42</v>
      </c>
      <c r="E39" s="53"/>
      <c r="F39" s="53"/>
      <c r="G39" s="94" t="s">
        <v>43</v>
      </c>
      <c r="H39" s="95" t="s">
        <v>44</v>
      </c>
      <c r="I39" s="53"/>
      <c r="J39" s="96">
        <f>SUM(J30:J37)</f>
        <v>0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>
      <c r="B82" s="25"/>
      <c r="C82" s="17" t="s">
        <v>115</v>
      </c>
      <c r="L82" s="25"/>
    </row>
    <row r="83" spans="2:47" s="1" customFormat="1" ht="6.95" hidden="1" customHeight="1">
      <c r="B83" s="25"/>
      <c r="L83" s="25"/>
    </row>
    <row r="84" spans="2:47" s="1" customFormat="1" ht="12" hidden="1" customHeight="1">
      <c r="B84" s="25"/>
      <c r="C84" s="22" t="s">
        <v>12</v>
      </c>
      <c r="L84" s="25"/>
    </row>
    <row r="85" spans="2:47" s="1" customFormat="1" ht="26.25" hidden="1" customHeight="1">
      <c r="B85" s="25"/>
      <c r="E85" s="196" t="str">
        <f>E7</f>
        <v>Rekonštrukcia ustajňovacích priestorov na hosp. dvore Liptovský Peter</v>
      </c>
      <c r="F85" s="197"/>
      <c r="G85" s="197"/>
      <c r="H85" s="197"/>
      <c r="L85" s="25"/>
    </row>
    <row r="86" spans="2:47" s="1" customFormat="1" ht="12" hidden="1" customHeight="1">
      <c r="B86" s="25"/>
      <c r="C86" s="22" t="s">
        <v>113</v>
      </c>
      <c r="L86" s="25"/>
    </row>
    <row r="87" spans="2:47" s="1" customFormat="1" ht="16.5" hidden="1" customHeight="1">
      <c r="B87" s="25"/>
      <c r="E87" s="185" t="str">
        <f>E9</f>
        <v>11 - Vodovod pre upravenú vodu</v>
      </c>
      <c r="F87" s="195"/>
      <c r="G87" s="195"/>
      <c r="H87" s="195"/>
      <c r="L87" s="25"/>
    </row>
    <row r="88" spans="2:47" s="1" customFormat="1" ht="6.95" hidden="1" customHeight="1">
      <c r="B88" s="25"/>
      <c r="L88" s="25"/>
    </row>
    <row r="89" spans="2:47" s="1" customFormat="1" ht="12" hidden="1" customHeight="1">
      <c r="B89" s="25"/>
      <c r="C89" s="22" t="s">
        <v>16</v>
      </c>
      <c r="F89" s="20" t="str">
        <f>F12</f>
        <v>Liptovský Peter</v>
      </c>
      <c r="I89" s="22" t="s">
        <v>18</v>
      </c>
      <c r="J89" s="48" t="str">
        <f>IF(J12="","",J12)</f>
        <v>8. 2. 2025</v>
      </c>
      <c r="L89" s="25"/>
    </row>
    <row r="90" spans="2:47" s="1" customFormat="1" ht="6.95" hidden="1" customHeight="1">
      <c r="B90" s="25"/>
      <c r="L90" s="25"/>
    </row>
    <row r="91" spans="2:47" s="1" customFormat="1" ht="15.2" hidden="1" customHeight="1">
      <c r="B91" s="25"/>
      <c r="C91" s="22" t="s">
        <v>20</v>
      </c>
      <c r="F91" s="20" t="str">
        <f>E15</f>
        <v>Agria Liptovský Ondrej</v>
      </c>
      <c r="I91" s="22" t="s">
        <v>26</v>
      </c>
      <c r="J91" s="23" t="str">
        <f>E21</f>
        <v>Ing. Vladimír Šimo</v>
      </c>
      <c r="L91" s="25"/>
    </row>
    <row r="92" spans="2:47" s="1" customFormat="1" ht="15.2" hidden="1" customHeight="1">
      <c r="B92" s="25"/>
      <c r="C92" s="22" t="s">
        <v>24</v>
      </c>
      <c r="F92" s="20" t="str">
        <f>IF(E18="","",E18)</f>
        <v xml:space="preserve"> </v>
      </c>
      <c r="I92" s="22" t="s">
        <v>30</v>
      </c>
      <c r="J92" s="23" t="str">
        <f>E24</f>
        <v>Ing. Vladimír Šimo</v>
      </c>
      <c r="L92" s="25"/>
    </row>
    <row r="93" spans="2:47" s="1" customFormat="1" ht="10.35" hidden="1" customHeight="1">
      <c r="B93" s="25"/>
      <c r="L93" s="25"/>
    </row>
    <row r="94" spans="2:47" s="1" customFormat="1" ht="29.25" hidden="1" customHeight="1">
      <c r="B94" s="25"/>
      <c r="C94" s="100" t="s">
        <v>116</v>
      </c>
      <c r="D94" s="92"/>
      <c r="E94" s="92"/>
      <c r="F94" s="92"/>
      <c r="G94" s="92"/>
      <c r="H94" s="92"/>
      <c r="I94" s="92"/>
      <c r="J94" s="101" t="s">
        <v>117</v>
      </c>
      <c r="K94" s="92"/>
      <c r="L94" s="25"/>
    </row>
    <row r="95" spans="2:47" s="1" customFormat="1" ht="10.35" hidden="1" customHeight="1">
      <c r="B95" s="25"/>
      <c r="L95" s="25"/>
    </row>
    <row r="96" spans="2:47" s="1" customFormat="1" ht="22.9" hidden="1" customHeight="1">
      <c r="B96" s="25"/>
      <c r="C96" s="102" t="s">
        <v>118</v>
      </c>
      <c r="J96" s="62">
        <f>J126</f>
        <v>0</v>
      </c>
      <c r="L96" s="25"/>
      <c r="AU96" s="13" t="s">
        <v>119</v>
      </c>
    </row>
    <row r="97" spans="2:12" s="8" customFormat="1" ht="24.95" hidden="1" customHeight="1">
      <c r="B97" s="103"/>
      <c r="D97" s="104" t="s">
        <v>120</v>
      </c>
      <c r="E97" s="105"/>
      <c r="F97" s="105"/>
      <c r="G97" s="105"/>
      <c r="H97" s="105"/>
      <c r="I97" s="105"/>
      <c r="J97" s="106">
        <f>J127</f>
        <v>0</v>
      </c>
      <c r="L97" s="103"/>
    </row>
    <row r="98" spans="2:12" s="9" customFormat="1" ht="19.899999999999999" hidden="1" customHeight="1">
      <c r="B98" s="107"/>
      <c r="D98" s="108" t="s">
        <v>121</v>
      </c>
      <c r="E98" s="109"/>
      <c r="F98" s="109"/>
      <c r="G98" s="109"/>
      <c r="H98" s="109"/>
      <c r="I98" s="109"/>
      <c r="J98" s="110">
        <f>J128</f>
        <v>0</v>
      </c>
      <c r="L98" s="107"/>
    </row>
    <row r="99" spans="2:12" s="9" customFormat="1" ht="19.899999999999999" hidden="1" customHeight="1">
      <c r="B99" s="107"/>
      <c r="D99" s="108" t="s">
        <v>122</v>
      </c>
      <c r="E99" s="109"/>
      <c r="F99" s="109"/>
      <c r="G99" s="109"/>
      <c r="H99" s="109"/>
      <c r="I99" s="109"/>
      <c r="J99" s="110">
        <f>J136</f>
        <v>0</v>
      </c>
      <c r="L99" s="107"/>
    </row>
    <row r="100" spans="2:12" s="9" customFormat="1" ht="19.899999999999999" hidden="1" customHeight="1">
      <c r="B100" s="107"/>
      <c r="D100" s="108" t="s">
        <v>123</v>
      </c>
      <c r="E100" s="109"/>
      <c r="F100" s="109"/>
      <c r="G100" s="109"/>
      <c r="H100" s="109"/>
      <c r="I100" s="109"/>
      <c r="J100" s="110">
        <f>J143</f>
        <v>0</v>
      </c>
      <c r="L100" s="107"/>
    </row>
    <row r="101" spans="2:12" s="8" customFormat="1" ht="24.95" hidden="1" customHeight="1">
      <c r="B101" s="103"/>
      <c r="D101" s="104" t="s">
        <v>264</v>
      </c>
      <c r="E101" s="105"/>
      <c r="F101" s="105"/>
      <c r="G101" s="105"/>
      <c r="H101" s="105"/>
      <c r="I101" s="105"/>
      <c r="J101" s="106">
        <f>J145</f>
        <v>0</v>
      </c>
      <c r="L101" s="103"/>
    </row>
    <row r="102" spans="2:12" s="9" customFormat="1" ht="19.899999999999999" hidden="1" customHeight="1">
      <c r="B102" s="107"/>
      <c r="D102" s="108" t="s">
        <v>558</v>
      </c>
      <c r="E102" s="109"/>
      <c r="F102" s="109"/>
      <c r="G102" s="109"/>
      <c r="H102" s="109"/>
      <c r="I102" s="109"/>
      <c r="J102" s="110">
        <f>J146</f>
        <v>0</v>
      </c>
      <c r="L102" s="107"/>
    </row>
    <row r="103" spans="2:12" s="9" customFormat="1" ht="19.899999999999999" hidden="1" customHeight="1">
      <c r="B103" s="107"/>
      <c r="D103" s="108" t="s">
        <v>456</v>
      </c>
      <c r="E103" s="109"/>
      <c r="F103" s="109"/>
      <c r="G103" s="109"/>
      <c r="H103" s="109"/>
      <c r="I103" s="109"/>
      <c r="J103" s="110">
        <f>J150</f>
        <v>0</v>
      </c>
      <c r="L103" s="107"/>
    </row>
    <row r="104" spans="2:12" s="8" customFormat="1" ht="24.95" hidden="1" customHeight="1">
      <c r="B104" s="103"/>
      <c r="D104" s="104" t="s">
        <v>457</v>
      </c>
      <c r="E104" s="105"/>
      <c r="F104" s="105"/>
      <c r="G104" s="105"/>
      <c r="H104" s="105"/>
      <c r="I104" s="105"/>
      <c r="J104" s="106">
        <f>J163</f>
        <v>0</v>
      </c>
      <c r="L104" s="103"/>
    </row>
    <row r="105" spans="2:12" s="9" customFormat="1" ht="19.899999999999999" hidden="1" customHeight="1">
      <c r="B105" s="107"/>
      <c r="D105" s="108" t="s">
        <v>458</v>
      </c>
      <c r="E105" s="109"/>
      <c r="F105" s="109"/>
      <c r="G105" s="109"/>
      <c r="H105" s="109"/>
      <c r="I105" s="109"/>
      <c r="J105" s="110">
        <f>J164</f>
        <v>0</v>
      </c>
      <c r="L105" s="107"/>
    </row>
    <row r="106" spans="2:12" s="8" customFormat="1" ht="24.95" hidden="1" customHeight="1">
      <c r="B106" s="103"/>
      <c r="D106" s="104" t="s">
        <v>124</v>
      </c>
      <c r="E106" s="105"/>
      <c r="F106" s="105"/>
      <c r="G106" s="105"/>
      <c r="H106" s="105"/>
      <c r="I106" s="105"/>
      <c r="J106" s="106">
        <f>J167</f>
        <v>0</v>
      </c>
      <c r="L106" s="103"/>
    </row>
    <row r="107" spans="2:12" s="1" customFormat="1" ht="21.75" hidden="1" customHeight="1">
      <c r="B107" s="25"/>
      <c r="L107" s="25"/>
    </row>
    <row r="108" spans="2:12" s="1" customFormat="1" ht="6.95" hidden="1" customHeight="1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5"/>
    </row>
    <row r="109" spans="2:12" hidden="1"/>
    <row r="110" spans="2:12" hidden="1"/>
    <row r="111" spans="2:12" hidden="1"/>
    <row r="112" spans="2:12" s="1" customFormat="1" ht="6.95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5"/>
    </row>
    <row r="113" spans="2:63" s="1" customFormat="1" ht="24.95" customHeight="1">
      <c r="B113" s="25"/>
      <c r="C113" s="17" t="s">
        <v>125</v>
      </c>
      <c r="L113" s="25"/>
    </row>
    <row r="114" spans="2:63" s="1" customFormat="1" ht="6.95" customHeight="1">
      <c r="B114" s="25"/>
      <c r="L114" s="25"/>
    </row>
    <row r="115" spans="2:63" s="1" customFormat="1" ht="12" customHeight="1">
      <c r="B115" s="25"/>
      <c r="C115" s="22" t="s">
        <v>12</v>
      </c>
      <c r="L115" s="25"/>
    </row>
    <row r="116" spans="2:63" s="1" customFormat="1" ht="26.25" customHeight="1">
      <c r="B116" s="25"/>
      <c r="E116" s="196" t="str">
        <f>E7</f>
        <v>Rekonštrukcia ustajňovacích priestorov na hosp. dvore Liptovský Peter</v>
      </c>
      <c r="F116" s="197"/>
      <c r="G116" s="197"/>
      <c r="H116" s="197"/>
      <c r="L116" s="25"/>
    </row>
    <row r="117" spans="2:63" s="1" customFormat="1" ht="12" customHeight="1">
      <c r="B117" s="25"/>
      <c r="C117" s="22" t="s">
        <v>113</v>
      </c>
      <c r="L117" s="25"/>
    </row>
    <row r="118" spans="2:63" s="1" customFormat="1" ht="16.5" customHeight="1">
      <c r="B118" s="25"/>
      <c r="E118" s="185" t="str">
        <f>E9</f>
        <v>11 - Vodovod pre upravenú vodu</v>
      </c>
      <c r="F118" s="195"/>
      <c r="G118" s="195"/>
      <c r="H118" s="195"/>
      <c r="L118" s="25"/>
    </row>
    <row r="119" spans="2:63" s="1" customFormat="1" ht="6.95" customHeight="1">
      <c r="B119" s="25"/>
      <c r="L119" s="25"/>
    </row>
    <row r="120" spans="2:63" s="1" customFormat="1" ht="12" customHeight="1">
      <c r="B120" s="25"/>
      <c r="C120" s="22" t="s">
        <v>16</v>
      </c>
      <c r="F120" s="20" t="str">
        <f>F12</f>
        <v>Liptovský Peter</v>
      </c>
      <c r="I120" s="22" t="s">
        <v>18</v>
      </c>
      <c r="J120" s="48" t="str">
        <f>IF(J12="","",J12)</f>
        <v>8. 2. 2025</v>
      </c>
      <c r="L120" s="25"/>
    </row>
    <row r="121" spans="2:63" s="1" customFormat="1" ht="6.95" customHeight="1">
      <c r="B121" s="25"/>
      <c r="L121" s="25"/>
    </row>
    <row r="122" spans="2:63" s="1" customFormat="1" ht="15.2" customHeight="1">
      <c r="B122" s="25"/>
      <c r="C122" s="22" t="s">
        <v>20</v>
      </c>
      <c r="F122" s="20" t="str">
        <f>E15</f>
        <v>Agria Liptovský Ondrej</v>
      </c>
      <c r="I122" s="22" t="s">
        <v>26</v>
      </c>
      <c r="J122" s="23" t="str">
        <f>E21</f>
        <v>Ing. Vladimír Šimo</v>
      </c>
      <c r="L122" s="25"/>
    </row>
    <row r="123" spans="2:63" s="1" customFormat="1" ht="15.2" customHeight="1">
      <c r="B123" s="25"/>
      <c r="C123" s="22" t="s">
        <v>24</v>
      </c>
      <c r="F123" s="20" t="str">
        <f>IF(E18="","",E18)</f>
        <v xml:space="preserve"> </v>
      </c>
      <c r="I123" s="22" t="s">
        <v>30</v>
      </c>
      <c r="J123" s="23" t="str">
        <f>E24</f>
        <v>Ing. Vladimír Šimo</v>
      </c>
      <c r="L123" s="25"/>
    </row>
    <row r="124" spans="2:63" s="1" customFormat="1" ht="10.35" customHeight="1">
      <c r="B124" s="25"/>
      <c r="L124" s="25"/>
    </row>
    <row r="125" spans="2:63" s="10" customFormat="1" ht="29.25" customHeight="1">
      <c r="B125" s="111"/>
      <c r="C125" s="112" t="s">
        <v>126</v>
      </c>
      <c r="D125" s="113" t="s">
        <v>57</v>
      </c>
      <c r="E125" s="113" t="s">
        <v>53</v>
      </c>
      <c r="F125" s="113" t="s">
        <v>54</v>
      </c>
      <c r="G125" s="113" t="s">
        <v>127</v>
      </c>
      <c r="H125" s="113" t="s">
        <v>128</v>
      </c>
      <c r="I125" s="113" t="s">
        <v>129</v>
      </c>
      <c r="J125" s="114" t="s">
        <v>117</v>
      </c>
      <c r="K125" s="115" t="s">
        <v>130</v>
      </c>
      <c r="L125" s="111"/>
      <c r="M125" s="55" t="s">
        <v>1</v>
      </c>
      <c r="N125" s="56" t="s">
        <v>36</v>
      </c>
      <c r="O125" s="56" t="s">
        <v>131</v>
      </c>
      <c r="P125" s="56" t="s">
        <v>132</v>
      </c>
      <c r="Q125" s="56" t="s">
        <v>133</v>
      </c>
      <c r="R125" s="56" t="s">
        <v>134</v>
      </c>
      <c r="S125" s="56" t="s">
        <v>135</v>
      </c>
      <c r="T125" s="57" t="s">
        <v>136</v>
      </c>
    </row>
    <row r="126" spans="2:63" s="1" customFormat="1" ht="22.9" customHeight="1">
      <c r="B126" s="25"/>
      <c r="C126" s="60" t="s">
        <v>118</v>
      </c>
      <c r="J126" s="116">
        <f>BK126</f>
        <v>0</v>
      </c>
      <c r="L126" s="25"/>
      <c r="M126" s="58"/>
      <c r="N126" s="49"/>
      <c r="O126" s="49"/>
      <c r="P126" s="117">
        <f>P127+P145+P163+P167</f>
        <v>164.35745399999999</v>
      </c>
      <c r="Q126" s="49"/>
      <c r="R126" s="117">
        <f>R127+R145+R163+R167</f>
        <v>7.6427499999999995</v>
      </c>
      <c r="S126" s="49"/>
      <c r="T126" s="118">
        <f>T127+T145+T163+T167</f>
        <v>0</v>
      </c>
      <c r="AT126" s="13" t="s">
        <v>71</v>
      </c>
      <c r="AU126" s="13" t="s">
        <v>119</v>
      </c>
      <c r="BK126" s="119">
        <f>BK127+BK145+BK163+BK167</f>
        <v>0</v>
      </c>
    </row>
    <row r="127" spans="2:63" s="11" customFormat="1" ht="25.9" customHeight="1">
      <c r="B127" s="120"/>
      <c r="D127" s="121" t="s">
        <v>71</v>
      </c>
      <c r="E127" s="122" t="s">
        <v>137</v>
      </c>
      <c r="F127" s="122" t="s">
        <v>138</v>
      </c>
      <c r="J127" s="123">
        <f>BK127</f>
        <v>0</v>
      </c>
      <c r="L127" s="120"/>
      <c r="M127" s="124"/>
      <c r="P127" s="125">
        <f>P128+P136+P143</f>
        <v>123.81698400000001</v>
      </c>
      <c r="R127" s="125">
        <f>R128+R136+R143</f>
        <v>7.5550499999999996</v>
      </c>
      <c r="T127" s="126">
        <f>T128+T136+T143</f>
        <v>0</v>
      </c>
      <c r="AR127" s="121" t="s">
        <v>80</v>
      </c>
      <c r="AT127" s="127" t="s">
        <v>71</v>
      </c>
      <c r="AU127" s="127" t="s">
        <v>72</v>
      </c>
      <c r="AY127" s="121" t="s">
        <v>139</v>
      </c>
      <c r="BK127" s="128">
        <f>BK128+BK136+BK143</f>
        <v>0</v>
      </c>
    </row>
    <row r="128" spans="2:63" s="11" customFormat="1" ht="22.9" customHeight="1">
      <c r="B128" s="120"/>
      <c r="D128" s="121" t="s">
        <v>71</v>
      </c>
      <c r="E128" s="129" t="s">
        <v>80</v>
      </c>
      <c r="F128" s="129" t="s">
        <v>140</v>
      </c>
      <c r="J128" s="130">
        <f>BK128</f>
        <v>0</v>
      </c>
      <c r="L128" s="120"/>
      <c r="M128" s="124"/>
      <c r="P128" s="125">
        <f>SUM(P129:P135)</f>
        <v>112.2373</v>
      </c>
      <c r="R128" s="125">
        <f>SUM(R129:R135)</f>
        <v>7.5</v>
      </c>
      <c r="T128" s="126">
        <f>SUM(T129:T135)</f>
        <v>0</v>
      </c>
      <c r="AR128" s="121" t="s">
        <v>80</v>
      </c>
      <c r="AT128" s="127" t="s">
        <v>71</v>
      </c>
      <c r="AU128" s="127" t="s">
        <v>80</v>
      </c>
      <c r="AY128" s="121" t="s">
        <v>139</v>
      </c>
      <c r="BK128" s="128">
        <f>SUM(BK129:BK135)</f>
        <v>0</v>
      </c>
    </row>
    <row r="129" spans="2:65" s="1" customFormat="1" ht="21.75" customHeight="1">
      <c r="B129" s="131"/>
      <c r="C129" s="132" t="s">
        <v>80</v>
      </c>
      <c r="D129" s="132" t="s">
        <v>141</v>
      </c>
      <c r="E129" s="133" t="s">
        <v>152</v>
      </c>
      <c r="F129" s="134" t="s">
        <v>153</v>
      </c>
      <c r="G129" s="135" t="s">
        <v>144</v>
      </c>
      <c r="H129" s="136">
        <v>32</v>
      </c>
      <c r="I129" s="136"/>
      <c r="J129" s="136">
        <f t="shared" ref="J129:J135" si="0">ROUND(I129*H129,3)</f>
        <v>0</v>
      </c>
      <c r="K129" s="137"/>
      <c r="L129" s="25"/>
      <c r="M129" s="138" t="s">
        <v>1</v>
      </c>
      <c r="N129" s="139" t="s">
        <v>38</v>
      </c>
      <c r="O129" s="140">
        <v>2.09</v>
      </c>
      <c r="P129" s="140">
        <f t="shared" ref="P129:P135" si="1">O129*H129</f>
        <v>66.88</v>
      </c>
      <c r="Q129" s="140">
        <v>0</v>
      </c>
      <c r="R129" s="140">
        <f t="shared" ref="R129:R135" si="2">Q129*H129</f>
        <v>0</v>
      </c>
      <c r="S129" s="140">
        <v>0</v>
      </c>
      <c r="T129" s="141">
        <f t="shared" ref="T129:T135" si="3">S129*H129</f>
        <v>0</v>
      </c>
      <c r="AR129" s="142" t="s">
        <v>145</v>
      </c>
      <c r="AT129" s="142" t="s">
        <v>141</v>
      </c>
      <c r="AU129" s="142" t="s">
        <v>146</v>
      </c>
      <c r="AY129" s="13" t="s">
        <v>139</v>
      </c>
      <c r="BE129" s="143">
        <f t="shared" ref="BE129:BE135" si="4">IF(N129="základná",J129,0)</f>
        <v>0</v>
      </c>
      <c r="BF129" s="143">
        <f t="shared" ref="BF129:BF135" si="5">IF(N129="znížená",J129,0)</f>
        <v>0</v>
      </c>
      <c r="BG129" s="143">
        <f t="shared" ref="BG129:BG135" si="6">IF(N129="zákl. prenesená",J129,0)</f>
        <v>0</v>
      </c>
      <c r="BH129" s="143">
        <f t="shared" ref="BH129:BH135" si="7">IF(N129="zníž. prenesená",J129,0)</f>
        <v>0</v>
      </c>
      <c r="BI129" s="143">
        <f t="shared" ref="BI129:BI135" si="8">IF(N129="nulová",J129,0)</f>
        <v>0</v>
      </c>
      <c r="BJ129" s="13" t="s">
        <v>146</v>
      </c>
      <c r="BK129" s="144">
        <f t="shared" ref="BK129:BK135" si="9">ROUND(I129*H129,3)</f>
        <v>0</v>
      </c>
      <c r="BL129" s="13" t="s">
        <v>145</v>
      </c>
      <c r="BM129" s="142" t="s">
        <v>966</v>
      </c>
    </row>
    <row r="130" spans="2:65" s="1" customFormat="1" ht="37.9" customHeight="1">
      <c r="B130" s="131"/>
      <c r="C130" s="132" t="s">
        <v>146</v>
      </c>
      <c r="D130" s="132" t="s">
        <v>141</v>
      </c>
      <c r="E130" s="133" t="s">
        <v>155</v>
      </c>
      <c r="F130" s="134" t="s">
        <v>156</v>
      </c>
      <c r="G130" s="135" t="s">
        <v>144</v>
      </c>
      <c r="H130" s="136">
        <v>32</v>
      </c>
      <c r="I130" s="136"/>
      <c r="J130" s="136">
        <f t="shared" si="0"/>
        <v>0</v>
      </c>
      <c r="K130" s="137"/>
      <c r="L130" s="25"/>
      <c r="M130" s="138" t="s">
        <v>1</v>
      </c>
      <c r="N130" s="139" t="s">
        <v>38</v>
      </c>
      <c r="O130" s="140">
        <v>0.95</v>
      </c>
      <c r="P130" s="140">
        <f t="shared" si="1"/>
        <v>30.4</v>
      </c>
      <c r="Q130" s="140">
        <v>0</v>
      </c>
      <c r="R130" s="140">
        <f t="shared" si="2"/>
        <v>0</v>
      </c>
      <c r="S130" s="140">
        <v>0</v>
      </c>
      <c r="T130" s="141">
        <f t="shared" si="3"/>
        <v>0</v>
      </c>
      <c r="AR130" s="142" t="s">
        <v>145</v>
      </c>
      <c r="AT130" s="142" t="s">
        <v>141</v>
      </c>
      <c r="AU130" s="142" t="s">
        <v>146</v>
      </c>
      <c r="AY130" s="13" t="s">
        <v>139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146</v>
      </c>
      <c r="BK130" s="144">
        <f t="shared" si="9"/>
        <v>0</v>
      </c>
      <c r="BL130" s="13" t="s">
        <v>145</v>
      </c>
      <c r="BM130" s="142" t="s">
        <v>967</v>
      </c>
    </row>
    <row r="131" spans="2:65" s="1" customFormat="1" ht="16.5" customHeight="1">
      <c r="B131" s="131"/>
      <c r="C131" s="132" t="s">
        <v>151</v>
      </c>
      <c r="D131" s="132" t="s">
        <v>141</v>
      </c>
      <c r="E131" s="133" t="s">
        <v>159</v>
      </c>
      <c r="F131" s="134" t="s">
        <v>160</v>
      </c>
      <c r="G131" s="135" t="s">
        <v>144</v>
      </c>
      <c r="H131" s="136">
        <v>5</v>
      </c>
      <c r="I131" s="136"/>
      <c r="J131" s="136">
        <f t="shared" si="0"/>
        <v>0</v>
      </c>
      <c r="K131" s="137"/>
      <c r="L131" s="25"/>
      <c r="M131" s="138" t="s">
        <v>1</v>
      </c>
      <c r="N131" s="139" t="s">
        <v>38</v>
      </c>
      <c r="O131" s="140">
        <v>8.1000000000000003E-2</v>
      </c>
      <c r="P131" s="140">
        <f t="shared" si="1"/>
        <v>0.40500000000000003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145</v>
      </c>
      <c r="AT131" s="142" t="s">
        <v>141</v>
      </c>
      <c r="AU131" s="142" t="s">
        <v>146</v>
      </c>
      <c r="AY131" s="13" t="s">
        <v>139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146</v>
      </c>
      <c r="BK131" s="144">
        <f t="shared" si="9"/>
        <v>0</v>
      </c>
      <c r="BL131" s="13" t="s">
        <v>145</v>
      </c>
      <c r="BM131" s="142" t="s">
        <v>968</v>
      </c>
    </row>
    <row r="132" spans="2:65" s="1" customFormat="1" ht="24.2" customHeight="1">
      <c r="B132" s="131"/>
      <c r="C132" s="132" t="s">
        <v>145</v>
      </c>
      <c r="D132" s="132" t="s">
        <v>141</v>
      </c>
      <c r="E132" s="133" t="s">
        <v>163</v>
      </c>
      <c r="F132" s="134" t="s">
        <v>164</v>
      </c>
      <c r="G132" s="135" t="s">
        <v>144</v>
      </c>
      <c r="H132" s="136">
        <v>27</v>
      </c>
      <c r="I132" s="136"/>
      <c r="J132" s="136">
        <f t="shared" si="0"/>
        <v>0</v>
      </c>
      <c r="K132" s="137"/>
      <c r="L132" s="25"/>
      <c r="M132" s="138" t="s">
        <v>1</v>
      </c>
      <c r="N132" s="139" t="s">
        <v>38</v>
      </c>
      <c r="O132" s="140">
        <v>0.24199999999999999</v>
      </c>
      <c r="P132" s="140">
        <f t="shared" si="1"/>
        <v>6.5339999999999998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145</v>
      </c>
      <c r="AT132" s="142" t="s">
        <v>141</v>
      </c>
      <c r="AU132" s="142" t="s">
        <v>146</v>
      </c>
      <c r="AY132" s="13" t="s">
        <v>139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146</v>
      </c>
      <c r="BK132" s="144">
        <f t="shared" si="9"/>
        <v>0</v>
      </c>
      <c r="BL132" s="13" t="s">
        <v>145</v>
      </c>
      <c r="BM132" s="142" t="s">
        <v>969</v>
      </c>
    </row>
    <row r="133" spans="2:65" s="1" customFormat="1" ht="16.5" customHeight="1">
      <c r="B133" s="131"/>
      <c r="C133" s="145" t="s">
        <v>158</v>
      </c>
      <c r="D133" s="145" t="s">
        <v>167</v>
      </c>
      <c r="E133" s="146" t="s">
        <v>168</v>
      </c>
      <c r="F133" s="147" t="s">
        <v>169</v>
      </c>
      <c r="G133" s="148" t="s">
        <v>170</v>
      </c>
      <c r="H133" s="149">
        <v>7.5</v>
      </c>
      <c r="I133" s="149"/>
      <c r="J133" s="149">
        <f t="shared" si="0"/>
        <v>0</v>
      </c>
      <c r="K133" s="150"/>
      <c r="L133" s="151"/>
      <c r="M133" s="152" t="s">
        <v>1</v>
      </c>
      <c r="N133" s="153" t="s">
        <v>38</v>
      </c>
      <c r="O133" s="140">
        <v>0</v>
      </c>
      <c r="P133" s="140">
        <f t="shared" si="1"/>
        <v>0</v>
      </c>
      <c r="Q133" s="140">
        <v>1</v>
      </c>
      <c r="R133" s="140">
        <f t="shared" si="2"/>
        <v>7.5</v>
      </c>
      <c r="S133" s="140">
        <v>0</v>
      </c>
      <c r="T133" s="141">
        <f t="shared" si="3"/>
        <v>0</v>
      </c>
      <c r="AR133" s="142" t="s">
        <v>171</v>
      </c>
      <c r="AT133" s="142" t="s">
        <v>167</v>
      </c>
      <c r="AU133" s="142" t="s">
        <v>146</v>
      </c>
      <c r="AY133" s="13" t="s">
        <v>139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146</v>
      </c>
      <c r="BK133" s="144">
        <f t="shared" si="9"/>
        <v>0</v>
      </c>
      <c r="BL133" s="13" t="s">
        <v>145</v>
      </c>
      <c r="BM133" s="142" t="s">
        <v>970</v>
      </c>
    </row>
    <row r="134" spans="2:65" s="1" customFormat="1" ht="24.2" customHeight="1">
      <c r="B134" s="131"/>
      <c r="C134" s="132" t="s">
        <v>162</v>
      </c>
      <c r="D134" s="132" t="s">
        <v>141</v>
      </c>
      <c r="E134" s="133" t="s">
        <v>173</v>
      </c>
      <c r="F134" s="134" t="s">
        <v>174</v>
      </c>
      <c r="G134" s="135" t="s">
        <v>144</v>
      </c>
      <c r="H134" s="136">
        <v>5</v>
      </c>
      <c r="I134" s="136"/>
      <c r="J134" s="136">
        <f t="shared" si="0"/>
        <v>0</v>
      </c>
      <c r="K134" s="137"/>
      <c r="L134" s="25"/>
      <c r="M134" s="138" t="s">
        <v>1</v>
      </c>
      <c r="N134" s="139" t="s">
        <v>38</v>
      </c>
      <c r="O134" s="140">
        <v>1.5009999999999999</v>
      </c>
      <c r="P134" s="140">
        <f t="shared" si="1"/>
        <v>7.504999999999999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145</v>
      </c>
      <c r="AT134" s="142" t="s">
        <v>141</v>
      </c>
      <c r="AU134" s="142" t="s">
        <v>146</v>
      </c>
      <c r="AY134" s="13" t="s">
        <v>139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146</v>
      </c>
      <c r="BK134" s="144">
        <f t="shared" si="9"/>
        <v>0</v>
      </c>
      <c r="BL134" s="13" t="s">
        <v>145</v>
      </c>
      <c r="BM134" s="142" t="s">
        <v>971</v>
      </c>
    </row>
    <row r="135" spans="2:65" s="1" customFormat="1" ht="21.75" customHeight="1">
      <c r="B135" s="131"/>
      <c r="C135" s="132" t="s">
        <v>166</v>
      </c>
      <c r="D135" s="132" t="s">
        <v>141</v>
      </c>
      <c r="E135" s="133" t="s">
        <v>177</v>
      </c>
      <c r="F135" s="134" t="s">
        <v>178</v>
      </c>
      <c r="G135" s="135" t="s">
        <v>179</v>
      </c>
      <c r="H135" s="136">
        <v>30</v>
      </c>
      <c r="I135" s="136"/>
      <c r="J135" s="136">
        <f t="shared" si="0"/>
        <v>0</v>
      </c>
      <c r="K135" s="137"/>
      <c r="L135" s="25"/>
      <c r="M135" s="138" t="s">
        <v>1</v>
      </c>
      <c r="N135" s="139" t="s">
        <v>38</v>
      </c>
      <c r="O135" s="140">
        <v>1.711E-2</v>
      </c>
      <c r="P135" s="140">
        <f t="shared" si="1"/>
        <v>0.51329999999999998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145</v>
      </c>
      <c r="AT135" s="142" t="s">
        <v>141</v>
      </c>
      <c r="AU135" s="142" t="s">
        <v>146</v>
      </c>
      <c r="AY135" s="13" t="s">
        <v>139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146</v>
      </c>
      <c r="BK135" s="144">
        <f t="shared" si="9"/>
        <v>0</v>
      </c>
      <c r="BL135" s="13" t="s">
        <v>145</v>
      </c>
      <c r="BM135" s="142" t="s">
        <v>972</v>
      </c>
    </row>
    <row r="136" spans="2:65" s="11" customFormat="1" ht="22.9" customHeight="1">
      <c r="B136" s="120"/>
      <c r="D136" s="121" t="s">
        <v>71</v>
      </c>
      <c r="E136" s="129" t="s">
        <v>171</v>
      </c>
      <c r="F136" s="129" t="s">
        <v>181</v>
      </c>
      <c r="J136" s="130">
        <f>BK136</f>
        <v>0</v>
      </c>
      <c r="L136" s="120"/>
      <c r="M136" s="124"/>
      <c r="P136" s="125">
        <f>SUM(P137:P142)</f>
        <v>1.8399999999999999</v>
      </c>
      <c r="R136" s="125">
        <f>SUM(R137:R142)</f>
        <v>5.5050000000000002E-2</v>
      </c>
      <c r="T136" s="126">
        <f>SUM(T137:T142)</f>
        <v>0</v>
      </c>
      <c r="AR136" s="121" t="s">
        <v>80</v>
      </c>
      <c r="AT136" s="127" t="s">
        <v>71</v>
      </c>
      <c r="AU136" s="127" t="s">
        <v>80</v>
      </c>
      <c r="AY136" s="121" t="s">
        <v>139</v>
      </c>
      <c r="BK136" s="128">
        <f>SUM(BK137:BK142)</f>
        <v>0</v>
      </c>
    </row>
    <row r="137" spans="2:65" s="1" customFormat="1" ht="33" customHeight="1">
      <c r="B137" s="131"/>
      <c r="C137" s="132" t="s">
        <v>171</v>
      </c>
      <c r="D137" s="132" t="s">
        <v>141</v>
      </c>
      <c r="E137" s="133" t="s">
        <v>567</v>
      </c>
      <c r="F137" s="134" t="s">
        <v>568</v>
      </c>
      <c r="G137" s="135" t="s">
        <v>202</v>
      </c>
      <c r="H137" s="136">
        <v>76</v>
      </c>
      <c r="I137" s="136"/>
      <c r="J137" s="136">
        <f t="shared" ref="J137:J142" si="10">ROUND(I137*H137,3)</f>
        <v>0</v>
      </c>
      <c r="K137" s="137"/>
      <c r="L137" s="25"/>
      <c r="M137" s="138" t="s">
        <v>1</v>
      </c>
      <c r="N137" s="139" t="s">
        <v>38</v>
      </c>
      <c r="O137" s="140">
        <v>1.6E-2</v>
      </c>
      <c r="P137" s="140">
        <f t="shared" ref="P137:P142" si="11">O137*H137</f>
        <v>1.216</v>
      </c>
      <c r="Q137" s="140">
        <v>0</v>
      </c>
      <c r="R137" s="140">
        <f t="shared" ref="R137:R142" si="12">Q137*H137</f>
        <v>0</v>
      </c>
      <c r="S137" s="140">
        <v>0</v>
      </c>
      <c r="T137" s="141">
        <f t="shared" ref="T137:T142" si="13">S137*H137</f>
        <v>0</v>
      </c>
      <c r="AR137" s="142" t="s">
        <v>145</v>
      </c>
      <c r="AT137" s="142" t="s">
        <v>141</v>
      </c>
      <c r="AU137" s="142" t="s">
        <v>146</v>
      </c>
      <c r="AY137" s="13" t="s">
        <v>139</v>
      </c>
      <c r="BE137" s="143">
        <f t="shared" ref="BE137:BE142" si="14">IF(N137="základná",J137,0)</f>
        <v>0</v>
      </c>
      <c r="BF137" s="143">
        <f t="shared" ref="BF137:BF142" si="15">IF(N137="znížená",J137,0)</f>
        <v>0</v>
      </c>
      <c r="BG137" s="143">
        <f t="shared" ref="BG137:BG142" si="16">IF(N137="zákl. prenesená",J137,0)</f>
        <v>0</v>
      </c>
      <c r="BH137" s="143">
        <f t="shared" ref="BH137:BH142" si="17">IF(N137="zníž. prenesená",J137,0)</f>
        <v>0</v>
      </c>
      <c r="BI137" s="143">
        <f t="shared" ref="BI137:BI142" si="18">IF(N137="nulová",J137,0)</f>
        <v>0</v>
      </c>
      <c r="BJ137" s="13" t="s">
        <v>146</v>
      </c>
      <c r="BK137" s="144">
        <f t="shared" ref="BK137:BK142" si="19">ROUND(I137*H137,3)</f>
        <v>0</v>
      </c>
      <c r="BL137" s="13" t="s">
        <v>145</v>
      </c>
      <c r="BM137" s="142" t="s">
        <v>973</v>
      </c>
    </row>
    <row r="138" spans="2:65" s="1" customFormat="1" ht="24.2" customHeight="1">
      <c r="B138" s="131"/>
      <c r="C138" s="145" t="s">
        <v>176</v>
      </c>
      <c r="D138" s="145" t="s">
        <v>167</v>
      </c>
      <c r="E138" s="146" t="s">
        <v>570</v>
      </c>
      <c r="F138" s="147" t="s">
        <v>571</v>
      </c>
      <c r="G138" s="148" t="s">
        <v>202</v>
      </c>
      <c r="H138" s="149">
        <v>76</v>
      </c>
      <c r="I138" s="149"/>
      <c r="J138" s="149">
        <f t="shared" si="10"/>
        <v>0</v>
      </c>
      <c r="K138" s="150"/>
      <c r="L138" s="151"/>
      <c r="M138" s="152" t="s">
        <v>1</v>
      </c>
      <c r="N138" s="153" t="s">
        <v>38</v>
      </c>
      <c r="O138" s="140">
        <v>0</v>
      </c>
      <c r="P138" s="140">
        <f t="shared" si="11"/>
        <v>0</v>
      </c>
      <c r="Q138" s="140">
        <v>2.7999999999999998E-4</v>
      </c>
      <c r="R138" s="140">
        <f t="shared" si="12"/>
        <v>2.1279999999999997E-2</v>
      </c>
      <c r="S138" s="140">
        <v>0</v>
      </c>
      <c r="T138" s="141">
        <f t="shared" si="13"/>
        <v>0</v>
      </c>
      <c r="AR138" s="142" t="s">
        <v>171</v>
      </c>
      <c r="AT138" s="142" t="s">
        <v>167</v>
      </c>
      <c r="AU138" s="142" t="s">
        <v>146</v>
      </c>
      <c r="AY138" s="13" t="s">
        <v>139</v>
      </c>
      <c r="BE138" s="143">
        <f t="shared" si="14"/>
        <v>0</v>
      </c>
      <c r="BF138" s="143">
        <f t="shared" si="15"/>
        <v>0</v>
      </c>
      <c r="BG138" s="143">
        <f t="shared" si="16"/>
        <v>0</v>
      </c>
      <c r="BH138" s="143">
        <f t="shared" si="17"/>
        <v>0</v>
      </c>
      <c r="BI138" s="143">
        <f t="shared" si="18"/>
        <v>0</v>
      </c>
      <c r="BJ138" s="13" t="s">
        <v>146</v>
      </c>
      <c r="BK138" s="144">
        <f t="shared" si="19"/>
        <v>0</v>
      </c>
      <c r="BL138" s="13" t="s">
        <v>145</v>
      </c>
      <c r="BM138" s="142" t="s">
        <v>974</v>
      </c>
    </row>
    <row r="139" spans="2:65" s="1" customFormat="1" ht="33" customHeight="1">
      <c r="B139" s="131"/>
      <c r="C139" s="132" t="s">
        <v>106</v>
      </c>
      <c r="D139" s="132" t="s">
        <v>141</v>
      </c>
      <c r="E139" s="133" t="s">
        <v>579</v>
      </c>
      <c r="F139" s="134" t="s">
        <v>580</v>
      </c>
      <c r="G139" s="135" t="s">
        <v>202</v>
      </c>
      <c r="H139" s="136">
        <v>24</v>
      </c>
      <c r="I139" s="136"/>
      <c r="J139" s="136">
        <f t="shared" si="10"/>
        <v>0</v>
      </c>
      <c r="K139" s="137"/>
      <c r="L139" s="25"/>
      <c r="M139" s="138" t="s">
        <v>1</v>
      </c>
      <c r="N139" s="139" t="s">
        <v>38</v>
      </c>
      <c r="O139" s="140">
        <v>2.5999999999999999E-2</v>
      </c>
      <c r="P139" s="140">
        <f t="shared" si="11"/>
        <v>0.624</v>
      </c>
      <c r="Q139" s="140">
        <v>0</v>
      </c>
      <c r="R139" s="140">
        <f t="shared" si="12"/>
        <v>0</v>
      </c>
      <c r="S139" s="140">
        <v>0</v>
      </c>
      <c r="T139" s="141">
        <f t="shared" si="13"/>
        <v>0</v>
      </c>
      <c r="AR139" s="142" t="s">
        <v>145</v>
      </c>
      <c r="AT139" s="142" t="s">
        <v>141</v>
      </c>
      <c r="AU139" s="142" t="s">
        <v>146</v>
      </c>
      <c r="AY139" s="13" t="s">
        <v>139</v>
      </c>
      <c r="BE139" s="143">
        <f t="shared" si="14"/>
        <v>0</v>
      </c>
      <c r="BF139" s="143">
        <f t="shared" si="15"/>
        <v>0</v>
      </c>
      <c r="BG139" s="143">
        <f t="shared" si="16"/>
        <v>0</v>
      </c>
      <c r="BH139" s="143">
        <f t="shared" si="17"/>
        <v>0</v>
      </c>
      <c r="BI139" s="143">
        <f t="shared" si="18"/>
        <v>0</v>
      </c>
      <c r="BJ139" s="13" t="s">
        <v>146</v>
      </c>
      <c r="BK139" s="144">
        <f t="shared" si="19"/>
        <v>0</v>
      </c>
      <c r="BL139" s="13" t="s">
        <v>145</v>
      </c>
      <c r="BM139" s="142" t="s">
        <v>975</v>
      </c>
    </row>
    <row r="140" spans="2:65" s="1" customFormat="1" ht="24.2" customHeight="1">
      <c r="B140" s="131"/>
      <c r="C140" s="145" t="s">
        <v>109</v>
      </c>
      <c r="D140" s="145" t="s">
        <v>167</v>
      </c>
      <c r="E140" s="146" t="s">
        <v>582</v>
      </c>
      <c r="F140" s="147" t="s">
        <v>583</v>
      </c>
      <c r="G140" s="148" t="s">
        <v>202</v>
      </c>
      <c r="H140" s="149">
        <v>24</v>
      </c>
      <c r="I140" s="149"/>
      <c r="J140" s="149">
        <f t="shared" si="10"/>
        <v>0</v>
      </c>
      <c r="K140" s="150"/>
      <c r="L140" s="151"/>
      <c r="M140" s="152" t="s">
        <v>1</v>
      </c>
      <c r="N140" s="153" t="s">
        <v>38</v>
      </c>
      <c r="O140" s="140">
        <v>0</v>
      </c>
      <c r="P140" s="140">
        <f t="shared" si="11"/>
        <v>0</v>
      </c>
      <c r="Q140" s="140">
        <v>1.2700000000000001E-3</v>
      </c>
      <c r="R140" s="140">
        <f t="shared" si="12"/>
        <v>3.048E-2</v>
      </c>
      <c r="S140" s="140">
        <v>0</v>
      </c>
      <c r="T140" s="141">
        <f t="shared" si="13"/>
        <v>0</v>
      </c>
      <c r="AR140" s="142" t="s">
        <v>171</v>
      </c>
      <c r="AT140" s="142" t="s">
        <v>167</v>
      </c>
      <c r="AU140" s="142" t="s">
        <v>146</v>
      </c>
      <c r="AY140" s="13" t="s">
        <v>139</v>
      </c>
      <c r="BE140" s="143">
        <f t="shared" si="14"/>
        <v>0</v>
      </c>
      <c r="BF140" s="143">
        <f t="shared" si="15"/>
        <v>0</v>
      </c>
      <c r="BG140" s="143">
        <f t="shared" si="16"/>
        <v>0</v>
      </c>
      <c r="BH140" s="143">
        <f t="shared" si="17"/>
        <v>0</v>
      </c>
      <c r="BI140" s="143">
        <f t="shared" si="18"/>
        <v>0</v>
      </c>
      <c r="BJ140" s="13" t="s">
        <v>146</v>
      </c>
      <c r="BK140" s="144">
        <f t="shared" si="19"/>
        <v>0</v>
      </c>
      <c r="BL140" s="13" t="s">
        <v>145</v>
      </c>
      <c r="BM140" s="142" t="s">
        <v>976</v>
      </c>
    </row>
    <row r="141" spans="2:65" s="1" customFormat="1" ht="16.5" customHeight="1">
      <c r="B141" s="131"/>
      <c r="C141" s="145" t="s">
        <v>191</v>
      </c>
      <c r="D141" s="145" t="s">
        <v>167</v>
      </c>
      <c r="E141" s="146" t="s">
        <v>585</v>
      </c>
      <c r="F141" s="147" t="s">
        <v>586</v>
      </c>
      <c r="G141" s="148" t="s">
        <v>184</v>
      </c>
      <c r="H141" s="149">
        <v>1</v>
      </c>
      <c r="I141" s="149"/>
      <c r="J141" s="149">
        <f t="shared" si="10"/>
        <v>0</v>
      </c>
      <c r="K141" s="150"/>
      <c r="L141" s="151"/>
      <c r="M141" s="152" t="s">
        <v>1</v>
      </c>
      <c r="N141" s="153" t="s">
        <v>38</v>
      </c>
      <c r="O141" s="140">
        <v>0</v>
      </c>
      <c r="P141" s="140">
        <f t="shared" si="11"/>
        <v>0</v>
      </c>
      <c r="Q141" s="140">
        <v>1.49E-3</v>
      </c>
      <c r="R141" s="140">
        <f t="shared" si="12"/>
        <v>1.49E-3</v>
      </c>
      <c r="S141" s="140">
        <v>0</v>
      </c>
      <c r="T141" s="141">
        <f t="shared" si="13"/>
        <v>0</v>
      </c>
      <c r="AR141" s="142" t="s">
        <v>171</v>
      </c>
      <c r="AT141" s="142" t="s">
        <v>167</v>
      </c>
      <c r="AU141" s="142" t="s">
        <v>146</v>
      </c>
      <c r="AY141" s="13" t="s">
        <v>139</v>
      </c>
      <c r="BE141" s="143">
        <f t="shared" si="14"/>
        <v>0</v>
      </c>
      <c r="BF141" s="143">
        <f t="shared" si="15"/>
        <v>0</v>
      </c>
      <c r="BG141" s="143">
        <f t="shared" si="16"/>
        <v>0</v>
      </c>
      <c r="BH141" s="143">
        <f t="shared" si="17"/>
        <v>0</v>
      </c>
      <c r="BI141" s="143">
        <f t="shared" si="18"/>
        <v>0</v>
      </c>
      <c r="BJ141" s="13" t="s">
        <v>146</v>
      </c>
      <c r="BK141" s="144">
        <f t="shared" si="19"/>
        <v>0</v>
      </c>
      <c r="BL141" s="13" t="s">
        <v>145</v>
      </c>
      <c r="BM141" s="142" t="s">
        <v>977</v>
      </c>
    </row>
    <row r="142" spans="2:65" s="1" customFormat="1" ht="21.75" customHeight="1">
      <c r="B142" s="131"/>
      <c r="C142" s="145" t="s">
        <v>195</v>
      </c>
      <c r="D142" s="145" t="s">
        <v>167</v>
      </c>
      <c r="E142" s="146" t="s">
        <v>840</v>
      </c>
      <c r="F142" s="147" t="s">
        <v>841</v>
      </c>
      <c r="G142" s="148" t="s">
        <v>184</v>
      </c>
      <c r="H142" s="149">
        <v>2</v>
      </c>
      <c r="I142" s="149"/>
      <c r="J142" s="149">
        <f t="shared" si="10"/>
        <v>0</v>
      </c>
      <c r="K142" s="150"/>
      <c r="L142" s="151"/>
      <c r="M142" s="152" t="s">
        <v>1</v>
      </c>
      <c r="N142" s="153" t="s">
        <v>38</v>
      </c>
      <c r="O142" s="140">
        <v>0</v>
      </c>
      <c r="P142" s="140">
        <f t="shared" si="11"/>
        <v>0</v>
      </c>
      <c r="Q142" s="140">
        <v>8.9999999999999998E-4</v>
      </c>
      <c r="R142" s="140">
        <f t="shared" si="12"/>
        <v>1.8E-3</v>
      </c>
      <c r="S142" s="140">
        <v>0</v>
      </c>
      <c r="T142" s="141">
        <f t="shared" si="13"/>
        <v>0</v>
      </c>
      <c r="AR142" s="142" t="s">
        <v>171</v>
      </c>
      <c r="AT142" s="142" t="s">
        <v>167</v>
      </c>
      <c r="AU142" s="142" t="s">
        <v>146</v>
      </c>
      <c r="AY142" s="13" t="s">
        <v>139</v>
      </c>
      <c r="BE142" s="143">
        <f t="shared" si="14"/>
        <v>0</v>
      </c>
      <c r="BF142" s="143">
        <f t="shared" si="15"/>
        <v>0</v>
      </c>
      <c r="BG142" s="143">
        <f t="shared" si="16"/>
        <v>0</v>
      </c>
      <c r="BH142" s="143">
        <f t="shared" si="17"/>
        <v>0</v>
      </c>
      <c r="BI142" s="143">
        <f t="shared" si="18"/>
        <v>0</v>
      </c>
      <c r="BJ142" s="13" t="s">
        <v>146</v>
      </c>
      <c r="BK142" s="144">
        <f t="shared" si="19"/>
        <v>0</v>
      </c>
      <c r="BL142" s="13" t="s">
        <v>145</v>
      </c>
      <c r="BM142" s="142" t="s">
        <v>978</v>
      </c>
    </row>
    <row r="143" spans="2:65" s="11" customFormat="1" ht="22.9" customHeight="1">
      <c r="B143" s="120"/>
      <c r="D143" s="121" t="s">
        <v>71</v>
      </c>
      <c r="E143" s="129" t="s">
        <v>248</v>
      </c>
      <c r="F143" s="129" t="s">
        <v>249</v>
      </c>
      <c r="J143" s="130">
        <f>BK143</f>
        <v>0</v>
      </c>
      <c r="L143" s="120"/>
      <c r="M143" s="124"/>
      <c r="P143" s="125">
        <f>P144</f>
        <v>9.7396839999999987</v>
      </c>
      <c r="R143" s="125">
        <f>R144</f>
        <v>0</v>
      </c>
      <c r="T143" s="126">
        <f>T144</f>
        <v>0</v>
      </c>
      <c r="AR143" s="121" t="s">
        <v>80</v>
      </c>
      <c r="AT143" s="127" t="s">
        <v>71</v>
      </c>
      <c r="AU143" s="127" t="s">
        <v>80</v>
      </c>
      <c r="AY143" s="121" t="s">
        <v>139</v>
      </c>
      <c r="BK143" s="128">
        <f>BK144</f>
        <v>0</v>
      </c>
    </row>
    <row r="144" spans="2:65" s="1" customFormat="1" ht="33" customHeight="1">
      <c r="B144" s="131"/>
      <c r="C144" s="132" t="s">
        <v>199</v>
      </c>
      <c r="D144" s="132" t="s">
        <v>141</v>
      </c>
      <c r="E144" s="133" t="s">
        <v>251</v>
      </c>
      <c r="F144" s="134" t="s">
        <v>252</v>
      </c>
      <c r="G144" s="135" t="s">
        <v>170</v>
      </c>
      <c r="H144" s="136">
        <v>7.556</v>
      </c>
      <c r="I144" s="136"/>
      <c r="J144" s="136">
        <f>ROUND(I144*H144,3)</f>
        <v>0</v>
      </c>
      <c r="K144" s="137"/>
      <c r="L144" s="25"/>
      <c r="M144" s="138" t="s">
        <v>1</v>
      </c>
      <c r="N144" s="139" t="s">
        <v>38</v>
      </c>
      <c r="O144" s="140">
        <v>1.2889999999999999</v>
      </c>
      <c r="P144" s="140">
        <f>O144*H144</f>
        <v>9.7396839999999987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145</v>
      </c>
      <c r="AT144" s="142" t="s">
        <v>141</v>
      </c>
      <c r="AU144" s="142" t="s">
        <v>146</v>
      </c>
      <c r="AY144" s="13" t="s">
        <v>139</v>
      </c>
      <c r="BE144" s="143">
        <f>IF(N144="základná",J144,0)</f>
        <v>0</v>
      </c>
      <c r="BF144" s="143">
        <f>IF(N144="znížená",J144,0)</f>
        <v>0</v>
      </c>
      <c r="BG144" s="143">
        <f>IF(N144="zákl. prenesená",J144,0)</f>
        <v>0</v>
      </c>
      <c r="BH144" s="143">
        <f>IF(N144="zníž. prenesená",J144,0)</f>
        <v>0</v>
      </c>
      <c r="BI144" s="143">
        <f>IF(N144="nulová",J144,0)</f>
        <v>0</v>
      </c>
      <c r="BJ144" s="13" t="s">
        <v>146</v>
      </c>
      <c r="BK144" s="144">
        <f>ROUND(I144*H144,3)</f>
        <v>0</v>
      </c>
      <c r="BL144" s="13" t="s">
        <v>145</v>
      </c>
      <c r="BM144" s="142" t="s">
        <v>979</v>
      </c>
    </row>
    <row r="145" spans="2:65" s="11" customFormat="1" ht="25.9" customHeight="1">
      <c r="B145" s="120"/>
      <c r="D145" s="121" t="s">
        <v>71</v>
      </c>
      <c r="E145" s="122" t="s">
        <v>304</v>
      </c>
      <c r="F145" s="122" t="s">
        <v>305</v>
      </c>
      <c r="J145" s="123">
        <f>BK145</f>
        <v>0</v>
      </c>
      <c r="L145" s="120"/>
      <c r="M145" s="124"/>
      <c r="P145" s="125">
        <f>P146+P150</f>
        <v>29.100469999999998</v>
      </c>
      <c r="R145" s="125">
        <f>R146+R150</f>
        <v>8.5660000000000014E-2</v>
      </c>
      <c r="T145" s="126">
        <f>T146+T150</f>
        <v>0</v>
      </c>
      <c r="AR145" s="121" t="s">
        <v>146</v>
      </c>
      <c r="AT145" s="127" t="s">
        <v>71</v>
      </c>
      <c r="AU145" s="127" t="s">
        <v>72</v>
      </c>
      <c r="AY145" s="121" t="s">
        <v>139</v>
      </c>
      <c r="BK145" s="128">
        <f>BK146+BK150</f>
        <v>0</v>
      </c>
    </row>
    <row r="146" spans="2:65" s="11" customFormat="1" ht="22.9" customHeight="1">
      <c r="B146" s="120"/>
      <c r="D146" s="121" t="s">
        <v>71</v>
      </c>
      <c r="E146" s="129" t="s">
        <v>591</v>
      </c>
      <c r="F146" s="129" t="s">
        <v>592</v>
      </c>
      <c r="J146" s="130">
        <f>BK146</f>
        <v>0</v>
      </c>
      <c r="L146" s="120"/>
      <c r="M146" s="124"/>
      <c r="P146" s="125">
        <f>SUM(P147:P149)</f>
        <v>1.044</v>
      </c>
      <c r="R146" s="125">
        <f>SUM(R147:R149)</f>
        <v>4.4999999999999999E-4</v>
      </c>
      <c r="T146" s="126">
        <f>SUM(T147:T149)</f>
        <v>0</v>
      </c>
      <c r="AR146" s="121" t="s">
        <v>146</v>
      </c>
      <c r="AT146" s="127" t="s">
        <v>71</v>
      </c>
      <c r="AU146" s="127" t="s">
        <v>80</v>
      </c>
      <c r="AY146" s="121" t="s">
        <v>139</v>
      </c>
      <c r="BK146" s="128">
        <f>SUM(BK147:BK149)</f>
        <v>0</v>
      </c>
    </row>
    <row r="147" spans="2:65" s="1" customFormat="1" ht="16.5" customHeight="1">
      <c r="B147" s="131"/>
      <c r="C147" s="132" t="s">
        <v>204</v>
      </c>
      <c r="D147" s="132" t="s">
        <v>141</v>
      </c>
      <c r="E147" s="133" t="s">
        <v>593</v>
      </c>
      <c r="F147" s="134" t="s">
        <v>594</v>
      </c>
      <c r="G147" s="135" t="s">
        <v>202</v>
      </c>
      <c r="H147" s="136">
        <v>9</v>
      </c>
      <c r="I147" s="136"/>
      <c r="J147" s="136">
        <f>ROUND(I147*H147,3)</f>
        <v>0</v>
      </c>
      <c r="K147" s="137"/>
      <c r="L147" s="25"/>
      <c r="M147" s="138" t="s">
        <v>1</v>
      </c>
      <c r="N147" s="139" t="s">
        <v>38</v>
      </c>
      <c r="O147" s="140">
        <v>0.11600000000000001</v>
      </c>
      <c r="P147" s="140">
        <f>O147*H147</f>
        <v>1.044</v>
      </c>
      <c r="Q147" s="140">
        <v>3.0000000000000001E-5</v>
      </c>
      <c r="R147" s="140">
        <f>Q147*H147</f>
        <v>2.7E-4</v>
      </c>
      <c r="S147" s="140">
        <v>0</v>
      </c>
      <c r="T147" s="141">
        <f>S147*H147</f>
        <v>0</v>
      </c>
      <c r="AR147" s="142" t="s">
        <v>185</v>
      </c>
      <c r="AT147" s="142" t="s">
        <v>141</v>
      </c>
      <c r="AU147" s="142" t="s">
        <v>146</v>
      </c>
      <c r="AY147" s="13" t="s">
        <v>139</v>
      </c>
      <c r="BE147" s="143">
        <f>IF(N147="základná",J147,0)</f>
        <v>0</v>
      </c>
      <c r="BF147" s="143">
        <f>IF(N147="znížená",J147,0)</f>
        <v>0</v>
      </c>
      <c r="BG147" s="143">
        <f>IF(N147="zákl. prenesená",J147,0)</f>
        <v>0</v>
      </c>
      <c r="BH147" s="143">
        <f>IF(N147="zníž. prenesená",J147,0)</f>
        <v>0</v>
      </c>
      <c r="BI147" s="143">
        <f>IF(N147="nulová",J147,0)</f>
        <v>0</v>
      </c>
      <c r="BJ147" s="13" t="s">
        <v>146</v>
      </c>
      <c r="BK147" s="144">
        <f>ROUND(I147*H147,3)</f>
        <v>0</v>
      </c>
      <c r="BL147" s="13" t="s">
        <v>185</v>
      </c>
      <c r="BM147" s="142" t="s">
        <v>980</v>
      </c>
    </row>
    <row r="148" spans="2:65" s="1" customFormat="1" ht="24.2" customHeight="1">
      <c r="B148" s="131"/>
      <c r="C148" s="145" t="s">
        <v>185</v>
      </c>
      <c r="D148" s="145" t="s">
        <v>167</v>
      </c>
      <c r="E148" s="146" t="s">
        <v>599</v>
      </c>
      <c r="F148" s="147" t="s">
        <v>600</v>
      </c>
      <c r="G148" s="148" t="s">
        <v>202</v>
      </c>
      <c r="H148" s="149">
        <v>9</v>
      </c>
      <c r="I148" s="149"/>
      <c r="J148" s="149">
        <f>ROUND(I148*H148,3)</f>
        <v>0</v>
      </c>
      <c r="K148" s="150"/>
      <c r="L148" s="151"/>
      <c r="M148" s="152" t="s">
        <v>1</v>
      </c>
      <c r="N148" s="153" t="s">
        <v>38</v>
      </c>
      <c r="O148" s="140">
        <v>0</v>
      </c>
      <c r="P148" s="140">
        <f>O148*H148</f>
        <v>0</v>
      </c>
      <c r="Q148" s="140">
        <v>2.0000000000000002E-5</v>
      </c>
      <c r="R148" s="140">
        <f>Q148*H148</f>
        <v>1.8000000000000001E-4</v>
      </c>
      <c r="S148" s="140">
        <v>0</v>
      </c>
      <c r="T148" s="141">
        <f>S148*H148</f>
        <v>0</v>
      </c>
      <c r="AR148" s="142" t="s">
        <v>499</v>
      </c>
      <c r="AT148" s="142" t="s">
        <v>167</v>
      </c>
      <c r="AU148" s="142" t="s">
        <v>146</v>
      </c>
      <c r="AY148" s="13" t="s">
        <v>139</v>
      </c>
      <c r="BE148" s="143">
        <f>IF(N148="základná",J148,0)</f>
        <v>0</v>
      </c>
      <c r="BF148" s="143">
        <f>IF(N148="znížená",J148,0)</f>
        <v>0</v>
      </c>
      <c r="BG148" s="143">
        <f>IF(N148="zákl. prenesená",J148,0)</f>
        <v>0</v>
      </c>
      <c r="BH148" s="143">
        <f>IF(N148="zníž. prenesená",J148,0)</f>
        <v>0</v>
      </c>
      <c r="BI148" s="143">
        <f>IF(N148="nulová",J148,0)</f>
        <v>0</v>
      </c>
      <c r="BJ148" s="13" t="s">
        <v>146</v>
      </c>
      <c r="BK148" s="144">
        <f>ROUND(I148*H148,3)</f>
        <v>0</v>
      </c>
      <c r="BL148" s="13" t="s">
        <v>499</v>
      </c>
      <c r="BM148" s="142" t="s">
        <v>981</v>
      </c>
    </row>
    <row r="149" spans="2:65" s="1" customFormat="1" ht="24.2" customHeight="1">
      <c r="B149" s="131"/>
      <c r="C149" s="132" t="s">
        <v>211</v>
      </c>
      <c r="D149" s="132" t="s">
        <v>141</v>
      </c>
      <c r="E149" s="133" t="s">
        <v>846</v>
      </c>
      <c r="F149" s="134" t="s">
        <v>847</v>
      </c>
      <c r="G149" s="135" t="s">
        <v>358</v>
      </c>
      <c r="H149" s="136">
        <v>0.27500000000000002</v>
      </c>
      <c r="I149" s="136"/>
      <c r="J149" s="136">
        <f>ROUND(I149*H149,3)</f>
        <v>0</v>
      </c>
      <c r="K149" s="137"/>
      <c r="L149" s="25"/>
      <c r="M149" s="138" t="s">
        <v>1</v>
      </c>
      <c r="N149" s="139" t="s">
        <v>38</v>
      </c>
      <c r="O149" s="140">
        <v>0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185</v>
      </c>
      <c r="AT149" s="142" t="s">
        <v>141</v>
      </c>
      <c r="AU149" s="142" t="s">
        <v>146</v>
      </c>
      <c r="AY149" s="13" t="s">
        <v>139</v>
      </c>
      <c r="BE149" s="143">
        <f>IF(N149="základná",J149,0)</f>
        <v>0</v>
      </c>
      <c r="BF149" s="143">
        <f>IF(N149="znížená",J149,0)</f>
        <v>0</v>
      </c>
      <c r="BG149" s="143">
        <f>IF(N149="zákl. prenesená",J149,0)</f>
        <v>0</v>
      </c>
      <c r="BH149" s="143">
        <f>IF(N149="zníž. prenesená",J149,0)</f>
        <v>0</v>
      </c>
      <c r="BI149" s="143">
        <f>IF(N149="nulová",J149,0)</f>
        <v>0</v>
      </c>
      <c r="BJ149" s="13" t="s">
        <v>146</v>
      </c>
      <c r="BK149" s="144">
        <f>ROUND(I149*H149,3)</f>
        <v>0</v>
      </c>
      <c r="BL149" s="13" t="s">
        <v>185</v>
      </c>
      <c r="BM149" s="142" t="s">
        <v>982</v>
      </c>
    </row>
    <row r="150" spans="2:65" s="11" customFormat="1" ht="22.9" customHeight="1">
      <c r="B150" s="120"/>
      <c r="D150" s="121" t="s">
        <v>71</v>
      </c>
      <c r="E150" s="129" t="s">
        <v>515</v>
      </c>
      <c r="F150" s="129" t="s">
        <v>516</v>
      </c>
      <c r="J150" s="130">
        <f>BK150</f>
        <v>0</v>
      </c>
      <c r="L150" s="120"/>
      <c r="M150" s="124"/>
      <c r="P150" s="125">
        <f>SUM(P151:P162)</f>
        <v>28.056469999999997</v>
      </c>
      <c r="R150" s="125">
        <f>SUM(R151:R162)</f>
        <v>8.5210000000000008E-2</v>
      </c>
      <c r="T150" s="126">
        <f>SUM(T151:T162)</f>
        <v>0</v>
      </c>
      <c r="AR150" s="121" t="s">
        <v>146</v>
      </c>
      <c r="AT150" s="127" t="s">
        <v>71</v>
      </c>
      <c r="AU150" s="127" t="s">
        <v>80</v>
      </c>
      <c r="AY150" s="121" t="s">
        <v>139</v>
      </c>
      <c r="BK150" s="128">
        <f>SUM(BK151:BK162)</f>
        <v>0</v>
      </c>
    </row>
    <row r="151" spans="2:65" s="1" customFormat="1" ht="16.5" customHeight="1">
      <c r="B151" s="131"/>
      <c r="C151" s="132" t="s">
        <v>215</v>
      </c>
      <c r="D151" s="132" t="s">
        <v>141</v>
      </c>
      <c r="E151" s="133" t="s">
        <v>308</v>
      </c>
      <c r="F151" s="134" t="s">
        <v>309</v>
      </c>
      <c r="G151" s="135" t="s">
        <v>310</v>
      </c>
      <c r="H151" s="136">
        <v>1</v>
      </c>
      <c r="I151" s="136"/>
      <c r="J151" s="136">
        <f t="shared" ref="J151:J162" si="20">ROUND(I151*H151,3)</f>
        <v>0</v>
      </c>
      <c r="K151" s="137"/>
      <c r="L151" s="25"/>
      <c r="M151" s="138" t="s">
        <v>1</v>
      </c>
      <c r="N151" s="139" t="s">
        <v>38</v>
      </c>
      <c r="O151" s="140">
        <v>0</v>
      </c>
      <c r="P151" s="140">
        <f t="shared" ref="P151:P162" si="21">O151*H151</f>
        <v>0</v>
      </c>
      <c r="Q151" s="140">
        <v>0</v>
      </c>
      <c r="R151" s="140">
        <f t="shared" ref="R151:R162" si="22">Q151*H151</f>
        <v>0</v>
      </c>
      <c r="S151" s="140">
        <v>0</v>
      </c>
      <c r="T151" s="141">
        <f t="shared" ref="T151:T162" si="23">S151*H151</f>
        <v>0</v>
      </c>
      <c r="AR151" s="142" t="s">
        <v>311</v>
      </c>
      <c r="AT151" s="142" t="s">
        <v>141</v>
      </c>
      <c r="AU151" s="142" t="s">
        <v>146</v>
      </c>
      <c r="AY151" s="13" t="s">
        <v>139</v>
      </c>
      <c r="BE151" s="143">
        <f t="shared" ref="BE151:BE162" si="24">IF(N151="základná",J151,0)</f>
        <v>0</v>
      </c>
      <c r="BF151" s="143">
        <f t="shared" ref="BF151:BF162" si="25">IF(N151="znížená",J151,0)</f>
        <v>0</v>
      </c>
      <c r="BG151" s="143">
        <f t="shared" ref="BG151:BG162" si="26">IF(N151="zákl. prenesená",J151,0)</f>
        <v>0</v>
      </c>
      <c r="BH151" s="143">
        <f t="shared" ref="BH151:BH162" si="27">IF(N151="zníž. prenesená",J151,0)</f>
        <v>0</v>
      </c>
      <c r="BI151" s="143">
        <f t="shared" ref="BI151:BI162" si="28">IF(N151="nulová",J151,0)</f>
        <v>0</v>
      </c>
      <c r="BJ151" s="13" t="s">
        <v>146</v>
      </c>
      <c r="BK151" s="144">
        <f t="shared" ref="BK151:BK162" si="29">ROUND(I151*H151,3)</f>
        <v>0</v>
      </c>
      <c r="BL151" s="13" t="s">
        <v>311</v>
      </c>
      <c r="BM151" s="142" t="s">
        <v>983</v>
      </c>
    </row>
    <row r="152" spans="2:65" s="1" customFormat="1" ht="16.5" customHeight="1">
      <c r="B152" s="131"/>
      <c r="C152" s="145" t="s">
        <v>219</v>
      </c>
      <c r="D152" s="145" t="s">
        <v>167</v>
      </c>
      <c r="E152" s="146" t="s">
        <v>313</v>
      </c>
      <c r="F152" s="147" t="s">
        <v>314</v>
      </c>
      <c r="G152" s="148" t="s">
        <v>184</v>
      </c>
      <c r="H152" s="149">
        <v>1</v>
      </c>
      <c r="I152" s="149"/>
      <c r="J152" s="149">
        <f t="shared" si="20"/>
        <v>0</v>
      </c>
      <c r="K152" s="150"/>
      <c r="L152" s="151"/>
      <c r="M152" s="152" t="s">
        <v>1</v>
      </c>
      <c r="N152" s="153" t="s">
        <v>38</v>
      </c>
      <c r="O152" s="140">
        <v>0</v>
      </c>
      <c r="P152" s="140">
        <f t="shared" si="21"/>
        <v>0</v>
      </c>
      <c r="Q152" s="140">
        <v>1E-3</v>
      </c>
      <c r="R152" s="140">
        <f t="shared" si="22"/>
        <v>1E-3</v>
      </c>
      <c r="S152" s="140">
        <v>0</v>
      </c>
      <c r="T152" s="141">
        <f t="shared" si="23"/>
        <v>0</v>
      </c>
      <c r="AR152" s="142" t="s">
        <v>171</v>
      </c>
      <c r="AT152" s="142" t="s">
        <v>167</v>
      </c>
      <c r="AU152" s="142" t="s">
        <v>146</v>
      </c>
      <c r="AY152" s="13" t="s">
        <v>139</v>
      </c>
      <c r="BE152" s="143">
        <f t="shared" si="24"/>
        <v>0</v>
      </c>
      <c r="BF152" s="143">
        <f t="shared" si="25"/>
        <v>0</v>
      </c>
      <c r="BG152" s="143">
        <f t="shared" si="26"/>
        <v>0</v>
      </c>
      <c r="BH152" s="143">
        <f t="shared" si="27"/>
        <v>0</v>
      </c>
      <c r="BI152" s="143">
        <f t="shared" si="28"/>
        <v>0</v>
      </c>
      <c r="BJ152" s="13" t="s">
        <v>146</v>
      </c>
      <c r="BK152" s="144">
        <f t="shared" si="29"/>
        <v>0</v>
      </c>
      <c r="BL152" s="13" t="s">
        <v>145</v>
      </c>
      <c r="BM152" s="142" t="s">
        <v>984</v>
      </c>
    </row>
    <row r="153" spans="2:65" s="1" customFormat="1" ht="33" customHeight="1">
      <c r="B153" s="131"/>
      <c r="C153" s="132" t="s">
        <v>7</v>
      </c>
      <c r="D153" s="132" t="s">
        <v>141</v>
      </c>
      <c r="E153" s="133" t="s">
        <v>605</v>
      </c>
      <c r="F153" s="134" t="s">
        <v>606</v>
      </c>
      <c r="G153" s="135" t="s">
        <v>202</v>
      </c>
      <c r="H153" s="136">
        <v>9</v>
      </c>
      <c r="I153" s="136"/>
      <c r="J153" s="136">
        <f t="shared" si="20"/>
        <v>0</v>
      </c>
      <c r="K153" s="137"/>
      <c r="L153" s="25"/>
      <c r="M153" s="138" t="s">
        <v>1</v>
      </c>
      <c r="N153" s="139" t="s">
        <v>38</v>
      </c>
      <c r="O153" s="140">
        <v>0.56896000000000002</v>
      </c>
      <c r="P153" s="140">
        <f t="shared" si="21"/>
        <v>5.1206399999999999</v>
      </c>
      <c r="Q153" s="140">
        <v>3.14E-3</v>
      </c>
      <c r="R153" s="140">
        <f t="shared" si="22"/>
        <v>2.826E-2</v>
      </c>
      <c r="S153" s="140">
        <v>0</v>
      </c>
      <c r="T153" s="141">
        <f t="shared" si="23"/>
        <v>0</v>
      </c>
      <c r="AR153" s="142" t="s">
        <v>185</v>
      </c>
      <c r="AT153" s="142" t="s">
        <v>141</v>
      </c>
      <c r="AU153" s="142" t="s">
        <v>146</v>
      </c>
      <c r="AY153" s="13" t="s">
        <v>139</v>
      </c>
      <c r="BE153" s="143">
        <f t="shared" si="24"/>
        <v>0</v>
      </c>
      <c r="BF153" s="143">
        <f t="shared" si="25"/>
        <v>0</v>
      </c>
      <c r="BG153" s="143">
        <f t="shared" si="26"/>
        <v>0</v>
      </c>
      <c r="BH153" s="143">
        <f t="shared" si="27"/>
        <v>0</v>
      </c>
      <c r="BI153" s="143">
        <f t="shared" si="28"/>
        <v>0</v>
      </c>
      <c r="BJ153" s="13" t="s">
        <v>146</v>
      </c>
      <c r="BK153" s="144">
        <f t="shared" si="29"/>
        <v>0</v>
      </c>
      <c r="BL153" s="13" t="s">
        <v>185</v>
      </c>
      <c r="BM153" s="142" t="s">
        <v>985</v>
      </c>
    </row>
    <row r="154" spans="2:65" s="1" customFormat="1" ht="21.75" customHeight="1">
      <c r="B154" s="131"/>
      <c r="C154" s="132" t="s">
        <v>227</v>
      </c>
      <c r="D154" s="132" t="s">
        <v>141</v>
      </c>
      <c r="E154" s="133" t="s">
        <v>986</v>
      </c>
      <c r="F154" s="134" t="s">
        <v>987</v>
      </c>
      <c r="G154" s="135" t="s">
        <v>825</v>
      </c>
      <c r="H154" s="136">
        <v>2</v>
      </c>
      <c r="I154" s="136"/>
      <c r="J154" s="136">
        <f t="shared" si="20"/>
        <v>0</v>
      </c>
      <c r="K154" s="137"/>
      <c r="L154" s="25"/>
      <c r="M154" s="138" t="s">
        <v>1</v>
      </c>
      <c r="N154" s="139" t="s">
        <v>38</v>
      </c>
      <c r="O154" s="140">
        <v>2.5781999999999998</v>
      </c>
      <c r="P154" s="140">
        <f t="shared" si="21"/>
        <v>5.1563999999999997</v>
      </c>
      <c r="Q154" s="140">
        <v>1.214E-2</v>
      </c>
      <c r="R154" s="140">
        <f t="shared" si="22"/>
        <v>2.4279999999999999E-2</v>
      </c>
      <c r="S154" s="140">
        <v>0</v>
      </c>
      <c r="T154" s="141">
        <f t="shared" si="23"/>
        <v>0</v>
      </c>
      <c r="AR154" s="142" t="s">
        <v>185</v>
      </c>
      <c r="AT154" s="142" t="s">
        <v>141</v>
      </c>
      <c r="AU154" s="142" t="s">
        <v>146</v>
      </c>
      <c r="AY154" s="13" t="s">
        <v>139</v>
      </c>
      <c r="BE154" s="143">
        <f t="shared" si="24"/>
        <v>0</v>
      </c>
      <c r="BF154" s="143">
        <f t="shared" si="25"/>
        <v>0</v>
      </c>
      <c r="BG154" s="143">
        <f t="shared" si="26"/>
        <v>0</v>
      </c>
      <c r="BH154" s="143">
        <f t="shared" si="27"/>
        <v>0</v>
      </c>
      <c r="BI154" s="143">
        <f t="shared" si="28"/>
        <v>0</v>
      </c>
      <c r="BJ154" s="13" t="s">
        <v>146</v>
      </c>
      <c r="BK154" s="144">
        <f t="shared" si="29"/>
        <v>0</v>
      </c>
      <c r="BL154" s="13" t="s">
        <v>185</v>
      </c>
      <c r="BM154" s="142" t="s">
        <v>988</v>
      </c>
    </row>
    <row r="155" spans="2:65" s="1" customFormat="1" ht="16.5" customHeight="1">
      <c r="B155" s="131"/>
      <c r="C155" s="132" t="s">
        <v>232</v>
      </c>
      <c r="D155" s="132" t="s">
        <v>141</v>
      </c>
      <c r="E155" s="133" t="s">
        <v>623</v>
      </c>
      <c r="F155" s="134" t="s">
        <v>624</v>
      </c>
      <c r="G155" s="135" t="s">
        <v>184</v>
      </c>
      <c r="H155" s="136">
        <v>6</v>
      </c>
      <c r="I155" s="136"/>
      <c r="J155" s="136">
        <f t="shared" si="20"/>
        <v>0</v>
      </c>
      <c r="K155" s="137"/>
      <c r="L155" s="25"/>
      <c r="M155" s="138" t="s">
        <v>1</v>
      </c>
      <c r="N155" s="139" t="s">
        <v>38</v>
      </c>
      <c r="O155" s="140">
        <v>0.40100000000000002</v>
      </c>
      <c r="P155" s="140">
        <f t="shared" si="21"/>
        <v>2.4060000000000001</v>
      </c>
      <c r="Q155" s="140">
        <v>0</v>
      </c>
      <c r="R155" s="140">
        <f t="shared" si="22"/>
        <v>0</v>
      </c>
      <c r="S155" s="140">
        <v>0</v>
      </c>
      <c r="T155" s="141">
        <f t="shared" si="23"/>
        <v>0</v>
      </c>
      <c r="AR155" s="142" t="s">
        <v>185</v>
      </c>
      <c r="AT155" s="142" t="s">
        <v>141</v>
      </c>
      <c r="AU155" s="142" t="s">
        <v>146</v>
      </c>
      <c r="AY155" s="13" t="s">
        <v>139</v>
      </c>
      <c r="BE155" s="143">
        <f t="shared" si="24"/>
        <v>0</v>
      </c>
      <c r="BF155" s="143">
        <f t="shared" si="25"/>
        <v>0</v>
      </c>
      <c r="BG155" s="143">
        <f t="shared" si="26"/>
        <v>0</v>
      </c>
      <c r="BH155" s="143">
        <f t="shared" si="27"/>
        <v>0</v>
      </c>
      <c r="BI155" s="143">
        <f t="shared" si="28"/>
        <v>0</v>
      </c>
      <c r="BJ155" s="13" t="s">
        <v>146</v>
      </c>
      <c r="BK155" s="144">
        <f t="shared" si="29"/>
        <v>0</v>
      </c>
      <c r="BL155" s="13" t="s">
        <v>185</v>
      </c>
      <c r="BM155" s="142" t="s">
        <v>989</v>
      </c>
    </row>
    <row r="156" spans="2:65" s="1" customFormat="1" ht="24.2" customHeight="1">
      <c r="B156" s="131"/>
      <c r="C156" s="132" t="s">
        <v>236</v>
      </c>
      <c r="D156" s="132" t="s">
        <v>141</v>
      </c>
      <c r="E156" s="133" t="s">
        <v>635</v>
      </c>
      <c r="F156" s="134" t="s">
        <v>636</v>
      </c>
      <c r="G156" s="135" t="s">
        <v>184</v>
      </c>
      <c r="H156" s="136">
        <v>6</v>
      </c>
      <c r="I156" s="136"/>
      <c r="J156" s="136">
        <f t="shared" si="20"/>
        <v>0</v>
      </c>
      <c r="K156" s="137"/>
      <c r="L156" s="25"/>
      <c r="M156" s="138" t="s">
        <v>1</v>
      </c>
      <c r="N156" s="139" t="s">
        <v>38</v>
      </c>
      <c r="O156" s="140">
        <v>0.22758999999999999</v>
      </c>
      <c r="P156" s="140">
        <f t="shared" si="21"/>
        <v>1.36554</v>
      </c>
      <c r="Q156" s="140">
        <v>5.0000000000000002E-5</v>
      </c>
      <c r="R156" s="140">
        <f t="shared" si="22"/>
        <v>3.0000000000000003E-4</v>
      </c>
      <c r="S156" s="140">
        <v>0</v>
      </c>
      <c r="T156" s="141">
        <f t="shared" si="23"/>
        <v>0</v>
      </c>
      <c r="AR156" s="142" t="s">
        <v>185</v>
      </c>
      <c r="AT156" s="142" t="s">
        <v>141</v>
      </c>
      <c r="AU156" s="142" t="s">
        <v>146</v>
      </c>
      <c r="AY156" s="13" t="s">
        <v>139</v>
      </c>
      <c r="BE156" s="143">
        <f t="shared" si="24"/>
        <v>0</v>
      </c>
      <c r="BF156" s="143">
        <f t="shared" si="25"/>
        <v>0</v>
      </c>
      <c r="BG156" s="143">
        <f t="shared" si="26"/>
        <v>0</v>
      </c>
      <c r="BH156" s="143">
        <f t="shared" si="27"/>
        <v>0</v>
      </c>
      <c r="BI156" s="143">
        <f t="shared" si="28"/>
        <v>0</v>
      </c>
      <c r="BJ156" s="13" t="s">
        <v>146</v>
      </c>
      <c r="BK156" s="144">
        <f t="shared" si="29"/>
        <v>0</v>
      </c>
      <c r="BL156" s="13" t="s">
        <v>185</v>
      </c>
      <c r="BM156" s="142" t="s">
        <v>990</v>
      </c>
    </row>
    <row r="157" spans="2:65" s="1" customFormat="1" ht="16.5" customHeight="1">
      <c r="B157" s="131"/>
      <c r="C157" s="145" t="s">
        <v>240</v>
      </c>
      <c r="D157" s="145" t="s">
        <v>167</v>
      </c>
      <c r="E157" s="146" t="s">
        <v>638</v>
      </c>
      <c r="F157" s="147" t="s">
        <v>639</v>
      </c>
      <c r="G157" s="148" t="s">
        <v>184</v>
      </c>
      <c r="H157" s="149">
        <v>6</v>
      </c>
      <c r="I157" s="149"/>
      <c r="J157" s="149">
        <f t="shared" si="20"/>
        <v>0</v>
      </c>
      <c r="K157" s="150"/>
      <c r="L157" s="151"/>
      <c r="M157" s="152" t="s">
        <v>1</v>
      </c>
      <c r="N157" s="153" t="s">
        <v>38</v>
      </c>
      <c r="O157" s="140">
        <v>0</v>
      </c>
      <c r="P157" s="140">
        <f t="shared" si="21"/>
        <v>0</v>
      </c>
      <c r="Q157" s="140">
        <v>5.9000000000000003E-4</v>
      </c>
      <c r="R157" s="140">
        <f t="shared" si="22"/>
        <v>3.5400000000000002E-3</v>
      </c>
      <c r="S157" s="140">
        <v>0</v>
      </c>
      <c r="T157" s="141">
        <f t="shared" si="23"/>
        <v>0</v>
      </c>
      <c r="AR157" s="142" t="s">
        <v>189</v>
      </c>
      <c r="AT157" s="142" t="s">
        <v>167</v>
      </c>
      <c r="AU157" s="142" t="s">
        <v>146</v>
      </c>
      <c r="AY157" s="13" t="s">
        <v>139</v>
      </c>
      <c r="BE157" s="143">
        <f t="shared" si="24"/>
        <v>0</v>
      </c>
      <c r="BF157" s="143">
        <f t="shared" si="25"/>
        <v>0</v>
      </c>
      <c r="BG157" s="143">
        <f t="shared" si="26"/>
        <v>0</v>
      </c>
      <c r="BH157" s="143">
        <f t="shared" si="27"/>
        <v>0</v>
      </c>
      <c r="BI157" s="143">
        <f t="shared" si="28"/>
        <v>0</v>
      </c>
      <c r="BJ157" s="13" t="s">
        <v>146</v>
      </c>
      <c r="BK157" s="144">
        <f t="shared" si="29"/>
        <v>0</v>
      </c>
      <c r="BL157" s="13" t="s">
        <v>185</v>
      </c>
      <c r="BM157" s="142" t="s">
        <v>991</v>
      </c>
    </row>
    <row r="158" spans="2:65" s="1" customFormat="1" ht="24.2" customHeight="1">
      <c r="B158" s="131"/>
      <c r="C158" s="132" t="s">
        <v>244</v>
      </c>
      <c r="D158" s="132" t="s">
        <v>141</v>
      </c>
      <c r="E158" s="133" t="s">
        <v>858</v>
      </c>
      <c r="F158" s="134" t="s">
        <v>859</v>
      </c>
      <c r="G158" s="135" t="s">
        <v>184</v>
      </c>
      <c r="H158" s="136">
        <v>2</v>
      </c>
      <c r="I158" s="136"/>
      <c r="J158" s="136">
        <f t="shared" si="20"/>
        <v>0</v>
      </c>
      <c r="K158" s="137"/>
      <c r="L158" s="25"/>
      <c r="M158" s="138" t="s">
        <v>1</v>
      </c>
      <c r="N158" s="139" t="s">
        <v>38</v>
      </c>
      <c r="O158" s="140">
        <v>0.35221999999999998</v>
      </c>
      <c r="P158" s="140">
        <f t="shared" si="21"/>
        <v>0.70443999999999996</v>
      </c>
      <c r="Q158" s="140">
        <v>6.0000000000000002E-5</v>
      </c>
      <c r="R158" s="140">
        <f t="shared" si="22"/>
        <v>1.2E-4</v>
      </c>
      <c r="S158" s="140">
        <v>0</v>
      </c>
      <c r="T158" s="141">
        <f t="shared" si="23"/>
        <v>0</v>
      </c>
      <c r="AR158" s="142" t="s">
        <v>185</v>
      </c>
      <c r="AT158" s="142" t="s">
        <v>141</v>
      </c>
      <c r="AU158" s="142" t="s">
        <v>146</v>
      </c>
      <c r="AY158" s="13" t="s">
        <v>139</v>
      </c>
      <c r="BE158" s="143">
        <f t="shared" si="24"/>
        <v>0</v>
      </c>
      <c r="BF158" s="143">
        <f t="shared" si="25"/>
        <v>0</v>
      </c>
      <c r="BG158" s="143">
        <f t="shared" si="26"/>
        <v>0</v>
      </c>
      <c r="BH158" s="143">
        <f t="shared" si="27"/>
        <v>0</v>
      </c>
      <c r="BI158" s="143">
        <f t="shared" si="28"/>
        <v>0</v>
      </c>
      <c r="BJ158" s="13" t="s">
        <v>146</v>
      </c>
      <c r="BK158" s="144">
        <f t="shared" si="29"/>
        <v>0</v>
      </c>
      <c r="BL158" s="13" t="s">
        <v>185</v>
      </c>
      <c r="BM158" s="142" t="s">
        <v>992</v>
      </c>
    </row>
    <row r="159" spans="2:65" s="1" customFormat="1" ht="16.5" customHeight="1">
      <c r="B159" s="131"/>
      <c r="C159" s="145" t="s">
        <v>250</v>
      </c>
      <c r="D159" s="145" t="s">
        <v>167</v>
      </c>
      <c r="E159" s="146" t="s">
        <v>861</v>
      </c>
      <c r="F159" s="147" t="s">
        <v>862</v>
      </c>
      <c r="G159" s="148" t="s">
        <v>184</v>
      </c>
      <c r="H159" s="149">
        <v>2</v>
      </c>
      <c r="I159" s="149"/>
      <c r="J159" s="149">
        <f t="shared" si="20"/>
        <v>0</v>
      </c>
      <c r="K159" s="150"/>
      <c r="L159" s="151"/>
      <c r="M159" s="152" t="s">
        <v>1</v>
      </c>
      <c r="N159" s="153" t="s">
        <v>38</v>
      </c>
      <c r="O159" s="140">
        <v>0</v>
      </c>
      <c r="P159" s="140">
        <f t="shared" si="21"/>
        <v>0</v>
      </c>
      <c r="Q159" s="140">
        <v>3.5000000000000001E-3</v>
      </c>
      <c r="R159" s="140">
        <f t="shared" si="22"/>
        <v>7.0000000000000001E-3</v>
      </c>
      <c r="S159" s="140">
        <v>0</v>
      </c>
      <c r="T159" s="141">
        <f t="shared" si="23"/>
        <v>0</v>
      </c>
      <c r="AR159" s="142" t="s">
        <v>189</v>
      </c>
      <c r="AT159" s="142" t="s">
        <v>167</v>
      </c>
      <c r="AU159" s="142" t="s">
        <v>146</v>
      </c>
      <c r="AY159" s="13" t="s">
        <v>139</v>
      </c>
      <c r="BE159" s="143">
        <f t="shared" si="24"/>
        <v>0</v>
      </c>
      <c r="BF159" s="143">
        <f t="shared" si="25"/>
        <v>0</v>
      </c>
      <c r="BG159" s="143">
        <f t="shared" si="26"/>
        <v>0</v>
      </c>
      <c r="BH159" s="143">
        <f t="shared" si="27"/>
        <v>0</v>
      </c>
      <c r="BI159" s="143">
        <f t="shared" si="28"/>
        <v>0</v>
      </c>
      <c r="BJ159" s="13" t="s">
        <v>146</v>
      </c>
      <c r="BK159" s="144">
        <f t="shared" si="29"/>
        <v>0</v>
      </c>
      <c r="BL159" s="13" t="s">
        <v>185</v>
      </c>
      <c r="BM159" s="142" t="s">
        <v>993</v>
      </c>
    </row>
    <row r="160" spans="2:65" s="1" customFormat="1" ht="16.5" customHeight="1">
      <c r="B160" s="131"/>
      <c r="C160" s="132" t="s">
        <v>256</v>
      </c>
      <c r="D160" s="132" t="s">
        <v>141</v>
      </c>
      <c r="E160" s="133" t="s">
        <v>676</v>
      </c>
      <c r="F160" s="134" t="s">
        <v>677</v>
      </c>
      <c r="G160" s="135" t="s">
        <v>202</v>
      </c>
      <c r="H160" s="136">
        <v>109</v>
      </c>
      <c r="I160" s="136"/>
      <c r="J160" s="136">
        <f t="shared" si="20"/>
        <v>0</v>
      </c>
      <c r="K160" s="137"/>
      <c r="L160" s="25"/>
      <c r="M160" s="138" t="s">
        <v>1</v>
      </c>
      <c r="N160" s="139" t="s">
        <v>38</v>
      </c>
      <c r="O160" s="140">
        <v>6.4000000000000001E-2</v>
      </c>
      <c r="P160" s="140">
        <f t="shared" si="21"/>
        <v>6.976</v>
      </c>
      <c r="Q160" s="140">
        <v>1.8000000000000001E-4</v>
      </c>
      <c r="R160" s="140">
        <f t="shared" si="22"/>
        <v>1.9620000000000002E-2</v>
      </c>
      <c r="S160" s="140">
        <v>0</v>
      </c>
      <c r="T160" s="141">
        <f t="shared" si="23"/>
        <v>0</v>
      </c>
      <c r="AR160" s="142" t="s">
        <v>185</v>
      </c>
      <c r="AT160" s="142" t="s">
        <v>141</v>
      </c>
      <c r="AU160" s="142" t="s">
        <v>146</v>
      </c>
      <c r="AY160" s="13" t="s">
        <v>139</v>
      </c>
      <c r="BE160" s="143">
        <f t="shared" si="24"/>
        <v>0</v>
      </c>
      <c r="BF160" s="143">
        <f t="shared" si="25"/>
        <v>0</v>
      </c>
      <c r="BG160" s="143">
        <f t="shared" si="26"/>
        <v>0</v>
      </c>
      <c r="BH160" s="143">
        <f t="shared" si="27"/>
        <v>0</v>
      </c>
      <c r="BI160" s="143">
        <f t="shared" si="28"/>
        <v>0</v>
      </c>
      <c r="BJ160" s="13" t="s">
        <v>146</v>
      </c>
      <c r="BK160" s="144">
        <f t="shared" si="29"/>
        <v>0</v>
      </c>
      <c r="BL160" s="13" t="s">
        <v>185</v>
      </c>
      <c r="BM160" s="142" t="s">
        <v>994</v>
      </c>
    </row>
    <row r="161" spans="2:65" s="1" customFormat="1" ht="24.2" customHeight="1">
      <c r="B161" s="131"/>
      <c r="C161" s="132" t="s">
        <v>316</v>
      </c>
      <c r="D161" s="132" t="s">
        <v>141</v>
      </c>
      <c r="E161" s="133" t="s">
        <v>680</v>
      </c>
      <c r="F161" s="134" t="s">
        <v>681</v>
      </c>
      <c r="G161" s="135" t="s">
        <v>202</v>
      </c>
      <c r="H161" s="136">
        <v>109</v>
      </c>
      <c r="I161" s="136"/>
      <c r="J161" s="136">
        <f t="shared" si="20"/>
        <v>0</v>
      </c>
      <c r="K161" s="137"/>
      <c r="L161" s="25"/>
      <c r="M161" s="138" t="s">
        <v>1</v>
      </c>
      <c r="N161" s="139" t="s">
        <v>38</v>
      </c>
      <c r="O161" s="140">
        <v>5.8049999999999997E-2</v>
      </c>
      <c r="P161" s="140">
        <f t="shared" si="21"/>
        <v>6.3274499999999998</v>
      </c>
      <c r="Q161" s="140">
        <v>1.0000000000000001E-5</v>
      </c>
      <c r="R161" s="140">
        <f t="shared" si="22"/>
        <v>1.09E-3</v>
      </c>
      <c r="S161" s="140">
        <v>0</v>
      </c>
      <c r="T161" s="141">
        <f t="shared" si="23"/>
        <v>0</v>
      </c>
      <c r="AR161" s="142" t="s">
        <v>185</v>
      </c>
      <c r="AT161" s="142" t="s">
        <v>141</v>
      </c>
      <c r="AU161" s="142" t="s">
        <v>146</v>
      </c>
      <c r="AY161" s="13" t="s">
        <v>139</v>
      </c>
      <c r="BE161" s="143">
        <f t="shared" si="24"/>
        <v>0</v>
      </c>
      <c r="BF161" s="143">
        <f t="shared" si="25"/>
        <v>0</v>
      </c>
      <c r="BG161" s="143">
        <f t="shared" si="26"/>
        <v>0</v>
      </c>
      <c r="BH161" s="143">
        <f t="shared" si="27"/>
        <v>0</v>
      </c>
      <c r="BI161" s="143">
        <f t="shared" si="28"/>
        <v>0</v>
      </c>
      <c r="BJ161" s="13" t="s">
        <v>146</v>
      </c>
      <c r="BK161" s="144">
        <f t="shared" si="29"/>
        <v>0</v>
      </c>
      <c r="BL161" s="13" t="s">
        <v>185</v>
      </c>
      <c r="BM161" s="142" t="s">
        <v>995</v>
      </c>
    </row>
    <row r="162" spans="2:65" s="1" customFormat="1" ht="24.2" customHeight="1">
      <c r="B162" s="131"/>
      <c r="C162" s="132" t="s">
        <v>320</v>
      </c>
      <c r="D162" s="132" t="s">
        <v>141</v>
      </c>
      <c r="E162" s="133" t="s">
        <v>541</v>
      </c>
      <c r="F162" s="134" t="s">
        <v>542</v>
      </c>
      <c r="G162" s="135" t="s">
        <v>358</v>
      </c>
      <c r="H162" s="136">
        <v>10.45</v>
      </c>
      <c r="I162" s="136"/>
      <c r="J162" s="136">
        <f t="shared" si="20"/>
        <v>0</v>
      </c>
      <c r="K162" s="137"/>
      <c r="L162" s="25"/>
      <c r="M162" s="138" t="s">
        <v>1</v>
      </c>
      <c r="N162" s="139" t="s">
        <v>38</v>
      </c>
      <c r="O162" s="140">
        <v>0</v>
      </c>
      <c r="P162" s="140">
        <f t="shared" si="21"/>
        <v>0</v>
      </c>
      <c r="Q162" s="140">
        <v>0</v>
      </c>
      <c r="R162" s="140">
        <f t="shared" si="22"/>
        <v>0</v>
      </c>
      <c r="S162" s="140">
        <v>0</v>
      </c>
      <c r="T162" s="141">
        <f t="shared" si="23"/>
        <v>0</v>
      </c>
      <c r="AR162" s="142" t="s">
        <v>185</v>
      </c>
      <c r="AT162" s="142" t="s">
        <v>141</v>
      </c>
      <c r="AU162" s="142" t="s">
        <v>146</v>
      </c>
      <c r="AY162" s="13" t="s">
        <v>139</v>
      </c>
      <c r="BE162" s="143">
        <f t="shared" si="24"/>
        <v>0</v>
      </c>
      <c r="BF162" s="143">
        <f t="shared" si="25"/>
        <v>0</v>
      </c>
      <c r="BG162" s="143">
        <f t="shared" si="26"/>
        <v>0</v>
      </c>
      <c r="BH162" s="143">
        <f t="shared" si="27"/>
        <v>0</v>
      </c>
      <c r="BI162" s="143">
        <f t="shared" si="28"/>
        <v>0</v>
      </c>
      <c r="BJ162" s="13" t="s">
        <v>146</v>
      </c>
      <c r="BK162" s="144">
        <f t="shared" si="29"/>
        <v>0</v>
      </c>
      <c r="BL162" s="13" t="s">
        <v>185</v>
      </c>
      <c r="BM162" s="142" t="s">
        <v>996</v>
      </c>
    </row>
    <row r="163" spans="2:65" s="11" customFormat="1" ht="25.9" customHeight="1">
      <c r="B163" s="120"/>
      <c r="D163" s="121" t="s">
        <v>71</v>
      </c>
      <c r="E163" s="122" t="s">
        <v>167</v>
      </c>
      <c r="F163" s="122" t="s">
        <v>550</v>
      </c>
      <c r="J163" s="123">
        <f>BK163</f>
        <v>0</v>
      </c>
      <c r="L163" s="120"/>
      <c r="M163" s="124"/>
      <c r="P163" s="125">
        <f>P164</f>
        <v>0.84000000000000008</v>
      </c>
      <c r="R163" s="125">
        <f>R164</f>
        <v>2.0400000000000001E-3</v>
      </c>
      <c r="T163" s="126">
        <f>T164</f>
        <v>0</v>
      </c>
      <c r="AR163" s="121" t="s">
        <v>151</v>
      </c>
      <c r="AT163" s="127" t="s">
        <v>71</v>
      </c>
      <c r="AU163" s="127" t="s">
        <v>72</v>
      </c>
      <c r="AY163" s="121" t="s">
        <v>139</v>
      </c>
      <c r="BK163" s="128">
        <f>BK164</f>
        <v>0</v>
      </c>
    </row>
    <row r="164" spans="2:65" s="11" customFormat="1" ht="22.9" customHeight="1">
      <c r="B164" s="120"/>
      <c r="D164" s="121" t="s">
        <v>71</v>
      </c>
      <c r="E164" s="129" t="s">
        <v>551</v>
      </c>
      <c r="F164" s="129" t="s">
        <v>552</v>
      </c>
      <c r="J164" s="130">
        <f>BK164</f>
        <v>0</v>
      </c>
      <c r="L164" s="120"/>
      <c r="M164" s="124"/>
      <c r="P164" s="125">
        <f>SUM(P165:P166)</f>
        <v>0.84000000000000008</v>
      </c>
      <c r="R164" s="125">
        <f>SUM(R165:R166)</f>
        <v>2.0400000000000001E-3</v>
      </c>
      <c r="T164" s="126">
        <f>SUM(T165:T166)</f>
        <v>0</v>
      </c>
      <c r="AR164" s="121" t="s">
        <v>151</v>
      </c>
      <c r="AT164" s="127" t="s">
        <v>71</v>
      </c>
      <c r="AU164" s="127" t="s">
        <v>80</v>
      </c>
      <c r="AY164" s="121" t="s">
        <v>139</v>
      </c>
      <c r="BK164" s="128">
        <f>SUM(BK165:BK166)</f>
        <v>0</v>
      </c>
    </row>
    <row r="165" spans="2:65" s="1" customFormat="1" ht="24.2" customHeight="1">
      <c r="B165" s="131"/>
      <c r="C165" s="132" t="s">
        <v>324</v>
      </c>
      <c r="D165" s="132" t="s">
        <v>141</v>
      </c>
      <c r="E165" s="133" t="s">
        <v>803</v>
      </c>
      <c r="F165" s="134" t="s">
        <v>804</v>
      </c>
      <c r="G165" s="135" t="s">
        <v>184</v>
      </c>
      <c r="H165" s="136">
        <v>6</v>
      </c>
      <c r="I165" s="136"/>
      <c r="J165" s="136">
        <f>ROUND(I165*H165,3)</f>
        <v>0</v>
      </c>
      <c r="K165" s="137"/>
      <c r="L165" s="25"/>
      <c r="M165" s="138" t="s">
        <v>1</v>
      </c>
      <c r="N165" s="139" t="s">
        <v>38</v>
      </c>
      <c r="O165" s="140">
        <v>0.14000000000000001</v>
      </c>
      <c r="P165" s="140">
        <f>O165*H165</f>
        <v>0.84000000000000008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225</v>
      </c>
      <c r="AT165" s="142" t="s">
        <v>141</v>
      </c>
      <c r="AU165" s="142" t="s">
        <v>146</v>
      </c>
      <c r="AY165" s="13" t="s">
        <v>139</v>
      </c>
      <c r="BE165" s="143">
        <f>IF(N165="základná",J165,0)</f>
        <v>0</v>
      </c>
      <c r="BF165" s="143">
        <f>IF(N165="znížená",J165,0)</f>
        <v>0</v>
      </c>
      <c r="BG165" s="143">
        <f>IF(N165="zákl. prenesená",J165,0)</f>
        <v>0</v>
      </c>
      <c r="BH165" s="143">
        <f>IF(N165="zníž. prenesená",J165,0)</f>
        <v>0</v>
      </c>
      <c r="BI165" s="143">
        <f>IF(N165="nulová",J165,0)</f>
        <v>0</v>
      </c>
      <c r="BJ165" s="13" t="s">
        <v>146</v>
      </c>
      <c r="BK165" s="144">
        <f>ROUND(I165*H165,3)</f>
        <v>0</v>
      </c>
      <c r="BL165" s="13" t="s">
        <v>225</v>
      </c>
      <c r="BM165" s="142" t="s">
        <v>997</v>
      </c>
    </row>
    <row r="166" spans="2:65" s="1" customFormat="1" ht="33" customHeight="1">
      <c r="B166" s="131"/>
      <c r="C166" s="145" t="s">
        <v>328</v>
      </c>
      <c r="D166" s="145" t="s">
        <v>167</v>
      </c>
      <c r="E166" s="146" t="s">
        <v>807</v>
      </c>
      <c r="F166" s="147" t="s">
        <v>808</v>
      </c>
      <c r="G166" s="148" t="s">
        <v>184</v>
      </c>
      <c r="H166" s="149">
        <v>6</v>
      </c>
      <c r="I166" s="149"/>
      <c r="J166" s="149">
        <f>ROUND(I166*H166,3)</f>
        <v>0</v>
      </c>
      <c r="K166" s="150"/>
      <c r="L166" s="151"/>
      <c r="M166" s="152" t="s">
        <v>1</v>
      </c>
      <c r="N166" s="153" t="s">
        <v>38</v>
      </c>
      <c r="O166" s="140">
        <v>0</v>
      </c>
      <c r="P166" s="140">
        <f>O166*H166</f>
        <v>0</v>
      </c>
      <c r="Q166" s="140">
        <v>3.4000000000000002E-4</v>
      </c>
      <c r="R166" s="140">
        <f>Q166*H166</f>
        <v>2.0400000000000001E-3</v>
      </c>
      <c r="S166" s="140">
        <v>0</v>
      </c>
      <c r="T166" s="141">
        <f>S166*H166</f>
        <v>0</v>
      </c>
      <c r="AR166" s="142" t="s">
        <v>499</v>
      </c>
      <c r="AT166" s="142" t="s">
        <v>167</v>
      </c>
      <c r="AU166" s="142" t="s">
        <v>146</v>
      </c>
      <c r="AY166" s="13" t="s">
        <v>139</v>
      </c>
      <c r="BE166" s="143">
        <f>IF(N166="základná",J166,0)</f>
        <v>0</v>
      </c>
      <c r="BF166" s="143">
        <f>IF(N166="znížená",J166,0)</f>
        <v>0</v>
      </c>
      <c r="BG166" s="143">
        <f>IF(N166="zákl. prenesená",J166,0)</f>
        <v>0</v>
      </c>
      <c r="BH166" s="143">
        <f>IF(N166="zníž. prenesená",J166,0)</f>
        <v>0</v>
      </c>
      <c r="BI166" s="143">
        <f>IF(N166="nulová",J166,0)</f>
        <v>0</v>
      </c>
      <c r="BJ166" s="13" t="s">
        <v>146</v>
      </c>
      <c r="BK166" s="144">
        <f>ROUND(I166*H166,3)</f>
        <v>0</v>
      </c>
      <c r="BL166" s="13" t="s">
        <v>499</v>
      </c>
      <c r="BM166" s="142" t="s">
        <v>998</v>
      </c>
    </row>
    <row r="167" spans="2:65" s="11" customFormat="1" ht="25.9" customHeight="1">
      <c r="B167" s="120"/>
      <c r="D167" s="121" t="s">
        <v>71</v>
      </c>
      <c r="E167" s="122" t="s">
        <v>254</v>
      </c>
      <c r="F167" s="122" t="s">
        <v>255</v>
      </c>
      <c r="J167" s="123">
        <f>BK167</f>
        <v>0</v>
      </c>
      <c r="L167" s="120"/>
      <c r="M167" s="124"/>
      <c r="P167" s="125">
        <f>P168</f>
        <v>10.600000000000001</v>
      </c>
      <c r="R167" s="125">
        <f>R168</f>
        <v>0</v>
      </c>
      <c r="T167" s="126">
        <f>T168</f>
        <v>0</v>
      </c>
      <c r="AR167" s="121" t="s">
        <v>145</v>
      </c>
      <c r="AT167" s="127" t="s">
        <v>71</v>
      </c>
      <c r="AU167" s="127" t="s">
        <v>72</v>
      </c>
      <c r="AY167" s="121" t="s">
        <v>139</v>
      </c>
      <c r="BK167" s="128">
        <f>BK168</f>
        <v>0</v>
      </c>
    </row>
    <row r="168" spans="2:65" s="1" customFormat="1" ht="37.9" customHeight="1">
      <c r="B168" s="131"/>
      <c r="C168" s="132" t="s">
        <v>189</v>
      </c>
      <c r="D168" s="132" t="s">
        <v>141</v>
      </c>
      <c r="E168" s="133" t="s">
        <v>819</v>
      </c>
      <c r="F168" s="134" t="s">
        <v>820</v>
      </c>
      <c r="G168" s="135" t="s">
        <v>259</v>
      </c>
      <c r="H168" s="136">
        <v>10</v>
      </c>
      <c r="I168" s="136"/>
      <c r="J168" s="136">
        <f>ROUND(I168*H168,3)</f>
        <v>0</v>
      </c>
      <c r="K168" s="137"/>
      <c r="L168" s="25"/>
      <c r="M168" s="154" t="s">
        <v>1</v>
      </c>
      <c r="N168" s="155" t="s">
        <v>38</v>
      </c>
      <c r="O168" s="156">
        <v>1.06</v>
      </c>
      <c r="P168" s="156">
        <f>O168*H168</f>
        <v>10.600000000000001</v>
      </c>
      <c r="Q168" s="156">
        <v>0</v>
      </c>
      <c r="R168" s="156">
        <f>Q168*H168</f>
        <v>0</v>
      </c>
      <c r="S168" s="156">
        <v>0</v>
      </c>
      <c r="T168" s="157">
        <f>S168*H168</f>
        <v>0</v>
      </c>
      <c r="AR168" s="142" t="s">
        <v>260</v>
      </c>
      <c r="AT168" s="142" t="s">
        <v>141</v>
      </c>
      <c r="AU168" s="142" t="s">
        <v>80</v>
      </c>
      <c r="AY168" s="13" t="s">
        <v>139</v>
      </c>
      <c r="BE168" s="143">
        <f>IF(N168="základná",J168,0)</f>
        <v>0</v>
      </c>
      <c r="BF168" s="143">
        <f>IF(N168="znížená",J168,0)</f>
        <v>0</v>
      </c>
      <c r="BG168" s="143">
        <f>IF(N168="zákl. prenesená",J168,0)</f>
        <v>0</v>
      </c>
      <c r="BH168" s="143">
        <f>IF(N168="zníž. prenesená",J168,0)</f>
        <v>0</v>
      </c>
      <c r="BI168" s="143">
        <f>IF(N168="nulová",J168,0)</f>
        <v>0</v>
      </c>
      <c r="BJ168" s="13" t="s">
        <v>146</v>
      </c>
      <c r="BK168" s="144">
        <f>ROUND(I168*H168,3)</f>
        <v>0</v>
      </c>
      <c r="BL168" s="13" t="s">
        <v>260</v>
      </c>
      <c r="BM168" s="142" t="s">
        <v>999</v>
      </c>
    </row>
    <row r="169" spans="2:65" s="1" customFormat="1" ht="6.95" customHeight="1">
      <c r="B169" s="40"/>
      <c r="C169" s="41"/>
      <c r="D169" s="41"/>
      <c r="E169" s="41"/>
      <c r="F169" s="41"/>
      <c r="G169" s="41"/>
      <c r="H169" s="41"/>
      <c r="I169" s="41"/>
      <c r="J169" s="41"/>
      <c r="K169" s="41"/>
      <c r="L169" s="25"/>
    </row>
  </sheetData>
  <autoFilter ref="C125:K168" xr:uid="{00000000-0009-0000-0000-00000B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4"/>
  <sheetViews>
    <sheetView showGridLines="0" topLeftCell="A13" workbookViewId="0">
      <selection activeCell="J34" sqref="J3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8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81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112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26.25" customHeight="1">
      <c r="B7" s="16"/>
      <c r="E7" s="196" t="str">
        <f>'Rekapitulácia stavby'!K6</f>
        <v>Rekonštrukcia ustajňovacích priestorov na hosp. dvore Liptovský Peter</v>
      </c>
      <c r="F7" s="197"/>
      <c r="G7" s="197"/>
      <c r="H7" s="19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85" t="s">
        <v>114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8. 2. 2025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>
      <c r="B15" s="25"/>
      <c r="E15" s="20" t="s">
        <v>22</v>
      </c>
      <c r="I15" s="22" t="s">
        <v>23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8" t="str">
        <f>'Rekapitulácia stavby'!E14</f>
        <v xml:space="preserve"> </v>
      </c>
      <c r="F18" s="188"/>
      <c r="G18" s="188"/>
      <c r="H18" s="188"/>
      <c r="I18" s="22" t="s">
        <v>23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21</v>
      </c>
      <c r="J20" s="20" t="s">
        <v>1</v>
      </c>
      <c r="L20" s="25"/>
    </row>
    <row r="21" spans="2:12" s="1" customFormat="1" ht="18" customHeight="1">
      <c r="B21" s="25"/>
      <c r="E21" s="20" t="s">
        <v>27</v>
      </c>
      <c r="I21" s="22" t="s">
        <v>23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30</v>
      </c>
      <c r="I23" s="22" t="s">
        <v>21</v>
      </c>
      <c r="J23" s="20" t="s">
        <v>1</v>
      </c>
      <c r="L23" s="25"/>
    </row>
    <row r="24" spans="2:12" s="1" customFormat="1" ht="18" customHeight="1">
      <c r="B24" s="25"/>
      <c r="E24" s="20" t="s">
        <v>27</v>
      </c>
      <c r="I24" s="22" t="s">
        <v>23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31</v>
      </c>
      <c r="L26" s="25"/>
    </row>
    <row r="27" spans="2:12" s="7" customFormat="1" ht="16.5" customHeight="1">
      <c r="B27" s="85"/>
      <c r="E27" s="190" t="s">
        <v>1</v>
      </c>
      <c r="F27" s="190"/>
      <c r="G27" s="190"/>
      <c r="H27" s="190"/>
      <c r="L27" s="85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32</v>
      </c>
      <c r="J30" s="62">
        <f>ROUND(J121,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5" customHeight="1">
      <c r="B33" s="25"/>
      <c r="D33" s="51" t="s">
        <v>36</v>
      </c>
      <c r="E33" s="30" t="s">
        <v>37</v>
      </c>
      <c r="F33" s="87">
        <f>ROUND((SUM(BE121:BE153)),  2)</f>
        <v>0</v>
      </c>
      <c r="G33" s="88"/>
      <c r="H33" s="88"/>
      <c r="I33" s="89">
        <v>0.2</v>
      </c>
      <c r="J33" s="87">
        <f>ROUND(((SUM(BE121:BE153))*I33),  2)</f>
        <v>0</v>
      </c>
      <c r="L33" s="25"/>
    </row>
    <row r="34" spans="2:12" s="1" customFormat="1" ht="14.45" customHeight="1">
      <c r="B34" s="25"/>
      <c r="E34" s="30" t="s">
        <v>38</v>
      </c>
      <c r="F34" s="90">
        <f>ROUND((SUM(BF121:BF153)),  2)</f>
        <v>0</v>
      </c>
      <c r="I34" s="91">
        <v>0.23</v>
      </c>
      <c r="J34" s="90">
        <f>ROUND(((SUM(BF121:BF153))*I34),  2)</f>
        <v>0</v>
      </c>
      <c r="L34" s="25"/>
    </row>
    <row r="35" spans="2:12" s="1" customFormat="1" ht="14.45" hidden="1" customHeight="1">
      <c r="B35" s="25"/>
      <c r="E35" s="22" t="s">
        <v>39</v>
      </c>
      <c r="F35" s="90">
        <f>ROUND((SUM(BG121:BG153)),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40</v>
      </c>
      <c r="F36" s="90">
        <f>ROUND((SUM(BH121:BH153)),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41</v>
      </c>
      <c r="F37" s="87">
        <f>ROUND((SUM(BI121:BI153)),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42</v>
      </c>
      <c r="E39" s="53"/>
      <c r="F39" s="53"/>
      <c r="G39" s="94" t="s">
        <v>43</v>
      </c>
      <c r="H39" s="95" t="s">
        <v>44</v>
      </c>
      <c r="I39" s="53"/>
      <c r="J39" s="96">
        <f>SUM(J30:J37)</f>
        <v>0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>
      <c r="B82" s="25"/>
      <c r="C82" s="17" t="s">
        <v>115</v>
      </c>
      <c r="L82" s="25"/>
    </row>
    <row r="83" spans="2:47" s="1" customFormat="1" ht="6.95" hidden="1" customHeight="1">
      <c r="B83" s="25"/>
      <c r="L83" s="25"/>
    </row>
    <row r="84" spans="2:47" s="1" customFormat="1" ht="12" hidden="1" customHeight="1">
      <c r="B84" s="25"/>
      <c r="C84" s="22" t="s">
        <v>12</v>
      </c>
      <c r="L84" s="25"/>
    </row>
    <row r="85" spans="2:47" s="1" customFormat="1" ht="26.25" hidden="1" customHeight="1">
      <c r="B85" s="25"/>
      <c r="E85" s="196" t="str">
        <f>E7</f>
        <v>Rekonštrukcia ustajňovacích priestorov na hosp. dvore Liptovský Peter</v>
      </c>
      <c r="F85" s="197"/>
      <c r="G85" s="197"/>
      <c r="H85" s="197"/>
      <c r="L85" s="25"/>
    </row>
    <row r="86" spans="2:47" s="1" customFormat="1" ht="12" hidden="1" customHeight="1">
      <c r="B86" s="25"/>
      <c r="C86" s="22" t="s">
        <v>113</v>
      </c>
      <c r="L86" s="25"/>
    </row>
    <row r="87" spans="2:47" s="1" customFormat="1" ht="16.5" hidden="1" customHeight="1">
      <c r="B87" s="25"/>
      <c r="E87" s="185" t="str">
        <f>E9</f>
        <v>01 - Dažďová kanalizácia</v>
      </c>
      <c r="F87" s="195"/>
      <c r="G87" s="195"/>
      <c r="H87" s="195"/>
      <c r="L87" s="25"/>
    </row>
    <row r="88" spans="2:47" s="1" customFormat="1" ht="6.95" hidden="1" customHeight="1">
      <c r="B88" s="25"/>
      <c r="L88" s="25"/>
    </row>
    <row r="89" spans="2:47" s="1" customFormat="1" ht="12" hidden="1" customHeight="1">
      <c r="B89" s="25"/>
      <c r="C89" s="22" t="s">
        <v>16</v>
      </c>
      <c r="F89" s="20" t="str">
        <f>F12</f>
        <v>Liptovský Peter</v>
      </c>
      <c r="I89" s="22" t="s">
        <v>18</v>
      </c>
      <c r="J89" s="48" t="str">
        <f>IF(J12="","",J12)</f>
        <v>8. 2. 2025</v>
      </c>
      <c r="L89" s="25"/>
    </row>
    <row r="90" spans="2:47" s="1" customFormat="1" ht="6.95" hidden="1" customHeight="1">
      <c r="B90" s="25"/>
      <c r="L90" s="25"/>
    </row>
    <row r="91" spans="2:47" s="1" customFormat="1" ht="15.2" hidden="1" customHeight="1">
      <c r="B91" s="25"/>
      <c r="C91" s="22" t="s">
        <v>20</v>
      </c>
      <c r="F91" s="20" t="str">
        <f>E15</f>
        <v>Agria Liptovský Ondrej</v>
      </c>
      <c r="I91" s="22" t="s">
        <v>26</v>
      </c>
      <c r="J91" s="23" t="str">
        <f>E21</f>
        <v>Ing. Vladimír Šimo</v>
      </c>
      <c r="L91" s="25"/>
    </row>
    <row r="92" spans="2:47" s="1" customFormat="1" ht="15.2" hidden="1" customHeight="1">
      <c r="B92" s="25"/>
      <c r="C92" s="22" t="s">
        <v>24</v>
      </c>
      <c r="F92" s="20" t="str">
        <f>IF(E18="","",E18)</f>
        <v xml:space="preserve"> </v>
      </c>
      <c r="I92" s="22" t="s">
        <v>30</v>
      </c>
      <c r="J92" s="23" t="str">
        <f>E24</f>
        <v>Ing. Vladimír Šimo</v>
      </c>
      <c r="L92" s="25"/>
    </row>
    <row r="93" spans="2:47" s="1" customFormat="1" ht="10.35" hidden="1" customHeight="1">
      <c r="B93" s="25"/>
      <c r="L93" s="25"/>
    </row>
    <row r="94" spans="2:47" s="1" customFormat="1" ht="29.25" hidden="1" customHeight="1">
      <c r="B94" s="25"/>
      <c r="C94" s="100" t="s">
        <v>116</v>
      </c>
      <c r="D94" s="92"/>
      <c r="E94" s="92"/>
      <c r="F94" s="92"/>
      <c r="G94" s="92"/>
      <c r="H94" s="92"/>
      <c r="I94" s="92"/>
      <c r="J94" s="101" t="s">
        <v>117</v>
      </c>
      <c r="K94" s="92"/>
      <c r="L94" s="25"/>
    </row>
    <row r="95" spans="2:47" s="1" customFormat="1" ht="10.35" hidden="1" customHeight="1">
      <c r="B95" s="25"/>
      <c r="L95" s="25"/>
    </row>
    <row r="96" spans="2:47" s="1" customFormat="1" ht="22.9" hidden="1" customHeight="1">
      <c r="B96" s="25"/>
      <c r="C96" s="102" t="s">
        <v>118</v>
      </c>
      <c r="J96" s="62">
        <f>J121</f>
        <v>0</v>
      </c>
      <c r="L96" s="25"/>
      <c r="AU96" s="13" t="s">
        <v>119</v>
      </c>
    </row>
    <row r="97" spans="2:12" s="8" customFormat="1" ht="24.95" hidden="1" customHeight="1">
      <c r="B97" s="103"/>
      <c r="D97" s="104" t="s">
        <v>120</v>
      </c>
      <c r="E97" s="105"/>
      <c r="F97" s="105"/>
      <c r="G97" s="105"/>
      <c r="H97" s="105"/>
      <c r="I97" s="105"/>
      <c r="J97" s="106">
        <f>J122</f>
        <v>0</v>
      </c>
      <c r="L97" s="103"/>
    </row>
    <row r="98" spans="2:12" s="9" customFormat="1" ht="19.899999999999999" hidden="1" customHeight="1">
      <c r="B98" s="107"/>
      <c r="D98" s="108" t="s">
        <v>121</v>
      </c>
      <c r="E98" s="109"/>
      <c r="F98" s="109"/>
      <c r="G98" s="109"/>
      <c r="H98" s="109"/>
      <c r="I98" s="109"/>
      <c r="J98" s="110">
        <f>J123</f>
        <v>0</v>
      </c>
      <c r="L98" s="107"/>
    </row>
    <row r="99" spans="2:12" s="9" customFormat="1" ht="19.899999999999999" hidden="1" customHeight="1">
      <c r="B99" s="107"/>
      <c r="D99" s="108" t="s">
        <v>122</v>
      </c>
      <c r="E99" s="109"/>
      <c r="F99" s="109"/>
      <c r="G99" s="109"/>
      <c r="H99" s="109"/>
      <c r="I99" s="109"/>
      <c r="J99" s="110">
        <f>J133</f>
        <v>0</v>
      </c>
      <c r="L99" s="107"/>
    </row>
    <row r="100" spans="2:12" s="9" customFormat="1" ht="19.899999999999999" hidden="1" customHeight="1">
      <c r="B100" s="107"/>
      <c r="D100" s="108" t="s">
        <v>123</v>
      </c>
      <c r="E100" s="109"/>
      <c r="F100" s="109"/>
      <c r="G100" s="109"/>
      <c r="H100" s="109"/>
      <c r="I100" s="109"/>
      <c r="J100" s="110">
        <f>J150</f>
        <v>0</v>
      </c>
      <c r="L100" s="107"/>
    </row>
    <row r="101" spans="2:12" s="8" customFormat="1" ht="24.95" hidden="1" customHeight="1">
      <c r="B101" s="103"/>
      <c r="D101" s="104" t="s">
        <v>124</v>
      </c>
      <c r="E101" s="105"/>
      <c r="F101" s="105"/>
      <c r="G101" s="105"/>
      <c r="H101" s="105"/>
      <c r="I101" s="105"/>
      <c r="J101" s="106">
        <f>J152</f>
        <v>0</v>
      </c>
      <c r="L101" s="103"/>
    </row>
    <row r="102" spans="2:12" s="1" customFormat="1" ht="21.75" hidden="1" customHeight="1">
      <c r="B102" s="25"/>
      <c r="L102" s="25"/>
    </row>
    <row r="103" spans="2:12" s="1" customFormat="1" ht="6.95" hidden="1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5"/>
    </row>
    <row r="104" spans="2:12" hidden="1"/>
    <row r="105" spans="2:12" hidden="1"/>
    <row r="106" spans="2:12" hidden="1"/>
    <row r="107" spans="2:12" s="1" customFormat="1" ht="6.95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5"/>
    </row>
    <row r="108" spans="2:12" s="1" customFormat="1" ht="24.95" customHeight="1">
      <c r="B108" s="25"/>
      <c r="C108" s="17" t="s">
        <v>125</v>
      </c>
      <c r="L108" s="25"/>
    </row>
    <row r="109" spans="2:12" s="1" customFormat="1" ht="6.95" customHeight="1">
      <c r="B109" s="25"/>
      <c r="L109" s="25"/>
    </row>
    <row r="110" spans="2:12" s="1" customFormat="1" ht="12" customHeight="1">
      <c r="B110" s="25"/>
      <c r="C110" s="22" t="s">
        <v>12</v>
      </c>
      <c r="L110" s="25"/>
    </row>
    <row r="111" spans="2:12" s="1" customFormat="1" ht="26.25" customHeight="1">
      <c r="B111" s="25"/>
      <c r="E111" s="196" t="str">
        <f>E7</f>
        <v>Rekonštrukcia ustajňovacích priestorov na hosp. dvore Liptovský Peter</v>
      </c>
      <c r="F111" s="197"/>
      <c r="G111" s="197"/>
      <c r="H111" s="197"/>
      <c r="L111" s="25"/>
    </row>
    <row r="112" spans="2:12" s="1" customFormat="1" ht="12" customHeight="1">
      <c r="B112" s="25"/>
      <c r="C112" s="22" t="s">
        <v>113</v>
      </c>
      <c r="L112" s="25"/>
    </row>
    <row r="113" spans="2:65" s="1" customFormat="1" ht="16.5" customHeight="1">
      <c r="B113" s="25"/>
      <c r="E113" s="185" t="str">
        <f>E9</f>
        <v>01 - Dažďová kanalizácia</v>
      </c>
      <c r="F113" s="195"/>
      <c r="G113" s="195"/>
      <c r="H113" s="195"/>
      <c r="L113" s="25"/>
    </row>
    <row r="114" spans="2:65" s="1" customFormat="1" ht="6.95" customHeight="1">
      <c r="B114" s="25"/>
      <c r="L114" s="25"/>
    </row>
    <row r="115" spans="2:65" s="1" customFormat="1" ht="12" customHeight="1">
      <c r="B115" s="25"/>
      <c r="C115" s="22" t="s">
        <v>16</v>
      </c>
      <c r="F115" s="20" t="str">
        <f>F12</f>
        <v>Liptovský Peter</v>
      </c>
      <c r="I115" s="22" t="s">
        <v>18</v>
      </c>
      <c r="J115" s="48" t="str">
        <f>IF(J12="","",J12)</f>
        <v>8. 2. 2025</v>
      </c>
      <c r="L115" s="25"/>
    </row>
    <row r="116" spans="2:65" s="1" customFormat="1" ht="6.95" customHeight="1">
      <c r="B116" s="25"/>
      <c r="L116" s="25"/>
    </row>
    <row r="117" spans="2:65" s="1" customFormat="1" ht="15.2" customHeight="1">
      <c r="B117" s="25"/>
      <c r="C117" s="22" t="s">
        <v>20</v>
      </c>
      <c r="F117" s="20" t="str">
        <f>E15</f>
        <v>Agria Liptovský Ondrej</v>
      </c>
      <c r="I117" s="22" t="s">
        <v>26</v>
      </c>
      <c r="J117" s="23" t="str">
        <f>E21</f>
        <v>Ing. Vladimír Šimo</v>
      </c>
      <c r="L117" s="25"/>
    </row>
    <row r="118" spans="2:65" s="1" customFormat="1" ht="15.2" customHeight="1">
      <c r="B118" s="25"/>
      <c r="C118" s="22" t="s">
        <v>24</v>
      </c>
      <c r="F118" s="20" t="str">
        <f>IF(E18="","",E18)</f>
        <v xml:space="preserve"> </v>
      </c>
      <c r="I118" s="22" t="s">
        <v>30</v>
      </c>
      <c r="J118" s="23" t="str">
        <f>E24</f>
        <v>Ing. Vladimír Šimo</v>
      </c>
      <c r="L118" s="25"/>
    </row>
    <row r="119" spans="2:65" s="1" customFormat="1" ht="10.35" customHeight="1">
      <c r="B119" s="25"/>
      <c r="L119" s="25"/>
    </row>
    <row r="120" spans="2:65" s="10" customFormat="1" ht="29.25" customHeight="1">
      <c r="B120" s="111"/>
      <c r="C120" s="112" t="s">
        <v>126</v>
      </c>
      <c r="D120" s="113" t="s">
        <v>57</v>
      </c>
      <c r="E120" s="113" t="s">
        <v>53</v>
      </c>
      <c r="F120" s="113" t="s">
        <v>54</v>
      </c>
      <c r="G120" s="113" t="s">
        <v>127</v>
      </c>
      <c r="H120" s="113" t="s">
        <v>128</v>
      </c>
      <c r="I120" s="113" t="s">
        <v>129</v>
      </c>
      <c r="J120" s="114" t="s">
        <v>117</v>
      </c>
      <c r="K120" s="115" t="s">
        <v>130</v>
      </c>
      <c r="L120" s="111"/>
      <c r="M120" s="55" t="s">
        <v>1</v>
      </c>
      <c r="N120" s="56" t="s">
        <v>36</v>
      </c>
      <c r="O120" s="56" t="s">
        <v>131</v>
      </c>
      <c r="P120" s="56" t="s">
        <v>132</v>
      </c>
      <c r="Q120" s="56" t="s">
        <v>133</v>
      </c>
      <c r="R120" s="56" t="s">
        <v>134</v>
      </c>
      <c r="S120" s="56" t="s">
        <v>135</v>
      </c>
      <c r="T120" s="57" t="s">
        <v>136</v>
      </c>
    </row>
    <row r="121" spans="2:65" s="1" customFormat="1" ht="22.9" customHeight="1">
      <c r="B121" s="25"/>
      <c r="C121" s="60" t="s">
        <v>118</v>
      </c>
      <c r="J121" s="116">
        <f>BK121</f>
        <v>0</v>
      </c>
      <c r="L121" s="25"/>
      <c r="M121" s="58"/>
      <c r="N121" s="49"/>
      <c r="O121" s="49"/>
      <c r="P121" s="117">
        <f>P122+P152</f>
        <v>1253.0584200000001</v>
      </c>
      <c r="Q121" s="49"/>
      <c r="R121" s="117">
        <f>R122+R152</f>
        <v>102.0352</v>
      </c>
      <c r="S121" s="49"/>
      <c r="T121" s="118">
        <f>T122+T152</f>
        <v>0</v>
      </c>
      <c r="AT121" s="13" t="s">
        <v>71</v>
      </c>
      <c r="AU121" s="13" t="s">
        <v>119</v>
      </c>
      <c r="BK121" s="119">
        <f>BK122+BK152</f>
        <v>0</v>
      </c>
    </row>
    <row r="122" spans="2:65" s="11" customFormat="1" ht="25.9" customHeight="1">
      <c r="B122" s="120"/>
      <c r="D122" s="121" t="s">
        <v>71</v>
      </c>
      <c r="E122" s="122" t="s">
        <v>137</v>
      </c>
      <c r="F122" s="122" t="s">
        <v>138</v>
      </c>
      <c r="J122" s="123">
        <f>BK122</f>
        <v>0</v>
      </c>
      <c r="L122" s="120"/>
      <c r="M122" s="124"/>
      <c r="P122" s="125">
        <f>P123+P133+P150</f>
        <v>1246.5184200000001</v>
      </c>
      <c r="R122" s="125">
        <f>R123+R133+R150</f>
        <v>102.0352</v>
      </c>
      <c r="T122" s="126">
        <f>T123+T133+T150</f>
        <v>0</v>
      </c>
      <c r="AR122" s="121" t="s">
        <v>80</v>
      </c>
      <c r="AT122" s="127" t="s">
        <v>71</v>
      </c>
      <c r="AU122" s="127" t="s">
        <v>72</v>
      </c>
      <c r="AY122" s="121" t="s">
        <v>139</v>
      </c>
      <c r="BK122" s="128">
        <f>BK123+BK133+BK150</f>
        <v>0</v>
      </c>
    </row>
    <row r="123" spans="2:65" s="11" customFormat="1" ht="22.9" customHeight="1">
      <c r="B123" s="120"/>
      <c r="D123" s="121" t="s">
        <v>71</v>
      </c>
      <c r="E123" s="129" t="s">
        <v>80</v>
      </c>
      <c r="F123" s="129" t="s">
        <v>140</v>
      </c>
      <c r="J123" s="130">
        <f>BK123</f>
        <v>0</v>
      </c>
      <c r="L123" s="120"/>
      <c r="M123" s="124"/>
      <c r="P123" s="125">
        <f>SUM(P124:P132)</f>
        <v>987.79613000000006</v>
      </c>
      <c r="R123" s="125">
        <f>SUM(R124:R132)</f>
        <v>82</v>
      </c>
      <c r="T123" s="126">
        <f>SUM(T124:T132)</f>
        <v>0</v>
      </c>
      <c r="AR123" s="121" t="s">
        <v>80</v>
      </c>
      <c r="AT123" s="127" t="s">
        <v>71</v>
      </c>
      <c r="AU123" s="127" t="s">
        <v>80</v>
      </c>
      <c r="AY123" s="121" t="s">
        <v>139</v>
      </c>
      <c r="BK123" s="128">
        <f>SUM(BK124:BK132)</f>
        <v>0</v>
      </c>
    </row>
    <row r="124" spans="2:65" s="1" customFormat="1" ht="16.5" customHeight="1">
      <c r="B124" s="131"/>
      <c r="C124" s="132" t="s">
        <v>80</v>
      </c>
      <c r="D124" s="132" t="s">
        <v>141</v>
      </c>
      <c r="E124" s="133" t="s">
        <v>142</v>
      </c>
      <c r="F124" s="134" t="s">
        <v>143</v>
      </c>
      <c r="G124" s="135" t="s">
        <v>144</v>
      </c>
      <c r="H124" s="136">
        <v>13</v>
      </c>
      <c r="I124" s="136"/>
      <c r="J124" s="136">
        <f t="shared" ref="J124:J132" si="0">ROUND(I124*H124,3)</f>
        <v>0</v>
      </c>
      <c r="K124" s="137"/>
      <c r="L124" s="25"/>
      <c r="M124" s="138" t="s">
        <v>1</v>
      </c>
      <c r="N124" s="139" t="s">
        <v>38</v>
      </c>
      <c r="O124" s="140">
        <v>4.1219999999999999</v>
      </c>
      <c r="P124" s="140">
        <f t="shared" ref="P124:P132" si="1">O124*H124</f>
        <v>53.585999999999999</v>
      </c>
      <c r="Q124" s="140">
        <v>0</v>
      </c>
      <c r="R124" s="140">
        <f t="shared" ref="R124:R132" si="2">Q124*H124</f>
        <v>0</v>
      </c>
      <c r="S124" s="140">
        <v>0</v>
      </c>
      <c r="T124" s="141">
        <f t="shared" ref="T124:T132" si="3">S124*H124</f>
        <v>0</v>
      </c>
      <c r="AR124" s="142" t="s">
        <v>145</v>
      </c>
      <c r="AT124" s="142" t="s">
        <v>141</v>
      </c>
      <c r="AU124" s="142" t="s">
        <v>146</v>
      </c>
      <c r="AY124" s="13" t="s">
        <v>139</v>
      </c>
      <c r="BE124" s="143">
        <f t="shared" ref="BE124:BE132" si="4">IF(N124="základná",J124,0)</f>
        <v>0</v>
      </c>
      <c r="BF124" s="143">
        <f t="shared" ref="BF124:BF132" si="5">IF(N124="znížená",J124,0)</f>
        <v>0</v>
      </c>
      <c r="BG124" s="143">
        <f t="shared" ref="BG124:BG132" si="6">IF(N124="zákl. prenesená",J124,0)</f>
        <v>0</v>
      </c>
      <c r="BH124" s="143">
        <f t="shared" ref="BH124:BH132" si="7">IF(N124="zníž. prenesená",J124,0)</f>
        <v>0</v>
      </c>
      <c r="BI124" s="143">
        <f t="shared" ref="BI124:BI132" si="8">IF(N124="nulová",J124,0)</f>
        <v>0</v>
      </c>
      <c r="BJ124" s="13" t="s">
        <v>146</v>
      </c>
      <c r="BK124" s="144">
        <f t="shared" ref="BK124:BK132" si="9">ROUND(I124*H124,3)</f>
        <v>0</v>
      </c>
      <c r="BL124" s="13" t="s">
        <v>145</v>
      </c>
      <c r="BM124" s="142" t="s">
        <v>147</v>
      </c>
    </row>
    <row r="125" spans="2:65" s="1" customFormat="1" ht="24.2" customHeight="1">
      <c r="B125" s="131"/>
      <c r="C125" s="132" t="s">
        <v>146</v>
      </c>
      <c r="D125" s="132" t="s">
        <v>141</v>
      </c>
      <c r="E125" s="133" t="s">
        <v>148</v>
      </c>
      <c r="F125" s="134" t="s">
        <v>149</v>
      </c>
      <c r="G125" s="135" t="s">
        <v>144</v>
      </c>
      <c r="H125" s="136">
        <v>13</v>
      </c>
      <c r="I125" s="136"/>
      <c r="J125" s="136">
        <f t="shared" si="0"/>
        <v>0</v>
      </c>
      <c r="K125" s="137"/>
      <c r="L125" s="25"/>
      <c r="M125" s="138" t="s">
        <v>1</v>
      </c>
      <c r="N125" s="139" t="s">
        <v>38</v>
      </c>
      <c r="O125" s="140">
        <v>0.14599999999999999</v>
      </c>
      <c r="P125" s="140">
        <f t="shared" si="1"/>
        <v>1.8979999999999999</v>
      </c>
      <c r="Q125" s="140">
        <v>0</v>
      </c>
      <c r="R125" s="140">
        <f t="shared" si="2"/>
        <v>0</v>
      </c>
      <c r="S125" s="140">
        <v>0</v>
      </c>
      <c r="T125" s="141">
        <f t="shared" si="3"/>
        <v>0</v>
      </c>
      <c r="AR125" s="142" t="s">
        <v>145</v>
      </c>
      <c r="AT125" s="142" t="s">
        <v>141</v>
      </c>
      <c r="AU125" s="142" t="s">
        <v>146</v>
      </c>
      <c r="AY125" s="13" t="s">
        <v>139</v>
      </c>
      <c r="BE125" s="143">
        <f t="shared" si="4"/>
        <v>0</v>
      </c>
      <c r="BF125" s="143">
        <f t="shared" si="5"/>
        <v>0</v>
      </c>
      <c r="BG125" s="143">
        <f t="shared" si="6"/>
        <v>0</v>
      </c>
      <c r="BH125" s="143">
        <f t="shared" si="7"/>
        <v>0</v>
      </c>
      <c r="BI125" s="143">
        <f t="shared" si="8"/>
        <v>0</v>
      </c>
      <c r="BJ125" s="13" t="s">
        <v>146</v>
      </c>
      <c r="BK125" s="144">
        <f t="shared" si="9"/>
        <v>0</v>
      </c>
      <c r="BL125" s="13" t="s">
        <v>145</v>
      </c>
      <c r="BM125" s="142" t="s">
        <v>150</v>
      </c>
    </row>
    <row r="126" spans="2:65" s="1" customFormat="1" ht="21.75" customHeight="1">
      <c r="B126" s="131"/>
      <c r="C126" s="132" t="s">
        <v>151</v>
      </c>
      <c r="D126" s="132" t="s">
        <v>141</v>
      </c>
      <c r="E126" s="133" t="s">
        <v>152</v>
      </c>
      <c r="F126" s="134" t="s">
        <v>153</v>
      </c>
      <c r="G126" s="135" t="s">
        <v>144</v>
      </c>
      <c r="H126" s="136">
        <v>275</v>
      </c>
      <c r="I126" s="136"/>
      <c r="J126" s="136">
        <f t="shared" si="0"/>
        <v>0</v>
      </c>
      <c r="K126" s="137"/>
      <c r="L126" s="25"/>
      <c r="M126" s="138" t="s">
        <v>1</v>
      </c>
      <c r="N126" s="139" t="s">
        <v>38</v>
      </c>
      <c r="O126" s="140">
        <v>2.09</v>
      </c>
      <c r="P126" s="140">
        <f t="shared" si="1"/>
        <v>574.75</v>
      </c>
      <c r="Q126" s="140">
        <v>0</v>
      </c>
      <c r="R126" s="140">
        <f t="shared" si="2"/>
        <v>0</v>
      </c>
      <c r="S126" s="140">
        <v>0</v>
      </c>
      <c r="T126" s="141">
        <f t="shared" si="3"/>
        <v>0</v>
      </c>
      <c r="AR126" s="142" t="s">
        <v>145</v>
      </c>
      <c r="AT126" s="142" t="s">
        <v>141</v>
      </c>
      <c r="AU126" s="142" t="s">
        <v>146</v>
      </c>
      <c r="AY126" s="13" t="s">
        <v>139</v>
      </c>
      <c r="BE126" s="143">
        <f t="shared" si="4"/>
        <v>0</v>
      </c>
      <c r="BF126" s="143">
        <f t="shared" si="5"/>
        <v>0</v>
      </c>
      <c r="BG126" s="143">
        <f t="shared" si="6"/>
        <v>0</v>
      </c>
      <c r="BH126" s="143">
        <f t="shared" si="7"/>
        <v>0</v>
      </c>
      <c r="BI126" s="143">
        <f t="shared" si="8"/>
        <v>0</v>
      </c>
      <c r="BJ126" s="13" t="s">
        <v>146</v>
      </c>
      <c r="BK126" s="144">
        <f t="shared" si="9"/>
        <v>0</v>
      </c>
      <c r="BL126" s="13" t="s">
        <v>145</v>
      </c>
      <c r="BM126" s="142" t="s">
        <v>154</v>
      </c>
    </row>
    <row r="127" spans="2:65" s="1" customFormat="1" ht="37.9" customHeight="1">
      <c r="B127" s="131"/>
      <c r="C127" s="132" t="s">
        <v>145</v>
      </c>
      <c r="D127" s="132" t="s">
        <v>141</v>
      </c>
      <c r="E127" s="133" t="s">
        <v>155</v>
      </c>
      <c r="F127" s="134" t="s">
        <v>156</v>
      </c>
      <c r="G127" s="135" t="s">
        <v>144</v>
      </c>
      <c r="H127" s="136">
        <v>275</v>
      </c>
      <c r="I127" s="136"/>
      <c r="J127" s="136">
        <f t="shared" si="0"/>
        <v>0</v>
      </c>
      <c r="K127" s="137"/>
      <c r="L127" s="25"/>
      <c r="M127" s="138" t="s">
        <v>1</v>
      </c>
      <c r="N127" s="139" t="s">
        <v>38</v>
      </c>
      <c r="O127" s="140">
        <v>0.95</v>
      </c>
      <c r="P127" s="140">
        <f t="shared" si="1"/>
        <v>261.25</v>
      </c>
      <c r="Q127" s="140">
        <v>0</v>
      </c>
      <c r="R127" s="140">
        <f t="shared" si="2"/>
        <v>0</v>
      </c>
      <c r="S127" s="140">
        <v>0</v>
      </c>
      <c r="T127" s="141">
        <f t="shared" si="3"/>
        <v>0</v>
      </c>
      <c r="AR127" s="142" t="s">
        <v>145</v>
      </c>
      <c r="AT127" s="142" t="s">
        <v>141</v>
      </c>
      <c r="AU127" s="142" t="s">
        <v>146</v>
      </c>
      <c r="AY127" s="13" t="s">
        <v>139</v>
      </c>
      <c r="BE127" s="143">
        <f t="shared" si="4"/>
        <v>0</v>
      </c>
      <c r="BF127" s="143">
        <f t="shared" si="5"/>
        <v>0</v>
      </c>
      <c r="BG127" s="143">
        <f t="shared" si="6"/>
        <v>0</v>
      </c>
      <c r="BH127" s="143">
        <f t="shared" si="7"/>
        <v>0</v>
      </c>
      <c r="BI127" s="143">
        <f t="shared" si="8"/>
        <v>0</v>
      </c>
      <c r="BJ127" s="13" t="s">
        <v>146</v>
      </c>
      <c r="BK127" s="144">
        <f t="shared" si="9"/>
        <v>0</v>
      </c>
      <c r="BL127" s="13" t="s">
        <v>145</v>
      </c>
      <c r="BM127" s="142" t="s">
        <v>157</v>
      </c>
    </row>
    <row r="128" spans="2:65" s="1" customFormat="1" ht="16.5" customHeight="1">
      <c r="B128" s="131"/>
      <c r="C128" s="132" t="s">
        <v>158</v>
      </c>
      <c r="D128" s="132" t="s">
        <v>141</v>
      </c>
      <c r="E128" s="133" t="s">
        <v>159</v>
      </c>
      <c r="F128" s="134" t="s">
        <v>160</v>
      </c>
      <c r="G128" s="135" t="s">
        <v>144</v>
      </c>
      <c r="H128" s="136">
        <v>55</v>
      </c>
      <c r="I128" s="136"/>
      <c r="J128" s="136">
        <f t="shared" si="0"/>
        <v>0</v>
      </c>
      <c r="K128" s="137"/>
      <c r="L128" s="25"/>
      <c r="M128" s="138" t="s">
        <v>1</v>
      </c>
      <c r="N128" s="139" t="s">
        <v>38</v>
      </c>
      <c r="O128" s="140">
        <v>8.1000000000000003E-2</v>
      </c>
      <c r="P128" s="140">
        <f t="shared" si="1"/>
        <v>4.4550000000000001</v>
      </c>
      <c r="Q128" s="140">
        <v>0</v>
      </c>
      <c r="R128" s="140">
        <f t="shared" si="2"/>
        <v>0</v>
      </c>
      <c r="S128" s="140">
        <v>0</v>
      </c>
      <c r="T128" s="141">
        <f t="shared" si="3"/>
        <v>0</v>
      </c>
      <c r="AR128" s="142" t="s">
        <v>145</v>
      </c>
      <c r="AT128" s="142" t="s">
        <v>141</v>
      </c>
      <c r="AU128" s="142" t="s">
        <v>146</v>
      </c>
      <c r="AY128" s="13" t="s">
        <v>139</v>
      </c>
      <c r="BE128" s="143">
        <f t="shared" si="4"/>
        <v>0</v>
      </c>
      <c r="BF128" s="143">
        <f t="shared" si="5"/>
        <v>0</v>
      </c>
      <c r="BG128" s="143">
        <f t="shared" si="6"/>
        <v>0</v>
      </c>
      <c r="BH128" s="143">
        <f t="shared" si="7"/>
        <v>0</v>
      </c>
      <c r="BI128" s="143">
        <f t="shared" si="8"/>
        <v>0</v>
      </c>
      <c r="BJ128" s="13" t="s">
        <v>146</v>
      </c>
      <c r="BK128" s="144">
        <f t="shared" si="9"/>
        <v>0</v>
      </c>
      <c r="BL128" s="13" t="s">
        <v>145</v>
      </c>
      <c r="BM128" s="142" t="s">
        <v>161</v>
      </c>
    </row>
    <row r="129" spans="2:65" s="1" customFormat="1" ht="24.2" customHeight="1">
      <c r="B129" s="131"/>
      <c r="C129" s="132" t="s">
        <v>162</v>
      </c>
      <c r="D129" s="132" t="s">
        <v>141</v>
      </c>
      <c r="E129" s="133" t="s">
        <v>163</v>
      </c>
      <c r="F129" s="134" t="s">
        <v>164</v>
      </c>
      <c r="G129" s="135" t="s">
        <v>144</v>
      </c>
      <c r="H129" s="136">
        <v>25.5</v>
      </c>
      <c r="I129" s="136"/>
      <c r="J129" s="136">
        <f t="shared" si="0"/>
        <v>0</v>
      </c>
      <c r="K129" s="137"/>
      <c r="L129" s="25"/>
      <c r="M129" s="138" t="s">
        <v>1</v>
      </c>
      <c r="N129" s="139" t="s">
        <v>38</v>
      </c>
      <c r="O129" s="140">
        <v>0.24199999999999999</v>
      </c>
      <c r="P129" s="140">
        <f t="shared" si="1"/>
        <v>6.1709999999999994</v>
      </c>
      <c r="Q129" s="140">
        <v>0</v>
      </c>
      <c r="R129" s="140">
        <f t="shared" si="2"/>
        <v>0</v>
      </c>
      <c r="S129" s="140">
        <v>0</v>
      </c>
      <c r="T129" s="141">
        <f t="shared" si="3"/>
        <v>0</v>
      </c>
      <c r="AR129" s="142" t="s">
        <v>145</v>
      </c>
      <c r="AT129" s="142" t="s">
        <v>141</v>
      </c>
      <c r="AU129" s="142" t="s">
        <v>146</v>
      </c>
      <c r="AY129" s="13" t="s">
        <v>139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13" t="s">
        <v>146</v>
      </c>
      <c r="BK129" s="144">
        <f t="shared" si="9"/>
        <v>0</v>
      </c>
      <c r="BL129" s="13" t="s">
        <v>145</v>
      </c>
      <c r="BM129" s="142" t="s">
        <v>165</v>
      </c>
    </row>
    <row r="130" spans="2:65" s="1" customFormat="1" ht="16.5" customHeight="1">
      <c r="B130" s="131"/>
      <c r="C130" s="145" t="s">
        <v>166</v>
      </c>
      <c r="D130" s="145" t="s">
        <v>167</v>
      </c>
      <c r="E130" s="146" t="s">
        <v>168</v>
      </c>
      <c r="F130" s="147" t="s">
        <v>169</v>
      </c>
      <c r="G130" s="148" t="s">
        <v>170</v>
      </c>
      <c r="H130" s="149">
        <v>82</v>
      </c>
      <c r="I130" s="149"/>
      <c r="J130" s="149">
        <f t="shared" si="0"/>
        <v>0</v>
      </c>
      <c r="K130" s="150"/>
      <c r="L130" s="151"/>
      <c r="M130" s="152" t="s">
        <v>1</v>
      </c>
      <c r="N130" s="153" t="s">
        <v>38</v>
      </c>
      <c r="O130" s="140">
        <v>0</v>
      </c>
      <c r="P130" s="140">
        <f t="shared" si="1"/>
        <v>0</v>
      </c>
      <c r="Q130" s="140">
        <v>1</v>
      </c>
      <c r="R130" s="140">
        <f t="shared" si="2"/>
        <v>82</v>
      </c>
      <c r="S130" s="140">
        <v>0</v>
      </c>
      <c r="T130" s="141">
        <f t="shared" si="3"/>
        <v>0</v>
      </c>
      <c r="AR130" s="142" t="s">
        <v>171</v>
      </c>
      <c r="AT130" s="142" t="s">
        <v>167</v>
      </c>
      <c r="AU130" s="142" t="s">
        <v>146</v>
      </c>
      <c r="AY130" s="13" t="s">
        <v>139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146</v>
      </c>
      <c r="BK130" s="144">
        <f t="shared" si="9"/>
        <v>0</v>
      </c>
      <c r="BL130" s="13" t="s">
        <v>145</v>
      </c>
      <c r="BM130" s="142" t="s">
        <v>172</v>
      </c>
    </row>
    <row r="131" spans="2:65" s="1" customFormat="1" ht="24.2" customHeight="1">
      <c r="B131" s="131"/>
      <c r="C131" s="132" t="s">
        <v>171</v>
      </c>
      <c r="D131" s="132" t="s">
        <v>141</v>
      </c>
      <c r="E131" s="133" t="s">
        <v>173</v>
      </c>
      <c r="F131" s="134" t="s">
        <v>174</v>
      </c>
      <c r="G131" s="135" t="s">
        <v>144</v>
      </c>
      <c r="H131" s="136">
        <v>55</v>
      </c>
      <c r="I131" s="136"/>
      <c r="J131" s="136">
        <f t="shared" si="0"/>
        <v>0</v>
      </c>
      <c r="K131" s="137"/>
      <c r="L131" s="25"/>
      <c r="M131" s="138" t="s">
        <v>1</v>
      </c>
      <c r="N131" s="139" t="s">
        <v>38</v>
      </c>
      <c r="O131" s="140">
        <v>1.5009999999999999</v>
      </c>
      <c r="P131" s="140">
        <f t="shared" si="1"/>
        <v>82.554999999999993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145</v>
      </c>
      <c r="AT131" s="142" t="s">
        <v>141</v>
      </c>
      <c r="AU131" s="142" t="s">
        <v>146</v>
      </c>
      <c r="AY131" s="13" t="s">
        <v>139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146</v>
      </c>
      <c r="BK131" s="144">
        <f t="shared" si="9"/>
        <v>0</v>
      </c>
      <c r="BL131" s="13" t="s">
        <v>145</v>
      </c>
      <c r="BM131" s="142" t="s">
        <v>175</v>
      </c>
    </row>
    <row r="132" spans="2:65" s="1" customFormat="1" ht="21.75" customHeight="1">
      <c r="B132" s="131"/>
      <c r="C132" s="132" t="s">
        <v>176</v>
      </c>
      <c r="D132" s="132" t="s">
        <v>141</v>
      </c>
      <c r="E132" s="133" t="s">
        <v>177</v>
      </c>
      <c r="F132" s="134" t="s">
        <v>178</v>
      </c>
      <c r="G132" s="135" t="s">
        <v>179</v>
      </c>
      <c r="H132" s="136">
        <v>183</v>
      </c>
      <c r="I132" s="136"/>
      <c r="J132" s="136">
        <f t="shared" si="0"/>
        <v>0</v>
      </c>
      <c r="K132" s="137"/>
      <c r="L132" s="25"/>
      <c r="M132" s="138" t="s">
        <v>1</v>
      </c>
      <c r="N132" s="139" t="s">
        <v>38</v>
      </c>
      <c r="O132" s="140">
        <v>1.711E-2</v>
      </c>
      <c r="P132" s="140">
        <f t="shared" si="1"/>
        <v>3.1311300000000002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145</v>
      </c>
      <c r="AT132" s="142" t="s">
        <v>141</v>
      </c>
      <c r="AU132" s="142" t="s">
        <v>146</v>
      </c>
      <c r="AY132" s="13" t="s">
        <v>139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146</v>
      </c>
      <c r="BK132" s="144">
        <f t="shared" si="9"/>
        <v>0</v>
      </c>
      <c r="BL132" s="13" t="s">
        <v>145</v>
      </c>
      <c r="BM132" s="142" t="s">
        <v>180</v>
      </c>
    </row>
    <row r="133" spans="2:65" s="11" customFormat="1" ht="22.9" customHeight="1">
      <c r="B133" s="120"/>
      <c r="D133" s="121" t="s">
        <v>71</v>
      </c>
      <c r="E133" s="129" t="s">
        <v>171</v>
      </c>
      <c r="F133" s="129" t="s">
        <v>181</v>
      </c>
      <c r="J133" s="130">
        <f>BK133</f>
        <v>0</v>
      </c>
      <c r="L133" s="120"/>
      <c r="M133" s="124"/>
      <c r="P133" s="125">
        <f>SUM(P134:P149)</f>
        <v>146.94021000000001</v>
      </c>
      <c r="R133" s="125">
        <f>SUM(R134:R149)</f>
        <v>20.0352</v>
      </c>
      <c r="T133" s="126">
        <f>SUM(T134:T149)</f>
        <v>0</v>
      </c>
      <c r="AR133" s="121" t="s">
        <v>80</v>
      </c>
      <c r="AT133" s="127" t="s">
        <v>71</v>
      </c>
      <c r="AU133" s="127" t="s">
        <v>80</v>
      </c>
      <c r="AY133" s="121" t="s">
        <v>139</v>
      </c>
      <c r="BK133" s="128">
        <f>SUM(BK134:BK149)</f>
        <v>0</v>
      </c>
    </row>
    <row r="134" spans="2:65" s="1" customFormat="1" ht="37.9" customHeight="1">
      <c r="B134" s="131"/>
      <c r="C134" s="132" t="s">
        <v>106</v>
      </c>
      <c r="D134" s="132" t="s">
        <v>141</v>
      </c>
      <c r="E134" s="133" t="s">
        <v>182</v>
      </c>
      <c r="F134" s="134" t="s">
        <v>183</v>
      </c>
      <c r="G134" s="135" t="s">
        <v>184</v>
      </c>
      <c r="H134" s="136">
        <v>17</v>
      </c>
      <c r="I134" s="136"/>
      <c r="J134" s="136">
        <f t="shared" ref="J134:J149" si="10">ROUND(I134*H134,3)</f>
        <v>0</v>
      </c>
      <c r="K134" s="137"/>
      <c r="L134" s="25"/>
      <c r="M134" s="138" t="s">
        <v>1</v>
      </c>
      <c r="N134" s="139" t="s">
        <v>38</v>
      </c>
      <c r="O134" s="140">
        <v>0.62473000000000001</v>
      </c>
      <c r="P134" s="140">
        <f t="shared" ref="P134:P149" si="11">O134*H134</f>
        <v>10.62041</v>
      </c>
      <c r="Q134" s="140">
        <v>0</v>
      </c>
      <c r="R134" s="140">
        <f t="shared" ref="R134:R149" si="12">Q134*H134</f>
        <v>0</v>
      </c>
      <c r="S134" s="140">
        <v>0</v>
      </c>
      <c r="T134" s="141">
        <f t="shared" ref="T134:T149" si="13">S134*H134</f>
        <v>0</v>
      </c>
      <c r="AR134" s="142" t="s">
        <v>185</v>
      </c>
      <c r="AT134" s="142" t="s">
        <v>141</v>
      </c>
      <c r="AU134" s="142" t="s">
        <v>146</v>
      </c>
      <c r="AY134" s="13" t="s">
        <v>139</v>
      </c>
      <c r="BE134" s="143">
        <f t="shared" ref="BE134:BE149" si="14">IF(N134="základná",J134,0)</f>
        <v>0</v>
      </c>
      <c r="BF134" s="143">
        <f t="shared" ref="BF134:BF149" si="15">IF(N134="znížená",J134,0)</f>
        <v>0</v>
      </c>
      <c r="BG134" s="143">
        <f t="shared" ref="BG134:BG149" si="16">IF(N134="zákl. prenesená",J134,0)</f>
        <v>0</v>
      </c>
      <c r="BH134" s="143">
        <f t="shared" ref="BH134:BH149" si="17">IF(N134="zníž. prenesená",J134,0)</f>
        <v>0</v>
      </c>
      <c r="BI134" s="143">
        <f t="shared" ref="BI134:BI149" si="18">IF(N134="nulová",J134,0)</f>
        <v>0</v>
      </c>
      <c r="BJ134" s="13" t="s">
        <v>146</v>
      </c>
      <c r="BK134" s="144">
        <f t="shared" ref="BK134:BK149" si="19">ROUND(I134*H134,3)</f>
        <v>0</v>
      </c>
      <c r="BL134" s="13" t="s">
        <v>185</v>
      </c>
      <c r="BM134" s="142" t="s">
        <v>186</v>
      </c>
    </row>
    <row r="135" spans="2:65" s="1" customFormat="1" ht="49.15" customHeight="1">
      <c r="B135" s="131"/>
      <c r="C135" s="145" t="s">
        <v>109</v>
      </c>
      <c r="D135" s="145" t="s">
        <v>167</v>
      </c>
      <c r="E135" s="146" t="s">
        <v>187</v>
      </c>
      <c r="F135" s="147" t="s">
        <v>188</v>
      </c>
      <c r="G135" s="148" t="s">
        <v>184</v>
      </c>
      <c r="H135" s="149">
        <v>17</v>
      </c>
      <c r="I135" s="149"/>
      <c r="J135" s="149">
        <f t="shared" si="10"/>
        <v>0</v>
      </c>
      <c r="K135" s="150"/>
      <c r="L135" s="151"/>
      <c r="M135" s="152" t="s">
        <v>1</v>
      </c>
      <c r="N135" s="153" t="s">
        <v>38</v>
      </c>
      <c r="O135" s="140">
        <v>0</v>
      </c>
      <c r="P135" s="140">
        <f t="shared" si="11"/>
        <v>0</v>
      </c>
      <c r="Q135" s="140">
        <v>1.56E-3</v>
      </c>
      <c r="R135" s="140">
        <f t="shared" si="12"/>
        <v>2.6519999999999998E-2</v>
      </c>
      <c r="S135" s="140">
        <v>0</v>
      </c>
      <c r="T135" s="141">
        <f t="shared" si="13"/>
        <v>0</v>
      </c>
      <c r="AR135" s="142" t="s">
        <v>189</v>
      </c>
      <c r="AT135" s="142" t="s">
        <v>167</v>
      </c>
      <c r="AU135" s="142" t="s">
        <v>146</v>
      </c>
      <c r="AY135" s="13" t="s">
        <v>139</v>
      </c>
      <c r="BE135" s="143">
        <f t="shared" si="14"/>
        <v>0</v>
      </c>
      <c r="BF135" s="143">
        <f t="shared" si="15"/>
        <v>0</v>
      </c>
      <c r="BG135" s="143">
        <f t="shared" si="16"/>
        <v>0</v>
      </c>
      <c r="BH135" s="143">
        <f t="shared" si="17"/>
        <v>0</v>
      </c>
      <c r="BI135" s="143">
        <f t="shared" si="18"/>
        <v>0</v>
      </c>
      <c r="BJ135" s="13" t="s">
        <v>146</v>
      </c>
      <c r="BK135" s="144">
        <f t="shared" si="19"/>
        <v>0</v>
      </c>
      <c r="BL135" s="13" t="s">
        <v>185</v>
      </c>
      <c r="BM135" s="142" t="s">
        <v>190</v>
      </c>
    </row>
    <row r="136" spans="2:65" s="1" customFormat="1" ht="24.2" customHeight="1">
      <c r="B136" s="131"/>
      <c r="C136" s="132" t="s">
        <v>191</v>
      </c>
      <c r="D136" s="132" t="s">
        <v>141</v>
      </c>
      <c r="E136" s="133" t="s">
        <v>192</v>
      </c>
      <c r="F136" s="134" t="s">
        <v>193</v>
      </c>
      <c r="G136" s="135" t="s">
        <v>184</v>
      </c>
      <c r="H136" s="136">
        <v>20</v>
      </c>
      <c r="I136" s="136"/>
      <c r="J136" s="136">
        <f t="shared" si="10"/>
        <v>0</v>
      </c>
      <c r="K136" s="137"/>
      <c r="L136" s="25"/>
      <c r="M136" s="138" t="s">
        <v>1</v>
      </c>
      <c r="N136" s="139" t="s">
        <v>38</v>
      </c>
      <c r="O136" s="140">
        <v>1.476</v>
      </c>
      <c r="P136" s="140">
        <f t="shared" si="11"/>
        <v>29.52</v>
      </c>
      <c r="Q136" s="140">
        <v>6.4990000000000006E-2</v>
      </c>
      <c r="R136" s="140">
        <f t="shared" si="12"/>
        <v>1.2998000000000001</v>
      </c>
      <c r="S136" s="140">
        <v>0</v>
      </c>
      <c r="T136" s="141">
        <f t="shared" si="13"/>
        <v>0</v>
      </c>
      <c r="AR136" s="142" t="s">
        <v>145</v>
      </c>
      <c r="AT136" s="142" t="s">
        <v>141</v>
      </c>
      <c r="AU136" s="142" t="s">
        <v>146</v>
      </c>
      <c r="AY136" s="13" t="s">
        <v>139</v>
      </c>
      <c r="BE136" s="143">
        <f t="shared" si="14"/>
        <v>0</v>
      </c>
      <c r="BF136" s="143">
        <f t="shared" si="15"/>
        <v>0</v>
      </c>
      <c r="BG136" s="143">
        <f t="shared" si="16"/>
        <v>0</v>
      </c>
      <c r="BH136" s="143">
        <f t="shared" si="17"/>
        <v>0</v>
      </c>
      <c r="BI136" s="143">
        <f t="shared" si="18"/>
        <v>0</v>
      </c>
      <c r="BJ136" s="13" t="s">
        <v>146</v>
      </c>
      <c r="BK136" s="144">
        <f t="shared" si="19"/>
        <v>0</v>
      </c>
      <c r="BL136" s="13" t="s">
        <v>145</v>
      </c>
      <c r="BM136" s="142" t="s">
        <v>194</v>
      </c>
    </row>
    <row r="137" spans="2:65" s="1" customFormat="1" ht="24.2" customHeight="1">
      <c r="B137" s="131"/>
      <c r="C137" s="132" t="s">
        <v>195</v>
      </c>
      <c r="D137" s="132" t="s">
        <v>141</v>
      </c>
      <c r="E137" s="133" t="s">
        <v>196</v>
      </c>
      <c r="F137" s="134" t="s">
        <v>197</v>
      </c>
      <c r="G137" s="135" t="s">
        <v>184</v>
      </c>
      <c r="H137" s="136">
        <v>2</v>
      </c>
      <c r="I137" s="136"/>
      <c r="J137" s="136">
        <f t="shared" si="10"/>
        <v>0</v>
      </c>
      <c r="K137" s="137"/>
      <c r="L137" s="25"/>
      <c r="M137" s="138" t="s">
        <v>1</v>
      </c>
      <c r="N137" s="139" t="s">
        <v>38</v>
      </c>
      <c r="O137" s="140">
        <v>3.2029999999999998</v>
      </c>
      <c r="P137" s="140">
        <f t="shared" si="11"/>
        <v>6.4059999999999997</v>
      </c>
      <c r="Q137" s="140">
        <v>0.13136</v>
      </c>
      <c r="R137" s="140">
        <f t="shared" si="12"/>
        <v>0.26272000000000001</v>
      </c>
      <c r="S137" s="140">
        <v>0</v>
      </c>
      <c r="T137" s="141">
        <f t="shared" si="13"/>
        <v>0</v>
      </c>
      <c r="AR137" s="142" t="s">
        <v>145</v>
      </c>
      <c r="AT137" s="142" t="s">
        <v>141</v>
      </c>
      <c r="AU137" s="142" t="s">
        <v>146</v>
      </c>
      <c r="AY137" s="13" t="s">
        <v>139</v>
      </c>
      <c r="BE137" s="143">
        <f t="shared" si="14"/>
        <v>0</v>
      </c>
      <c r="BF137" s="143">
        <f t="shared" si="15"/>
        <v>0</v>
      </c>
      <c r="BG137" s="143">
        <f t="shared" si="16"/>
        <v>0</v>
      </c>
      <c r="BH137" s="143">
        <f t="shared" si="17"/>
        <v>0</v>
      </c>
      <c r="BI137" s="143">
        <f t="shared" si="18"/>
        <v>0</v>
      </c>
      <c r="BJ137" s="13" t="s">
        <v>146</v>
      </c>
      <c r="BK137" s="144">
        <f t="shared" si="19"/>
        <v>0</v>
      </c>
      <c r="BL137" s="13" t="s">
        <v>145</v>
      </c>
      <c r="BM137" s="142" t="s">
        <v>198</v>
      </c>
    </row>
    <row r="138" spans="2:65" s="1" customFormat="1" ht="24.2" customHeight="1">
      <c r="B138" s="131"/>
      <c r="C138" s="132" t="s">
        <v>199</v>
      </c>
      <c r="D138" s="132" t="s">
        <v>141</v>
      </c>
      <c r="E138" s="133" t="s">
        <v>200</v>
      </c>
      <c r="F138" s="134" t="s">
        <v>201</v>
      </c>
      <c r="G138" s="135" t="s">
        <v>202</v>
      </c>
      <c r="H138" s="136">
        <v>56</v>
      </c>
      <c r="I138" s="136"/>
      <c r="J138" s="136">
        <f t="shared" si="10"/>
        <v>0</v>
      </c>
      <c r="K138" s="137"/>
      <c r="L138" s="25"/>
      <c r="M138" s="138" t="s">
        <v>1</v>
      </c>
      <c r="N138" s="139" t="s">
        <v>38</v>
      </c>
      <c r="O138" s="140">
        <v>5.7299999999999997E-2</v>
      </c>
      <c r="P138" s="140">
        <f t="shared" si="11"/>
        <v>3.2087999999999997</v>
      </c>
      <c r="Q138" s="140">
        <v>2.1900000000000001E-3</v>
      </c>
      <c r="R138" s="140">
        <f t="shared" si="12"/>
        <v>0.12264</v>
      </c>
      <c r="S138" s="140">
        <v>0</v>
      </c>
      <c r="T138" s="141">
        <f t="shared" si="13"/>
        <v>0</v>
      </c>
      <c r="AR138" s="142" t="s">
        <v>145</v>
      </c>
      <c r="AT138" s="142" t="s">
        <v>141</v>
      </c>
      <c r="AU138" s="142" t="s">
        <v>146</v>
      </c>
      <c r="AY138" s="13" t="s">
        <v>139</v>
      </c>
      <c r="BE138" s="143">
        <f t="shared" si="14"/>
        <v>0</v>
      </c>
      <c r="BF138" s="143">
        <f t="shared" si="15"/>
        <v>0</v>
      </c>
      <c r="BG138" s="143">
        <f t="shared" si="16"/>
        <v>0</v>
      </c>
      <c r="BH138" s="143">
        <f t="shared" si="17"/>
        <v>0</v>
      </c>
      <c r="BI138" s="143">
        <f t="shared" si="18"/>
        <v>0</v>
      </c>
      <c r="BJ138" s="13" t="s">
        <v>146</v>
      </c>
      <c r="BK138" s="144">
        <f t="shared" si="19"/>
        <v>0</v>
      </c>
      <c r="BL138" s="13" t="s">
        <v>145</v>
      </c>
      <c r="BM138" s="142" t="s">
        <v>203</v>
      </c>
    </row>
    <row r="139" spans="2:65" s="1" customFormat="1" ht="24.2" customHeight="1">
      <c r="B139" s="131"/>
      <c r="C139" s="132" t="s">
        <v>204</v>
      </c>
      <c r="D139" s="132" t="s">
        <v>141</v>
      </c>
      <c r="E139" s="133" t="s">
        <v>205</v>
      </c>
      <c r="F139" s="134" t="s">
        <v>206</v>
      </c>
      <c r="G139" s="135" t="s">
        <v>202</v>
      </c>
      <c r="H139" s="136">
        <v>152</v>
      </c>
      <c r="I139" s="136"/>
      <c r="J139" s="136">
        <f t="shared" si="10"/>
        <v>0</v>
      </c>
      <c r="K139" s="137"/>
      <c r="L139" s="25"/>
      <c r="M139" s="138" t="s">
        <v>1</v>
      </c>
      <c r="N139" s="139" t="s">
        <v>38</v>
      </c>
      <c r="O139" s="140">
        <v>7.8E-2</v>
      </c>
      <c r="P139" s="140">
        <f t="shared" si="11"/>
        <v>11.856</v>
      </c>
      <c r="Q139" s="140">
        <v>9.5499999999999995E-3</v>
      </c>
      <c r="R139" s="140">
        <f t="shared" si="12"/>
        <v>1.4516</v>
      </c>
      <c r="S139" s="140">
        <v>0</v>
      </c>
      <c r="T139" s="141">
        <f t="shared" si="13"/>
        <v>0</v>
      </c>
      <c r="AR139" s="142" t="s">
        <v>145</v>
      </c>
      <c r="AT139" s="142" t="s">
        <v>141</v>
      </c>
      <c r="AU139" s="142" t="s">
        <v>146</v>
      </c>
      <c r="AY139" s="13" t="s">
        <v>139</v>
      </c>
      <c r="BE139" s="143">
        <f t="shared" si="14"/>
        <v>0</v>
      </c>
      <c r="BF139" s="143">
        <f t="shared" si="15"/>
        <v>0</v>
      </c>
      <c r="BG139" s="143">
        <f t="shared" si="16"/>
        <v>0</v>
      </c>
      <c r="BH139" s="143">
        <f t="shared" si="17"/>
        <v>0</v>
      </c>
      <c r="BI139" s="143">
        <f t="shared" si="18"/>
        <v>0</v>
      </c>
      <c r="BJ139" s="13" t="s">
        <v>146</v>
      </c>
      <c r="BK139" s="144">
        <f t="shared" si="19"/>
        <v>0</v>
      </c>
      <c r="BL139" s="13" t="s">
        <v>145</v>
      </c>
      <c r="BM139" s="142" t="s">
        <v>207</v>
      </c>
    </row>
    <row r="140" spans="2:65" s="1" customFormat="1" ht="24.2" customHeight="1">
      <c r="B140" s="131"/>
      <c r="C140" s="132" t="s">
        <v>185</v>
      </c>
      <c r="D140" s="132" t="s">
        <v>141</v>
      </c>
      <c r="E140" s="133" t="s">
        <v>208</v>
      </c>
      <c r="F140" s="134" t="s">
        <v>209</v>
      </c>
      <c r="G140" s="135" t="s">
        <v>202</v>
      </c>
      <c r="H140" s="136">
        <v>98</v>
      </c>
      <c r="I140" s="136"/>
      <c r="J140" s="136">
        <f t="shared" si="10"/>
        <v>0</v>
      </c>
      <c r="K140" s="137"/>
      <c r="L140" s="25"/>
      <c r="M140" s="138" t="s">
        <v>1</v>
      </c>
      <c r="N140" s="139" t="s">
        <v>38</v>
      </c>
      <c r="O140" s="140">
        <v>0.1225</v>
      </c>
      <c r="P140" s="140">
        <f t="shared" si="11"/>
        <v>12.004999999999999</v>
      </c>
      <c r="Q140" s="140">
        <v>1.584E-2</v>
      </c>
      <c r="R140" s="140">
        <f t="shared" si="12"/>
        <v>1.5523199999999999</v>
      </c>
      <c r="S140" s="140">
        <v>0</v>
      </c>
      <c r="T140" s="141">
        <f t="shared" si="13"/>
        <v>0</v>
      </c>
      <c r="AR140" s="142" t="s">
        <v>145</v>
      </c>
      <c r="AT140" s="142" t="s">
        <v>141</v>
      </c>
      <c r="AU140" s="142" t="s">
        <v>146</v>
      </c>
      <c r="AY140" s="13" t="s">
        <v>139</v>
      </c>
      <c r="BE140" s="143">
        <f t="shared" si="14"/>
        <v>0</v>
      </c>
      <c r="BF140" s="143">
        <f t="shared" si="15"/>
        <v>0</v>
      </c>
      <c r="BG140" s="143">
        <f t="shared" si="16"/>
        <v>0</v>
      </c>
      <c r="BH140" s="143">
        <f t="shared" si="17"/>
        <v>0</v>
      </c>
      <c r="BI140" s="143">
        <f t="shared" si="18"/>
        <v>0</v>
      </c>
      <c r="BJ140" s="13" t="s">
        <v>146</v>
      </c>
      <c r="BK140" s="144">
        <f t="shared" si="19"/>
        <v>0</v>
      </c>
      <c r="BL140" s="13" t="s">
        <v>145</v>
      </c>
      <c r="BM140" s="142" t="s">
        <v>210</v>
      </c>
    </row>
    <row r="141" spans="2:65" s="1" customFormat="1" ht="16.5" customHeight="1">
      <c r="B141" s="131"/>
      <c r="C141" s="132" t="s">
        <v>211</v>
      </c>
      <c r="D141" s="132" t="s">
        <v>141</v>
      </c>
      <c r="E141" s="133" t="s">
        <v>212</v>
      </c>
      <c r="F141" s="134" t="s">
        <v>213</v>
      </c>
      <c r="G141" s="135" t="s">
        <v>202</v>
      </c>
      <c r="H141" s="136">
        <v>56</v>
      </c>
      <c r="I141" s="136"/>
      <c r="J141" s="136">
        <f t="shared" si="10"/>
        <v>0</v>
      </c>
      <c r="K141" s="137"/>
      <c r="L141" s="25"/>
      <c r="M141" s="138" t="s">
        <v>1</v>
      </c>
      <c r="N141" s="139" t="s">
        <v>38</v>
      </c>
      <c r="O141" s="140">
        <v>5.7000000000000002E-2</v>
      </c>
      <c r="P141" s="140">
        <f t="shared" si="11"/>
        <v>3.1920000000000002</v>
      </c>
      <c r="Q141" s="140">
        <v>0</v>
      </c>
      <c r="R141" s="140">
        <f t="shared" si="12"/>
        <v>0</v>
      </c>
      <c r="S141" s="140">
        <v>0</v>
      </c>
      <c r="T141" s="141">
        <f t="shared" si="13"/>
        <v>0</v>
      </c>
      <c r="AR141" s="142" t="s">
        <v>145</v>
      </c>
      <c r="AT141" s="142" t="s">
        <v>141</v>
      </c>
      <c r="AU141" s="142" t="s">
        <v>146</v>
      </c>
      <c r="AY141" s="13" t="s">
        <v>139</v>
      </c>
      <c r="BE141" s="143">
        <f t="shared" si="14"/>
        <v>0</v>
      </c>
      <c r="BF141" s="143">
        <f t="shared" si="15"/>
        <v>0</v>
      </c>
      <c r="BG141" s="143">
        <f t="shared" si="16"/>
        <v>0</v>
      </c>
      <c r="BH141" s="143">
        <f t="shared" si="17"/>
        <v>0</v>
      </c>
      <c r="BI141" s="143">
        <f t="shared" si="18"/>
        <v>0</v>
      </c>
      <c r="BJ141" s="13" t="s">
        <v>146</v>
      </c>
      <c r="BK141" s="144">
        <f t="shared" si="19"/>
        <v>0</v>
      </c>
      <c r="BL141" s="13" t="s">
        <v>145</v>
      </c>
      <c r="BM141" s="142" t="s">
        <v>214</v>
      </c>
    </row>
    <row r="142" spans="2:65" s="1" customFormat="1" ht="16.5" customHeight="1">
      <c r="B142" s="131"/>
      <c r="C142" s="132" t="s">
        <v>215</v>
      </c>
      <c r="D142" s="132" t="s">
        <v>141</v>
      </c>
      <c r="E142" s="133" t="s">
        <v>216</v>
      </c>
      <c r="F142" s="134" t="s">
        <v>217</v>
      </c>
      <c r="G142" s="135" t="s">
        <v>202</v>
      </c>
      <c r="H142" s="136">
        <v>152</v>
      </c>
      <c r="I142" s="136"/>
      <c r="J142" s="136">
        <f t="shared" si="10"/>
        <v>0</v>
      </c>
      <c r="K142" s="137"/>
      <c r="L142" s="25"/>
      <c r="M142" s="138" t="s">
        <v>1</v>
      </c>
      <c r="N142" s="139" t="s">
        <v>38</v>
      </c>
      <c r="O142" s="140">
        <v>8.6999999999999994E-2</v>
      </c>
      <c r="P142" s="140">
        <f t="shared" si="11"/>
        <v>13.223999999999998</v>
      </c>
      <c r="Q142" s="140">
        <v>0</v>
      </c>
      <c r="R142" s="140">
        <f t="shared" si="12"/>
        <v>0</v>
      </c>
      <c r="S142" s="140">
        <v>0</v>
      </c>
      <c r="T142" s="141">
        <f t="shared" si="13"/>
        <v>0</v>
      </c>
      <c r="AR142" s="142" t="s">
        <v>145</v>
      </c>
      <c r="AT142" s="142" t="s">
        <v>141</v>
      </c>
      <c r="AU142" s="142" t="s">
        <v>146</v>
      </c>
      <c r="AY142" s="13" t="s">
        <v>139</v>
      </c>
      <c r="BE142" s="143">
        <f t="shared" si="14"/>
        <v>0</v>
      </c>
      <c r="BF142" s="143">
        <f t="shared" si="15"/>
        <v>0</v>
      </c>
      <c r="BG142" s="143">
        <f t="shared" si="16"/>
        <v>0</v>
      </c>
      <c r="BH142" s="143">
        <f t="shared" si="17"/>
        <v>0</v>
      </c>
      <c r="BI142" s="143">
        <f t="shared" si="18"/>
        <v>0</v>
      </c>
      <c r="BJ142" s="13" t="s">
        <v>146</v>
      </c>
      <c r="BK142" s="144">
        <f t="shared" si="19"/>
        <v>0</v>
      </c>
      <c r="BL142" s="13" t="s">
        <v>145</v>
      </c>
      <c r="BM142" s="142" t="s">
        <v>218</v>
      </c>
    </row>
    <row r="143" spans="2:65" s="1" customFormat="1" ht="16.5" customHeight="1">
      <c r="B143" s="131"/>
      <c r="C143" s="132" t="s">
        <v>219</v>
      </c>
      <c r="D143" s="132" t="s">
        <v>141</v>
      </c>
      <c r="E143" s="133" t="s">
        <v>220</v>
      </c>
      <c r="F143" s="134" t="s">
        <v>221</v>
      </c>
      <c r="G143" s="135" t="s">
        <v>202</v>
      </c>
      <c r="H143" s="136">
        <v>98</v>
      </c>
      <c r="I143" s="136"/>
      <c r="J143" s="136">
        <f t="shared" si="10"/>
        <v>0</v>
      </c>
      <c r="K143" s="137"/>
      <c r="L143" s="25"/>
      <c r="M143" s="138" t="s">
        <v>1</v>
      </c>
      <c r="N143" s="139" t="s">
        <v>38</v>
      </c>
      <c r="O143" s="140">
        <v>0.11600000000000001</v>
      </c>
      <c r="P143" s="140">
        <f t="shared" si="11"/>
        <v>11.368</v>
      </c>
      <c r="Q143" s="140">
        <v>0</v>
      </c>
      <c r="R143" s="140">
        <f t="shared" si="12"/>
        <v>0</v>
      </c>
      <c r="S143" s="140">
        <v>0</v>
      </c>
      <c r="T143" s="141">
        <f t="shared" si="13"/>
        <v>0</v>
      </c>
      <c r="AR143" s="142" t="s">
        <v>145</v>
      </c>
      <c r="AT143" s="142" t="s">
        <v>141</v>
      </c>
      <c r="AU143" s="142" t="s">
        <v>146</v>
      </c>
      <c r="AY143" s="13" t="s">
        <v>139</v>
      </c>
      <c r="BE143" s="143">
        <f t="shared" si="14"/>
        <v>0</v>
      </c>
      <c r="BF143" s="143">
        <f t="shared" si="15"/>
        <v>0</v>
      </c>
      <c r="BG143" s="143">
        <f t="shared" si="16"/>
        <v>0</v>
      </c>
      <c r="BH143" s="143">
        <f t="shared" si="17"/>
        <v>0</v>
      </c>
      <c r="BI143" s="143">
        <f t="shared" si="18"/>
        <v>0</v>
      </c>
      <c r="BJ143" s="13" t="s">
        <v>146</v>
      </c>
      <c r="BK143" s="144">
        <f t="shared" si="19"/>
        <v>0</v>
      </c>
      <c r="BL143" s="13" t="s">
        <v>145</v>
      </c>
      <c r="BM143" s="142" t="s">
        <v>222</v>
      </c>
    </row>
    <row r="144" spans="2:65" s="1" customFormat="1" ht="24.2" customHeight="1">
      <c r="B144" s="131"/>
      <c r="C144" s="132" t="s">
        <v>7</v>
      </c>
      <c r="D144" s="132" t="s">
        <v>141</v>
      </c>
      <c r="E144" s="133" t="s">
        <v>223</v>
      </c>
      <c r="F144" s="134" t="s">
        <v>224</v>
      </c>
      <c r="G144" s="135" t="s">
        <v>184</v>
      </c>
      <c r="H144" s="136">
        <v>25</v>
      </c>
      <c r="I144" s="136"/>
      <c r="J144" s="136">
        <f t="shared" si="10"/>
        <v>0</v>
      </c>
      <c r="K144" s="137"/>
      <c r="L144" s="25"/>
      <c r="M144" s="138" t="s">
        <v>1</v>
      </c>
      <c r="N144" s="139" t="s">
        <v>38</v>
      </c>
      <c r="O144" s="140">
        <v>1.179</v>
      </c>
      <c r="P144" s="140">
        <f t="shared" si="11"/>
        <v>29.475000000000001</v>
      </c>
      <c r="Q144" s="140">
        <v>1.6559999999999998E-2</v>
      </c>
      <c r="R144" s="140">
        <f t="shared" si="12"/>
        <v>0.41399999999999998</v>
      </c>
      <c r="S144" s="140">
        <v>0</v>
      </c>
      <c r="T144" s="141">
        <f t="shared" si="13"/>
        <v>0</v>
      </c>
      <c r="AR144" s="142" t="s">
        <v>225</v>
      </c>
      <c r="AT144" s="142" t="s">
        <v>141</v>
      </c>
      <c r="AU144" s="142" t="s">
        <v>146</v>
      </c>
      <c r="AY144" s="13" t="s">
        <v>139</v>
      </c>
      <c r="BE144" s="143">
        <f t="shared" si="14"/>
        <v>0</v>
      </c>
      <c r="BF144" s="143">
        <f t="shared" si="15"/>
        <v>0</v>
      </c>
      <c r="BG144" s="143">
        <f t="shared" si="16"/>
        <v>0</v>
      </c>
      <c r="BH144" s="143">
        <f t="shared" si="17"/>
        <v>0</v>
      </c>
      <c r="BI144" s="143">
        <f t="shared" si="18"/>
        <v>0</v>
      </c>
      <c r="BJ144" s="13" t="s">
        <v>146</v>
      </c>
      <c r="BK144" s="144">
        <f t="shared" si="19"/>
        <v>0</v>
      </c>
      <c r="BL144" s="13" t="s">
        <v>225</v>
      </c>
      <c r="BM144" s="142" t="s">
        <v>226</v>
      </c>
    </row>
    <row r="145" spans="2:65" s="1" customFormat="1" ht="24.2" customHeight="1">
      <c r="B145" s="131"/>
      <c r="C145" s="145" t="s">
        <v>227</v>
      </c>
      <c r="D145" s="145" t="s">
        <v>167</v>
      </c>
      <c r="E145" s="146" t="s">
        <v>228</v>
      </c>
      <c r="F145" s="147" t="s">
        <v>229</v>
      </c>
      <c r="G145" s="148" t="s">
        <v>184</v>
      </c>
      <c r="H145" s="149">
        <v>10</v>
      </c>
      <c r="I145" s="149"/>
      <c r="J145" s="149">
        <f t="shared" si="10"/>
        <v>0</v>
      </c>
      <c r="K145" s="150"/>
      <c r="L145" s="151"/>
      <c r="M145" s="152" t="s">
        <v>1</v>
      </c>
      <c r="N145" s="153" t="s">
        <v>38</v>
      </c>
      <c r="O145" s="140">
        <v>0</v>
      </c>
      <c r="P145" s="140">
        <f t="shared" si="11"/>
        <v>0</v>
      </c>
      <c r="Q145" s="140">
        <v>0.43</v>
      </c>
      <c r="R145" s="140">
        <f t="shared" si="12"/>
        <v>4.3</v>
      </c>
      <c r="S145" s="140">
        <v>0</v>
      </c>
      <c r="T145" s="141">
        <f t="shared" si="13"/>
        <v>0</v>
      </c>
      <c r="AR145" s="142" t="s">
        <v>230</v>
      </c>
      <c r="AT145" s="142" t="s">
        <v>167</v>
      </c>
      <c r="AU145" s="142" t="s">
        <v>146</v>
      </c>
      <c r="AY145" s="13" t="s">
        <v>139</v>
      </c>
      <c r="BE145" s="143">
        <f t="shared" si="14"/>
        <v>0</v>
      </c>
      <c r="BF145" s="143">
        <f t="shared" si="15"/>
        <v>0</v>
      </c>
      <c r="BG145" s="143">
        <f t="shared" si="16"/>
        <v>0</v>
      </c>
      <c r="BH145" s="143">
        <f t="shared" si="17"/>
        <v>0</v>
      </c>
      <c r="BI145" s="143">
        <f t="shared" si="18"/>
        <v>0</v>
      </c>
      <c r="BJ145" s="13" t="s">
        <v>146</v>
      </c>
      <c r="BK145" s="144">
        <f t="shared" si="19"/>
        <v>0</v>
      </c>
      <c r="BL145" s="13" t="s">
        <v>225</v>
      </c>
      <c r="BM145" s="142" t="s">
        <v>231</v>
      </c>
    </row>
    <row r="146" spans="2:65" s="1" customFormat="1" ht="24.2" customHeight="1">
      <c r="B146" s="131"/>
      <c r="C146" s="145" t="s">
        <v>232</v>
      </c>
      <c r="D146" s="145" t="s">
        <v>167</v>
      </c>
      <c r="E146" s="146" t="s">
        <v>233</v>
      </c>
      <c r="F146" s="147" t="s">
        <v>234</v>
      </c>
      <c r="G146" s="148" t="s">
        <v>184</v>
      </c>
      <c r="H146" s="149">
        <v>5</v>
      </c>
      <c r="I146" s="149"/>
      <c r="J146" s="149">
        <f t="shared" si="10"/>
        <v>0</v>
      </c>
      <c r="K146" s="150"/>
      <c r="L146" s="151"/>
      <c r="M146" s="152" t="s">
        <v>1</v>
      </c>
      <c r="N146" s="153" t="s">
        <v>38</v>
      </c>
      <c r="O146" s="140">
        <v>0</v>
      </c>
      <c r="P146" s="140">
        <f t="shared" si="11"/>
        <v>0</v>
      </c>
      <c r="Q146" s="140">
        <v>1.6</v>
      </c>
      <c r="R146" s="140">
        <f t="shared" si="12"/>
        <v>8</v>
      </c>
      <c r="S146" s="140">
        <v>0</v>
      </c>
      <c r="T146" s="141">
        <f t="shared" si="13"/>
        <v>0</v>
      </c>
      <c r="AR146" s="142" t="s">
        <v>230</v>
      </c>
      <c r="AT146" s="142" t="s">
        <v>167</v>
      </c>
      <c r="AU146" s="142" t="s">
        <v>146</v>
      </c>
      <c r="AY146" s="13" t="s">
        <v>139</v>
      </c>
      <c r="BE146" s="143">
        <f t="shared" si="14"/>
        <v>0</v>
      </c>
      <c r="BF146" s="143">
        <f t="shared" si="15"/>
        <v>0</v>
      </c>
      <c r="BG146" s="143">
        <f t="shared" si="16"/>
        <v>0</v>
      </c>
      <c r="BH146" s="143">
        <f t="shared" si="17"/>
        <v>0</v>
      </c>
      <c r="BI146" s="143">
        <f t="shared" si="18"/>
        <v>0</v>
      </c>
      <c r="BJ146" s="13" t="s">
        <v>146</v>
      </c>
      <c r="BK146" s="144">
        <f t="shared" si="19"/>
        <v>0</v>
      </c>
      <c r="BL146" s="13" t="s">
        <v>225</v>
      </c>
      <c r="BM146" s="142" t="s">
        <v>235</v>
      </c>
    </row>
    <row r="147" spans="2:65" s="1" customFormat="1" ht="21.75" customHeight="1">
      <c r="B147" s="131"/>
      <c r="C147" s="145" t="s">
        <v>236</v>
      </c>
      <c r="D147" s="145" t="s">
        <v>167</v>
      </c>
      <c r="E147" s="146" t="s">
        <v>237</v>
      </c>
      <c r="F147" s="147" t="s">
        <v>238</v>
      </c>
      <c r="G147" s="148" t="s">
        <v>184</v>
      </c>
      <c r="H147" s="149">
        <v>5</v>
      </c>
      <c r="I147" s="149"/>
      <c r="J147" s="149">
        <f t="shared" si="10"/>
        <v>0</v>
      </c>
      <c r="K147" s="150"/>
      <c r="L147" s="151"/>
      <c r="M147" s="152" t="s">
        <v>1</v>
      </c>
      <c r="N147" s="153" t="s">
        <v>38</v>
      </c>
      <c r="O147" s="140">
        <v>0</v>
      </c>
      <c r="P147" s="140">
        <f t="shared" si="11"/>
        <v>0</v>
      </c>
      <c r="Q147" s="140">
        <v>0.36499999999999999</v>
      </c>
      <c r="R147" s="140">
        <f t="shared" si="12"/>
        <v>1.825</v>
      </c>
      <c r="S147" s="140">
        <v>0</v>
      </c>
      <c r="T147" s="141">
        <f t="shared" si="13"/>
        <v>0</v>
      </c>
      <c r="AR147" s="142" t="s">
        <v>230</v>
      </c>
      <c r="AT147" s="142" t="s">
        <v>167</v>
      </c>
      <c r="AU147" s="142" t="s">
        <v>146</v>
      </c>
      <c r="AY147" s="13" t="s">
        <v>139</v>
      </c>
      <c r="BE147" s="143">
        <f t="shared" si="14"/>
        <v>0</v>
      </c>
      <c r="BF147" s="143">
        <f t="shared" si="15"/>
        <v>0</v>
      </c>
      <c r="BG147" s="143">
        <f t="shared" si="16"/>
        <v>0</v>
      </c>
      <c r="BH147" s="143">
        <f t="shared" si="17"/>
        <v>0</v>
      </c>
      <c r="BI147" s="143">
        <f t="shared" si="18"/>
        <v>0</v>
      </c>
      <c r="BJ147" s="13" t="s">
        <v>146</v>
      </c>
      <c r="BK147" s="144">
        <f t="shared" si="19"/>
        <v>0</v>
      </c>
      <c r="BL147" s="13" t="s">
        <v>225</v>
      </c>
      <c r="BM147" s="142" t="s">
        <v>239</v>
      </c>
    </row>
    <row r="148" spans="2:65" s="1" customFormat="1" ht="24.2" customHeight="1">
      <c r="B148" s="131"/>
      <c r="C148" s="145" t="s">
        <v>240</v>
      </c>
      <c r="D148" s="145" t="s">
        <v>167</v>
      </c>
      <c r="E148" s="146" t="s">
        <v>241</v>
      </c>
      <c r="F148" s="147" t="s">
        <v>242</v>
      </c>
      <c r="G148" s="148" t="s">
        <v>184</v>
      </c>
      <c r="H148" s="149">
        <v>5</v>
      </c>
      <c r="I148" s="149"/>
      <c r="J148" s="149">
        <f t="shared" si="10"/>
        <v>0</v>
      </c>
      <c r="K148" s="150"/>
      <c r="L148" s="151"/>
      <c r="M148" s="152" t="s">
        <v>1</v>
      </c>
      <c r="N148" s="153" t="s">
        <v>38</v>
      </c>
      <c r="O148" s="140">
        <v>0</v>
      </c>
      <c r="P148" s="140">
        <f t="shared" si="11"/>
        <v>0</v>
      </c>
      <c r="Q148" s="140">
        <v>0.15</v>
      </c>
      <c r="R148" s="140">
        <f t="shared" si="12"/>
        <v>0.75</v>
      </c>
      <c r="S148" s="140">
        <v>0</v>
      </c>
      <c r="T148" s="141">
        <f t="shared" si="13"/>
        <v>0</v>
      </c>
      <c r="AR148" s="142" t="s">
        <v>230</v>
      </c>
      <c r="AT148" s="142" t="s">
        <v>167</v>
      </c>
      <c r="AU148" s="142" t="s">
        <v>146</v>
      </c>
      <c r="AY148" s="13" t="s">
        <v>139</v>
      </c>
      <c r="BE148" s="143">
        <f t="shared" si="14"/>
        <v>0</v>
      </c>
      <c r="BF148" s="143">
        <f t="shared" si="15"/>
        <v>0</v>
      </c>
      <c r="BG148" s="143">
        <f t="shared" si="16"/>
        <v>0</v>
      </c>
      <c r="BH148" s="143">
        <f t="shared" si="17"/>
        <v>0</v>
      </c>
      <c r="BI148" s="143">
        <f t="shared" si="18"/>
        <v>0</v>
      </c>
      <c r="BJ148" s="13" t="s">
        <v>146</v>
      </c>
      <c r="BK148" s="144">
        <f t="shared" si="19"/>
        <v>0</v>
      </c>
      <c r="BL148" s="13" t="s">
        <v>225</v>
      </c>
      <c r="BM148" s="142" t="s">
        <v>243</v>
      </c>
    </row>
    <row r="149" spans="2:65" s="1" customFormat="1" ht="24.2" customHeight="1">
      <c r="B149" s="131"/>
      <c r="C149" s="132" t="s">
        <v>244</v>
      </c>
      <c r="D149" s="132" t="s">
        <v>141</v>
      </c>
      <c r="E149" s="133" t="s">
        <v>245</v>
      </c>
      <c r="F149" s="134" t="s">
        <v>246</v>
      </c>
      <c r="G149" s="135" t="s">
        <v>202</v>
      </c>
      <c r="H149" s="136">
        <v>306</v>
      </c>
      <c r="I149" s="136"/>
      <c r="J149" s="136">
        <f t="shared" si="10"/>
        <v>0</v>
      </c>
      <c r="K149" s="137"/>
      <c r="L149" s="25"/>
      <c r="M149" s="138" t="s">
        <v>1</v>
      </c>
      <c r="N149" s="139" t="s">
        <v>38</v>
      </c>
      <c r="O149" s="140">
        <v>5.2499999999999998E-2</v>
      </c>
      <c r="P149" s="140">
        <f t="shared" si="11"/>
        <v>16.064999999999998</v>
      </c>
      <c r="Q149" s="140">
        <v>1E-4</v>
      </c>
      <c r="R149" s="140">
        <f t="shared" si="12"/>
        <v>3.0600000000000002E-2</v>
      </c>
      <c r="S149" s="140">
        <v>0</v>
      </c>
      <c r="T149" s="141">
        <f t="shared" si="13"/>
        <v>0</v>
      </c>
      <c r="AR149" s="142" t="s">
        <v>145</v>
      </c>
      <c r="AT149" s="142" t="s">
        <v>141</v>
      </c>
      <c r="AU149" s="142" t="s">
        <v>146</v>
      </c>
      <c r="AY149" s="13" t="s">
        <v>139</v>
      </c>
      <c r="BE149" s="143">
        <f t="shared" si="14"/>
        <v>0</v>
      </c>
      <c r="BF149" s="143">
        <f t="shared" si="15"/>
        <v>0</v>
      </c>
      <c r="BG149" s="143">
        <f t="shared" si="16"/>
        <v>0</v>
      </c>
      <c r="BH149" s="143">
        <f t="shared" si="17"/>
        <v>0</v>
      </c>
      <c r="BI149" s="143">
        <f t="shared" si="18"/>
        <v>0</v>
      </c>
      <c r="BJ149" s="13" t="s">
        <v>146</v>
      </c>
      <c r="BK149" s="144">
        <f t="shared" si="19"/>
        <v>0</v>
      </c>
      <c r="BL149" s="13" t="s">
        <v>145</v>
      </c>
      <c r="BM149" s="142" t="s">
        <v>247</v>
      </c>
    </row>
    <row r="150" spans="2:65" s="11" customFormat="1" ht="22.9" customHeight="1">
      <c r="B150" s="120"/>
      <c r="D150" s="121" t="s">
        <v>71</v>
      </c>
      <c r="E150" s="129" t="s">
        <v>248</v>
      </c>
      <c r="F150" s="129" t="s">
        <v>249</v>
      </c>
      <c r="J150" s="130">
        <f>BK150</f>
        <v>0</v>
      </c>
      <c r="L150" s="120"/>
      <c r="M150" s="124"/>
      <c r="P150" s="125">
        <f>P151</f>
        <v>111.78207999999999</v>
      </c>
      <c r="R150" s="125">
        <f>R151</f>
        <v>0</v>
      </c>
      <c r="T150" s="126">
        <f>T151</f>
        <v>0</v>
      </c>
      <c r="AR150" s="121" t="s">
        <v>80</v>
      </c>
      <c r="AT150" s="127" t="s">
        <v>71</v>
      </c>
      <c r="AU150" s="127" t="s">
        <v>80</v>
      </c>
      <c r="AY150" s="121" t="s">
        <v>139</v>
      </c>
      <c r="BK150" s="128">
        <f>BK151</f>
        <v>0</v>
      </c>
    </row>
    <row r="151" spans="2:65" s="1" customFormat="1" ht="33" customHeight="1">
      <c r="B151" s="131"/>
      <c r="C151" s="132" t="s">
        <v>250</v>
      </c>
      <c r="D151" s="132" t="s">
        <v>141</v>
      </c>
      <c r="E151" s="133" t="s">
        <v>251</v>
      </c>
      <c r="F151" s="134" t="s">
        <v>252</v>
      </c>
      <c r="G151" s="135" t="s">
        <v>170</v>
      </c>
      <c r="H151" s="136">
        <v>86.72</v>
      </c>
      <c r="I151" s="136"/>
      <c r="J151" s="136">
        <f>ROUND(I151*H151,3)</f>
        <v>0</v>
      </c>
      <c r="K151" s="137"/>
      <c r="L151" s="25"/>
      <c r="M151" s="138" t="s">
        <v>1</v>
      </c>
      <c r="N151" s="139" t="s">
        <v>38</v>
      </c>
      <c r="O151" s="140">
        <v>1.2889999999999999</v>
      </c>
      <c r="P151" s="140">
        <f>O151*H151</f>
        <v>111.78207999999999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145</v>
      </c>
      <c r="AT151" s="142" t="s">
        <v>141</v>
      </c>
      <c r="AU151" s="142" t="s">
        <v>146</v>
      </c>
      <c r="AY151" s="13" t="s">
        <v>139</v>
      </c>
      <c r="BE151" s="143">
        <f>IF(N151="základná",J151,0)</f>
        <v>0</v>
      </c>
      <c r="BF151" s="143">
        <f>IF(N151="znížená",J151,0)</f>
        <v>0</v>
      </c>
      <c r="BG151" s="143">
        <f>IF(N151="zákl. prenesená",J151,0)</f>
        <v>0</v>
      </c>
      <c r="BH151" s="143">
        <f>IF(N151="zníž. prenesená",J151,0)</f>
        <v>0</v>
      </c>
      <c r="BI151" s="143">
        <f>IF(N151="nulová",J151,0)</f>
        <v>0</v>
      </c>
      <c r="BJ151" s="13" t="s">
        <v>146</v>
      </c>
      <c r="BK151" s="144">
        <f>ROUND(I151*H151,3)</f>
        <v>0</v>
      </c>
      <c r="BL151" s="13" t="s">
        <v>145</v>
      </c>
      <c r="BM151" s="142" t="s">
        <v>253</v>
      </c>
    </row>
    <row r="152" spans="2:65" s="11" customFormat="1" ht="25.9" customHeight="1">
      <c r="B152" s="120"/>
      <c r="D152" s="121" t="s">
        <v>71</v>
      </c>
      <c r="E152" s="122" t="s">
        <v>254</v>
      </c>
      <c r="F152" s="122" t="s">
        <v>255</v>
      </c>
      <c r="J152" s="123">
        <f>BK152</f>
        <v>0</v>
      </c>
      <c r="L152" s="120"/>
      <c r="M152" s="124"/>
      <c r="P152" s="125">
        <f>P153</f>
        <v>6.5400000000000009</v>
      </c>
      <c r="R152" s="125">
        <f>R153</f>
        <v>0</v>
      </c>
      <c r="T152" s="126">
        <f>T153</f>
        <v>0</v>
      </c>
      <c r="AR152" s="121" t="s">
        <v>145</v>
      </c>
      <c r="AT152" s="127" t="s">
        <v>71</v>
      </c>
      <c r="AU152" s="127" t="s">
        <v>72</v>
      </c>
      <c r="AY152" s="121" t="s">
        <v>139</v>
      </c>
      <c r="BK152" s="128">
        <f>BK153</f>
        <v>0</v>
      </c>
    </row>
    <row r="153" spans="2:65" s="1" customFormat="1" ht="37.9" customHeight="1">
      <c r="B153" s="131"/>
      <c r="C153" s="132" t="s">
        <v>256</v>
      </c>
      <c r="D153" s="132" t="s">
        <v>141</v>
      </c>
      <c r="E153" s="133" t="s">
        <v>257</v>
      </c>
      <c r="F153" s="134" t="s">
        <v>258</v>
      </c>
      <c r="G153" s="135" t="s">
        <v>259</v>
      </c>
      <c r="H153" s="136">
        <v>6</v>
      </c>
      <c r="I153" s="136"/>
      <c r="J153" s="136">
        <f>ROUND(I153*H153,3)</f>
        <v>0</v>
      </c>
      <c r="K153" s="137"/>
      <c r="L153" s="25"/>
      <c r="M153" s="154" t="s">
        <v>1</v>
      </c>
      <c r="N153" s="155" t="s">
        <v>38</v>
      </c>
      <c r="O153" s="156">
        <v>1.0900000000000001</v>
      </c>
      <c r="P153" s="156">
        <f>O153*H153</f>
        <v>6.5400000000000009</v>
      </c>
      <c r="Q153" s="156">
        <v>0</v>
      </c>
      <c r="R153" s="156">
        <f>Q153*H153</f>
        <v>0</v>
      </c>
      <c r="S153" s="156">
        <v>0</v>
      </c>
      <c r="T153" s="157">
        <f>S153*H153</f>
        <v>0</v>
      </c>
      <c r="AR153" s="142" t="s">
        <v>260</v>
      </c>
      <c r="AT153" s="142" t="s">
        <v>141</v>
      </c>
      <c r="AU153" s="142" t="s">
        <v>80</v>
      </c>
      <c r="AY153" s="13" t="s">
        <v>139</v>
      </c>
      <c r="BE153" s="143">
        <f>IF(N153="základná",J153,0)</f>
        <v>0</v>
      </c>
      <c r="BF153" s="143">
        <f>IF(N153="znížená",J153,0)</f>
        <v>0</v>
      </c>
      <c r="BG153" s="143">
        <f>IF(N153="zákl. prenesená",J153,0)</f>
        <v>0</v>
      </c>
      <c r="BH153" s="143">
        <f>IF(N153="zníž. prenesená",J153,0)</f>
        <v>0</v>
      </c>
      <c r="BI153" s="143">
        <f>IF(N153="nulová",J153,0)</f>
        <v>0</v>
      </c>
      <c r="BJ153" s="13" t="s">
        <v>146</v>
      </c>
      <c r="BK153" s="144">
        <f>ROUND(I153*H153,3)</f>
        <v>0</v>
      </c>
      <c r="BL153" s="13" t="s">
        <v>260</v>
      </c>
      <c r="BM153" s="142" t="s">
        <v>261</v>
      </c>
    </row>
    <row r="154" spans="2:65" s="1" customFormat="1" ht="6.95" customHeight="1">
      <c r="B154" s="40"/>
      <c r="C154" s="41"/>
      <c r="D154" s="41"/>
      <c r="E154" s="41"/>
      <c r="F154" s="41"/>
      <c r="G154" s="41"/>
      <c r="H154" s="41"/>
      <c r="I154" s="41"/>
      <c r="J154" s="41"/>
      <c r="K154" s="41"/>
      <c r="L154" s="25"/>
    </row>
  </sheetData>
  <autoFilter ref="C120:K153" xr:uid="{00000000-0009-0000-0000-000001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72"/>
  <sheetViews>
    <sheetView showGridLines="0" topLeftCell="A10" workbookViewId="0">
      <selection activeCell="I38" sqref="I3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8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84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112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26.25" customHeight="1">
      <c r="B7" s="16"/>
      <c r="E7" s="196" t="str">
        <f>'Rekapitulácia stavby'!K6</f>
        <v>Rekonštrukcia ustajňovacích priestorov na hosp. dvore Liptovský Peter</v>
      </c>
      <c r="F7" s="197"/>
      <c r="G7" s="197"/>
      <c r="H7" s="19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85" t="s">
        <v>262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8. 2. 2025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>
      <c r="B15" s="25"/>
      <c r="E15" s="20" t="s">
        <v>22</v>
      </c>
      <c r="I15" s="22" t="s">
        <v>23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8" t="str">
        <f>'Rekapitulácia stavby'!E14</f>
        <v xml:space="preserve"> </v>
      </c>
      <c r="F18" s="188"/>
      <c r="G18" s="188"/>
      <c r="H18" s="188"/>
      <c r="I18" s="22" t="s">
        <v>23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21</v>
      </c>
      <c r="J20" s="20" t="s">
        <v>1</v>
      </c>
      <c r="L20" s="25"/>
    </row>
    <row r="21" spans="2:12" s="1" customFormat="1" ht="18" customHeight="1">
      <c r="B21" s="25"/>
      <c r="E21" s="20" t="s">
        <v>27</v>
      </c>
      <c r="I21" s="22" t="s">
        <v>23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30</v>
      </c>
      <c r="I23" s="22" t="s">
        <v>21</v>
      </c>
      <c r="J23" s="20" t="s">
        <v>1</v>
      </c>
      <c r="L23" s="25"/>
    </row>
    <row r="24" spans="2:12" s="1" customFormat="1" ht="18" customHeight="1">
      <c r="B24" s="25"/>
      <c r="E24" s="20" t="s">
        <v>27</v>
      </c>
      <c r="I24" s="22" t="s">
        <v>23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31</v>
      </c>
      <c r="L26" s="25"/>
    </row>
    <row r="27" spans="2:12" s="7" customFormat="1" ht="16.5" customHeight="1">
      <c r="B27" s="85"/>
      <c r="E27" s="190" t="s">
        <v>1</v>
      </c>
      <c r="F27" s="190"/>
      <c r="G27" s="190"/>
      <c r="H27" s="190"/>
      <c r="L27" s="85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32</v>
      </c>
      <c r="J30" s="62">
        <f>ROUND(J124,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5" customHeight="1">
      <c r="B33" s="25"/>
      <c r="D33" s="51" t="s">
        <v>36</v>
      </c>
      <c r="E33" s="30" t="s">
        <v>37</v>
      </c>
      <c r="F33" s="87">
        <f>ROUND((SUM(BE124:BE171)),  2)</f>
        <v>0</v>
      </c>
      <c r="G33" s="88"/>
      <c r="H33" s="88"/>
      <c r="I33" s="89">
        <v>0.2</v>
      </c>
      <c r="J33" s="87">
        <f>ROUND(((SUM(BE124:BE171))*I33),  2)</f>
        <v>0</v>
      </c>
      <c r="L33" s="25"/>
    </row>
    <row r="34" spans="2:12" s="1" customFormat="1" ht="14.45" customHeight="1">
      <c r="B34" s="25"/>
      <c r="E34" s="30" t="s">
        <v>38</v>
      </c>
      <c r="F34" s="90">
        <f>ROUND((SUM(BF124:BF171)),  2)</f>
        <v>0</v>
      </c>
      <c r="I34" s="91">
        <v>0.23</v>
      </c>
      <c r="J34" s="90">
        <f>ROUND(((SUM(BF124:BF171))*I34),  2)</f>
        <v>0</v>
      </c>
      <c r="L34" s="25"/>
    </row>
    <row r="35" spans="2:12" s="1" customFormat="1" ht="14.45" hidden="1" customHeight="1">
      <c r="B35" s="25"/>
      <c r="E35" s="22" t="s">
        <v>39</v>
      </c>
      <c r="F35" s="90">
        <f>ROUND((SUM(BG124:BG171)),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40</v>
      </c>
      <c r="F36" s="90">
        <f>ROUND((SUM(BH124:BH171)),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41</v>
      </c>
      <c r="F37" s="87">
        <f>ROUND((SUM(BI124:BI171)),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42</v>
      </c>
      <c r="E39" s="53"/>
      <c r="F39" s="53"/>
      <c r="G39" s="94" t="s">
        <v>43</v>
      </c>
      <c r="H39" s="95" t="s">
        <v>44</v>
      </c>
      <c r="I39" s="53"/>
      <c r="J39" s="96">
        <f>SUM(J30:J37)</f>
        <v>0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>
      <c r="B82" s="25"/>
      <c r="C82" s="17" t="s">
        <v>115</v>
      </c>
      <c r="L82" s="25"/>
    </row>
    <row r="83" spans="2:47" s="1" customFormat="1" ht="6.95" hidden="1" customHeight="1">
      <c r="B83" s="25"/>
      <c r="L83" s="25"/>
    </row>
    <row r="84" spans="2:47" s="1" customFormat="1" ht="12" hidden="1" customHeight="1">
      <c r="B84" s="25"/>
      <c r="C84" s="22" t="s">
        <v>12</v>
      </c>
      <c r="L84" s="25"/>
    </row>
    <row r="85" spans="2:47" s="1" customFormat="1" ht="26.25" hidden="1" customHeight="1">
      <c r="B85" s="25"/>
      <c r="E85" s="196" t="str">
        <f>E7</f>
        <v>Rekonštrukcia ustajňovacích priestorov na hosp. dvore Liptovský Peter</v>
      </c>
      <c r="F85" s="197"/>
      <c r="G85" s="197"/>
      <c r="H85" s="197"/>
      <c r="L85" s="25"/>
    </row>
    <row r="86" spans="2:47" s="1" customFormat="1" ht="12" hidden="1" customHeight="1">
      <c r="B86" s="25"/>
      <c r="C86" s="22" t="s">
        <v>113</v>
      </c>
      <c r="L86" s="25"/>
    </row>
    <row r="87" spans="2:47" s="1" customFormat="1" ht="16.5" hidden="1" customHeight="1">
      <c r="B87" s="25"/>
      <c r="E87" s="185" t="str">
        <f>E9</f>
        <v>02 - Splašková kanalizácia</v>
      </c>
      <c r="F87" s="195"/>
      <c r="G87" s="195"/>
      <c r="H87" s="195"/>
      <c r="L87" s="25"/>
    </row>
    <row r="88" spans="2:47" s="1" customFormat="1" ht="6.95" hidden="1" customHeight="1">
      <c r="B88" s="25"/>
      <c r="L88" s="25"/>
    </row>
    <row r="89" spans="2:47" s="1" customFormat="1" ht="12" hidden="1" customHeight="1">
      <c r="B89" s="25"/>
      <c r="C89" s="22" t="s">
        <v>16</v>
      </c>
      <c r="F89" s="20" t="str">
        <f>F12</f>
        <v>Liptovský Peter</v>
      </c>
      <c r="I89" s="22" t="s">
        <v>18</v>
      </c>
      <c r="J89" s="48" t="str">
        <f>IF(J12="","",J12)</f>
        <v>8. 2. 2025</v>
      </c>
      <c r="L89" s="25"/>
    </row>
    <row r="90" spans="2:47" s="1" customFormat="1" ht="6.95" hidden="1" customHeight="1">
      <c r="B90" s="25"/>
      <c r="L90" s="25"/>
    </row>
    <row r="91" spans="2:47" s="1" customFormat="1" ht="15.2" hidden="1" customHeight="1">
      <c r="B91" s="25"/>
      <c r="C91" s="22" t="s">
        <v>20</v>
      </c>
      <c r="F91" s="20" t="str">
        <f>E15</f>
        <v>Agria Liptovský Ondrej</v>
      </c>
      <c r="I91" s="22" t="s">
        <v>26</v>
      </c>
      <c r="J91" s="23" t="str">
        <f>E21</f>
        <v>Ing. Vladimír Šimo</v>
      </c>
      <c r="L91" s="25"/>
    </row>
    <row r="92" spans="2:47" s="1" customFormat="1" ht="15.2" hidden="1" customHeight="1">
      <c r="B92" s="25"/>
      <c r="C92" s="22" t="s">
        <v>24</v>
      </c>
      <c r="F92" s="20" t="str">
        <f>IF(E18="","",E18)</f>
        <v xml:space="preserve"> </v>
      </c>
      <c r="I92" s="22" t="s">
        <v>30</v>
      </c>
      <c r="J92" s="23" t="str">
        <f>E24</f>
        <v>Ing. Vladimír Šimo</v>
      </c>
      <c r="L92" s="25"/>
    </row>
    <row r="93" spans="2:47" s="1" customFormat="1" ht="10.35" hidden="1" customHeight="1">
      <c r="B93" s="25"/>
      <c r="L93" s="25"/>
    </row>
    <row r="94" spans="2:47" s="1" customFormat="1" ht="29.25" hidden="1" customHeight="1">
      <c r="B94" s="25"/>
      <c r="C94" s="100" t="s">
        <v>116</v>
      </c>
      <c r="D94" s="92"/>
      <c r="E94" s="92"/>
      <c r="F94" s="92"/>
      <c r="G94" s="92"/>
      <c r="H94" s="92"/>
      <c r="I94" s="92"/>
      <c r="J94" s="101" t="s">
        <v>117</v>
      </c>
      <c r="K94" s="92"/>
      <c r="L94" s="25"/>
    </row>
    <row r="95" spans="2:47" s="1" customFormat="1" ht="10.35" hidden="1" customHeight="1">
      <c r="B95" s="25"/>
      <c r="L95" s="25"/>
    </row>
    <row r="96" spans="2:47" s="1" customFormat="1" ht="22.9" hidden="1" customHeight="1">
      <c r="B96" s="25"/>
      <c r="C96" s="102" t="s">
        <v>118</v>
      </c>
      <c r="J96" s="62">
        <f>J124</f>
        <v>0</v>
      </c>
      <c r="L96" s="25"/>
      <c r="AU96" s="13" t="s">
        <v>119</v>
      </c>
    </row>
    <row r="97" spans="2:12" s="8" customFormat="1" ht="24.95" hidden="1" customHeight="1">
      <c r="B97" s="103"/>
      <c r="D97" s="104" t="s">
        <v>120</v>
      </c>
      <c r="E97" s="105"/>
      <c r="F97" s="105"/>
      <c r="G97" s="105"/>
      <c r="H97" s="105"/>
      <c r="I97" s="105"/>
      <c r="J97" s="106">
        <f>J125</f>
        <v>0</v>
      </c>
      <c r="L97" s="103"/>
    </row>
    <row r="98" spans="2:12" s="9" customFormat="1" ht="19.899999999999999" hidden="1" customHeight="1">
      <c r="B98" s="107"/>
      <c r="D98" s="108" t="s">
        <v>121</v>
      </c>
      <c r="E98" s="109"/>
      <c r="F98" s="109"/>
      <c r="G98" s="109"/>
      <c r="H98" s="109"/>
      <c r="I98" s="109"/>
      <c r="J98" s="110">
        <f>J126</f>
        <v>0</v>
      </c>
      <c r="L98" s="107"/>
    </row>
    <row r="99" spans="2:12" s="9" customFormat="1" ht="19.899999999999999" hidden="1" customHeight="1">
      <c r="B99" s="107"/>
      <c r="D99" s="108" t="s">
        <v>122</v>
      </c>
      <c r="E99" s="109"/>
      <c r="F99" s="109"/>
      <c r="G99" s="109"/>
      <c r="H99" s="109"/>
      <c r="I99" s="109"/>
      <c r="J99" s="110">
        <f>J136</f>
        <v>0</v>
      </c>
      <c r="L99" s="107"/>
    </row>
    <row r="100" spans="2:12" s="9" customFormat="1" ht="19.899999999999999" hidden="1" customHeight="1">
      <c r="B100" s="107"/>
      <c r="D100" s="108" t="s">
        <v>263</v>
      </c>
      <c r="E100" s="109"/>
      <c r="F100" s="109"/>
      <c r="G100" s="109"/>
      <c r="H100" s="109"/>
      <c r="I100" s="109"/>
      <c r="J100" s="110">
        <f>J148</f>
        <v>0</v>
      </c>
      <c r="L100" s="107"/>
    </row>
    <row r="101" spans="2:12" s="9" customFormat="1" ht="19.899999999999999" hidden="1" customHeight="1">
      <c r="B101" s="107"/>
      <c r="D101" s="108" t="s">
        <v>123</v>
      </c>
      <c r="E101" s="109"/>
      <c r="F101" s="109"/>
      <c r="G101" s="109"/>
      <c r="H101" s="109"/>
      <c r="I101" s="109"/>
      <c r="J101" s="110">
        <f>J153</f>
        <v>0</v>
      </c>
      <c r="L101" s="107"/>
    </row>
    <row r="102" spans="2:12" s="8" customFormat="1" ht="24.95" hidden="1" customHeight="1">
      <c r="B102" s="103"/>
      <c r="D102" s="104" t="s">
        <v>264</v>
      </c>
      <c r="E102" s="105"/>
      <c r="F102" s="105"/>
      <c r="G102" s="105"/>
      <c r="H102" s="105"/>
      <c r="I102" s="105"/>
      <c r="J102" s="106">
        <f>J155</f>
        <v>0</v>
      </c>
      <c r="L102" s="103"/>
    </row>
    <row r="103" spans="2:12" s="9" customFormat="1" ht="19.899999999999999" hidden="1" customHeight="1">
      <c r="B103" s="107"/>
      <c r="D103" s="108" t="s">
        <v>265</v>
      </c>
      <c r="E103" s="109"/>
      <c r="F103" s="109"/>
      <c r="G103" s="109"/>
      <c r="H103" s="109"/>
      <c r="I103" s="109"/>
      <c r="J103" s="110">
        <f>J156</f>
        <v>0</v>
      </c>
      <c r="L103" s="107"/>
    </row>
    <row r="104" spans="2:12" s="8" customFormat="1" ht="24.95" hidden="1" customHeight="1">
      <c r="B104" s="103"/>
      <c r="D104" s="104" t="s">
        <v>124</v>
      </c>
      <c r="E104" s="105"/>
      <c r="F104" s="105"/>
      <c r="G104" s="105"/>
      <c r="H104" s="105"/>
      <c r="I104" s="105"/>
      <c r="J104" s="106">
        <f>J170</f>
        <v>0</v>
      </c>
      <c r="L104" s="103"/>
    </row>
    <row r="105" spans="2:12" s="1" customFormat="1" ht="21.75" hidden="1" customHeight="1">
      <c r="B105" s="25"/>
      <c r="L105" s="25"/>
    </row>
    <row r="106" spans="2:12" s="1" customFormat="1" ht="6.95" hidden="1" customHeight="1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25"/>
    </row>
    <row r="107" spans="2:12" hidden="1"/>
    <row r="108" spans="2:12" hidden="1"/>
    <row r="109" spans="2:12" hidden="1"/>
    <row r="110" spans="2:12" s="1" customFormat="1" ht="6.95" customHeight="1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5"/>
    </row>
    <row r="111" spans="2:12" s="1" customFormat="1" ht="24.95" customHeight="1">
      <c r="B111" s="25"/>
      <c r="C111" s="17" t="s">
        <v>125</v>
      </c>
      <c r="L111" s="25"/>
    </row>
    <row r="112" spans="2:12" s="1" customFormat="1" ht="6.95" customHeight="1">
      <c r="B112" s="25"/>
      <c r="L112" s="25"/>
    </row>
    <row r="113" spans="2:65" s="1" customFormat="1" ht="12" customHeight="1">
      <c r="B113" s="25"/>
      <c r="C113" s="22" t="s">
        <v>12</v>
      </c>
      <c r="L113" s="25"/>
    </row>
    <row r="114" spans="2:65" s="1" customFormat="1" ht="26.25" customHeight="1">
      <c r="B114" s="25"/>
      <c r="E114" s="196" t="str">
        <f>E7</f>
        <v>Rekonštrukcia ustajňovacích priestorov na hosp. dvore Liptovský Peter</v>
      </c>
      <c r="F114" s="197"/>
      <c r="G114" s="197"/>
      <c r="H114" s="197"/>
      <c r="L114" s="25"/>
    </row>
    <row r="115" spans="2:65" s="1" customFormat="1" ht="12" customHeight="1">
      <c r="B115" s="25"/>
      <c r="C115" s="22" t="s">
        <v>113</v>
      </c>
      <c r="L115" s="25"/>
    </row>
    <row r="116" spans="2:65" s="1" customFormat="1" ht="16.5" customHeight="1">
      <c r="B116" s="25"/>
      <c r="E116" s="185" t="str">
        <f>E9</f>
        <v>02 - Splašková kanalizácia</v>
      </c>
      <c r="F116" s="195"/>
      <c r="G116" s="195"/>
      <c r="H116" s="195"/>
      <c r="L116" s="25"/>
    </row>
    <row r="117" spans="2:65" s="1" customFormat="1" ht="6.95" customHeight="1">
      <c r="B117" s="25"/>
      <c r="L117" s="25"/>
    </row>
    <row r="118" spans="2:65" s="1" customFormat="1" ht="12" customHeight="1">
      <c r="B118" s="25"/>
      <c r="C118" s="22" t="s">
        <v>16</v>
      </c>
      <c r="F118" s="20" t="str">
        <f>F12</f>
        <v>Liptovský Peter</v>
      </c>
      <c r="I118" s="22" t="s">
        <v>18</v>
      </c>
      <c r="J118" s="48" t="str">
        <f>IF(J12="","",J12)</f>
        <v>8. 2. 2025</v>
      </c>
      <c r="L118" s="25"/>
    </row>
    <row r="119" spans="2:65" s="1" customFormat="1" ht="6.95" customHeight="1">
      <c r="B119" s="25"/>
      <c r="L119" s="25"/>
    </row>
    <row r="120" spans="2:65" s="1" customFormat="1" ht="15.2" customHeight="1">
      <c r="B120" s="25"/>
      <c r="C120" s="22" t="s">
        <v>20</v>
      </c>
      <c r="F120" s="20" t="str">
        <f>E15</f>
        <v>Agria Liptovský Ondrej</v>
      </c>
      <c r="I120" s="22" t="s">
        <v>26</v>
      </c>
      <c r="J120" s="23" t="str">
        <f>E21</f>
        <v>Ing. Vladimír Šimo</v>
      </c>
      <c r="L120" s="25"/>
    </row>
    <row r="121" spans="2:65" s="1" customFormat="1" ht="15.2" customHeight="1">
      <c r="B121" s="25"/>
      <c r="C121" s="22" t="s">
        <v>24</v>
      </c>
      <c r="F121" s="20" t="str">
        <f>IF(E18="","",E18)</f>
        <v xml:space="preserve"> </v>
      </c>
      <c r="I121" s="22" t="s">
        <v>30</v>
      </c>
      <c r="J121" s="23" t="str">
        <f>E24</f>
        <v>Ing. Vladimír Šimo</v>
      </c>
      <c r="L121" s="25"/>
    </row>
    <row r="122" spans="2:65" s="1" customFormat="1" ht="10.35" customHeight="1">
      <c r="B122" s="25"/>
      <c r="L122" s="25"/>
    </row>
    <row r="123" spans="2:65" s="10" customFormat="1" ht="29.25" customHeight="1">
      <c r="B123" s="111"/>
      <c r="C123" s="112" t="s">
        <v>126</v>
      </c>
      <c r="D123" s="113" t="s">
        <v>57</v>
      </c>
      <c r="E123" s="113" t="s">
        <v>53</v>
      </c>
      <c r="F123" s="113" t="s">
        <v>54</v>
      </c>
      <c r="G123" s="113" t="s">
        <v>127</v>
      </c>
      <c r="H123" s="113" t="s">
        <v>128</v>
      </c>
      <c r="I123" s="113" t="s">
        <v>129</v>
      </c>
      <c r="J123" s="114" t="s">
        <v>117</v>
      </c>
      <c r="K123" s="115" t="s">
        <v>130</v>
      </c>
      <c r="L123" s="111"/>
      <c r="M123" s="55" t="s">
        <v>1</v>
      </c>
      <c r="N123" s="56" t="s">
        <v>36</v>
      </c>
      <c r="O123" s="56" t="s">
        <v>131</v>
      </c>
      <c r="P123" s="56" t="s">
        <v>132</v>
      </c>
      <c r="Q123" s="56" t="s">
        <v>133</v>
      </c>
      <c r="R123" s="56" t="s">
        <v>134</v>
      </c>
      <c r="S123" s="56" t="s">
        <v>135</v>
      </c>
      <c r="T123" s="57" t="s">
        <v>136</v>
      </c>
    </row>
    <row r="124" spans="2:65" s="1" customFormat="1" ht="22.9" customHeight="1">
      <c r="B124" s="25"/>
      <c r="C124" s="60" t="s">
        <v>118</v>
      </c>
      <c r="J124" s="116">
        <f>BK124</f>
        <v>0</v>
      </c>
      <c r="L124" s="25"/>
      <c r="M124" s="58"/>
      <c r="N124" s="49"/>
      <c r="O124" s="49"/>
      <c r="P124" s="117">
        <f>P125+P155+P170</f>
        <v>701.22264899999993</v>
      </c>
      <c r="Q124" s="49"/>
      <c r="R124" s="117">
        <f>R125+R155+R170</f>
        <v>27.38984</v>
      </c>
      <c r="S124" s="49"/>
      <c r="T124" s="118">
        <f>T125+T155+T170</f>
        <v>0.21600000000000003</v>
      </c>
      <c r="AT124" s="13" t="s">
        <v>71</v>
      </c>
      <c r="AU124" s="13" t="s">
        <v>119</v>
      </c>
      <c r="BK124" s="119">
        <f>BK125+BK155+BK170</f>
        <v>0</v>
      </c>
    </row>
    <row r="125" spans="2:65" s="11" customFormat="1" ht="25.9" customHeight="1">
      <c r="B125" s="120"/>
      <c r="D125" s="121" t="s">
        <v>71</v>
      </c>
      <c r="E125" s="122" t="s">
        <v>137</v>
      </c>
      <c r="F125" s="122" t="s">
        <v>138</v>
      </c>
      <c r="J125" s="123">
        <f>BK125</f>
        <v>0</v>
      </c>
      <c r="L125" s="120"/>
      <c r="M125" s="124"/>
      <c r="P125" s="125">
        <f>P126+P136+P148+P153</f>
        <v>678.08973899999989</v>
      </c>
      <c r="R125" s="125">
        <f>R126+R136+R148+R153</f>
        <v>27.365400000000001</v>
      </c>
      <c r="T125" s="126">
        <f>T126+T136+T148+T153</f>
        <v>0.21600000000000003</v>
      </c>
      <c r="AR125" s="121" t="s">
        <v>80</v>
      </c>
      <c r="AT125" s="127" t="s">
        <v>71</v>
      </c>
      <c r="AU125" s="127" t="s">
        <v>72</v>
      </c>
      <c r="AY125" s="121" t="s">
        <v>139</v>
      </c>
      <c r="BK125" s="128">
        <f>BK126+BK136+BK148+BK153</f>
        <v>0</v>
      </c>
    </row>
    <row r="126" spans="2:65" s="11" customFormat="1" ht="22.9" customHeight="1">
      <c r="B126" s="120"/>
      <c r="D126" s="121" t="s">
        <v>71</v>
      </c>
      <c r="E126" s="129" t="s">
        <v>80</v>
      </c>
      <c r="F126" s="129" t="s">
        <v>140</v>
      </c>
      <c r="J126" s="130">
        <f>BK126</f>
        <v>0</v>
      </c>
      <c r="L126" s="120"/>
      <c r="M126" s="124"/>
      <c r="P126" s="125">
        <f>SUM(P127:P135)</f>
        <v>619.37182999999993</v>
      </c>
      <c r="R126" s="125">
        <f>SUM(R127:R135)</f>
        <v>24</v>
      </c>
      <c r="T126" s="126">
        <f>SUM(T127:T135)</f>
        <v>0</v>
      </c>
      <c r="AR126" s="121" t="s">
        <v>80</v>
      </c>
      <c r="AT126" s="127" t="s">
        <v>71</v>
      </c>
      <c r="AU126" s="127" t="s">
        <v>80</v>
      </c>
      <c r="AY126" s="121" t="s">
        <v>139</v>
      </c>
      <c r="BK126" s="128">
        <f>SUM(BK127:BK135)</f>
        <v>0</v>
      </c>
    </row>
    <row r="127" spans="2:65" s="1" customFormat="1" ht="16.5" customHeight="1">
      <c r="B127" s="131"/>
      <c r="C127" s="132" t="s">
        <v>80</v>
      </c>
      <c r="D127" s="132" t="s">
        <v>141</v>
      </c>
      <c r="E127" s="133" t="s">
        <v>142</v>
      </c>
      <c r="F127" s="134" t="s">
        <v>143</v>
      </c>
      <c r="G127" s="135" t="s">
        <v>144</v>
      </c>
      <c r="H127" s="136">
        <v>4.3</v>
      </c>
      <c r="I127" s="136"/>
      <c r="J127" s="136">
        <f t="shared" ref="J127:J135" si="0">ROUND(I127*H127,3)</f>
        <v>0</v>
      </c>
      <c r="K127" s="137"/>
      <c r="L127" s="25"/>
      <c r="M127" s="138" t="s">
        <v>1</v>
      </c>
      <c r="N127" s="139" t="s">
        <v>38</v>
      </c>
      <c r="O127" s="140">
        <v>4.1219999999999999</v>
      </c>
      <c r="P127" s="140">
        <f t="shared" ref="P127:P135" si="1">O127*H127</f>
        <v>17.724599999999999</v>
      </c>
      <c r="Q127" s="140">
        <v>0</v>
      </c>
      <c r="R127" s="140">
        <f t="shared" ref="R127:R135" si="2">Q127*H127</f>
        <v>0</v>
      </c>
      <c r="S127" s="140">
        <v>0</v>
      </c>
      <c r="T127" s="141">
        <f t="shared" ref="T127:T135" si="3">S127*H127</f>
        <v>0</v>
      </c>
      <c r="AR127" s="142" t="s">
        <v>145</v>
      </c>
      <c r="AT127" s="142" t="s">
        <v>141</v>
      </c>
      <c r="AU127" s="142" t="s">
        <v>146</v>
      </c>
      <c r="AY127" s="13" t="s">
        <v>139</v>
      </c>
      <c r="BE127" s="143">
        <f t="shared" ref="BE127:BE135" si="4">IF(N127="základná",J127,0)</f>
        <v>0</v>
      </c>
      <c r="BF127" s="143">
        <f t="shared" ref="BF127:BF135" si="5">IF(N127="znížená",J127,0)</f>
        <v>0</v>
      </c>
      <c r="BG127" s="143">
        <f t="shared" ref="BG127:BG135" si="6">IF(N127="zákl. prenesená",J127,0)</f>
        <v>0</v>
      </c>
      <c r="BH127" s="143">
        <f t="shared" ref="BH127:BH135" si="7">IF(N127="zníž. prenesená",J127,0)</f>
        <v>0</v>
      </c>
      <c r="BI127" s="143">
        <f t="shared" ref="BI127:BI135" si="8">IF(N127="nulová",J127,0)</f>
        <v>0</v>
      </c>
      <c r="BJ127" s="13" t="s">
        <v>146</v>
      </c>
      <c r="BK127" s="144">
        <f t="shared" ref="BK127:BK135" si="9">ROUND(I127*H127,3)</f>
        <v>0</v>
      </c>
      <c r="BL127" s="13" t="s">
        <v>145</v>
      </c>
      <c r="BM127" s="142" t="s">
        <v>266</v>
      </c>
    </row>
    <row r="128" spans="2:65" s="1" customFormat="1" ht="24.2" customHeight="1">
      <c r="B128" s="131"/>
      <c r="C128" s="132" t="s">
        <v>146</v>
      </c>
      <c r="D128" s="132" t="s">
        <v>141</v>
      </c>
      <c r="E128" s="133" t="s">
        <v>148</v>
      </c>
      <c r="F128" s="134" t="s">
        <v>149</v>
      </c>
      <c r="G128" s="135" t="s">
        <v>144</v>
      </c>
      <c r="H128" s="136">
        <v>4.3</v>
      </c>
      <c r="I128" s="136"/>
      <c r="J128" s="136">
        <f t="shared" si="0"/>
        <v>0</v>
      </c>
      <c r="K128" s="137"/>
      <c r="L128" s="25"/>
      <c r="M128" s="138" t="s">
        <v>1</v>
      </c>
      <c r="N128" s="139" t="s">
        <v>38</v>
      </c>
      <c r="O128" s="140">
        <v>0.14599999999999999</v>
      </c>
      <c r="P128" s="140">
        <f t="shared" si="1"/>
        <v>0.62779999999999991</v>
      </c>
      <c r="Q128" s="140">
        <v>0</v>
      </c>
      <c r="R128" s="140">
        <f t="shared" si="2"/>
        <v>0</v>
      </c>
      <c r="S128" s="140">
        <v>0</v>
      </c>
      <c r="T128" s="141">
        <f t="shared" si="3"/>
        <v>0</v>
      </c>
      <c r="AR128" s="142" t="s">
        <v>145</v>
      </c>
      <c r="AT128" s="142" t="s">
        <v>141</v>
      </c>
      <c r="AU128" s="142" t="s">
        <v>146</v>
      </c>
      <c r="AY128" s="13" t="s">
        <v>139</v>
      </c>
      <c r="BE128" s="143">
        <f t="shared" si="4"/>
        <v>0</v>
      </c>
      <c r="BF128" s="143">
        <f t="shared" si="5"/>
        <v>0</v>
      </c>
      <c r="BG128" s="143">
        <f t="shared" si="6"/>
        <v>0</v>
      </c>
      <c r="BH128" s="143">
        <f t="shared" si="7"/>
        <v>0</v>
      </c>
      <c r="BI128" s="143">
        <f t="shared" si="8"/>
        <v>0</v>
      </c>
      <c r="BJ128" s="13" t="s">
        <v>146</v>
      </c>
      <c r="BK128" s="144">
        <f t="shared" si="9"/>
        <v>0</v>
      </c>
      <c r="BL128" s="13" t="s">
        <v>145</v>
      </c>
      <c r="BM128" s="142" t="s">
        <v>267</v>
      </c>
    </row>
    <row r="129" spans="2:65" s="1" customFormat="1" ht="21.75" customHeight="1">
      <c r="B129" s="131"/>
      <c r="C129" s="132" t="s">
        <v>151</v>
      </c>
      <c r="D129" s="132" t="s">
        <v>141</v>
      </c>
      <c r="E129" s="133" t="s">
        <v>152</v>
      </c>
      <c r="F129" s="134" t="s">
        <v>153</v>
      </c>
      <c r="G129" s="135" t="s">
        <v>144</v>
      </c>
      <c r="H129" s="136">
        <v>176</v>
      </c>
      <c r="I129" s="136"/>
      <c r="J129" s="136">
        <f t="shared" si="0"/>
        <v>0</v>
      </c>
      <c r="K129" s="137"/>
      <c r="L129" s="25"/>
      <c r="M129" s="138" t="s">
        <v>1</v>
      </c>
      <c r="N129" s="139" t="s">
        <v>38</v>
      </c>
      <c r="O129" s="140">
        <v>2.09</v>
      </c>
      <c r="P129" s="140">
        <f t="shared" si="1"/>
        <v>367.84</v>
      </c>
      <c r="Q129" s="140">
        <v>0</v>
      </c>
      <c r="R129" s="140">
        <f t="shared" si="2"/>
        <v>0</v>
      </c>
      <c r="S129" s="140">
        <v>0</v>
      </c>
      <c r="T129" s="141">
        <f t="shared" si="3"/>
        <v>0</v>
      </c>
      <c r="AR129" s="142" t="s">
        <v>145</v>
      </c>
      <c r="AT129" s="142" t="s">
        <v>141</v>
      </c>
      <c r="AU129" s="142" t="s">
        <v>146</v>
      </c>
      <c r="AY129" s="13" t="s">
        <v>139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13" t="s">
        <v>146</v>
      </c>
      <c r="BK129" s="144">
        <f t="shared" si="9"/>
        <v>0</v>
      </c>
      <c r="BL129" s="13" t="s">
        <v>145</v>
      </c>
      <c r="BM129" s="142" t="s">
        <v>268</v>
      </c>
    </row>
    <row r="130" spans="2:65" s="1" customFormat="1" ht="37.9" customHeight="1">
      <c r="B130" s="131"/>
      <c r="C130" s="132" t="s">
        <v>145</v>
      </c>
      <c r="D130" s="132" t="s">
        <v>141</v>
      </c>
      <c r="E130" s="133" t="s">
        <v>155</v>
      </c>
      <c r="F130" s="134" t="s">
        <v>156</v>
      </c>
      <c r="G130" s="135" t="s">
        <v>144</v>
      </c>
      <c r="H130" s="136">
        <v>176</v>
      </c>
      <c r="I130" s="136"/>
      <c r="J130" s="136">
        <f t="shared" si="0"/>
        <v>0</v>
      </c>
      <c r="K130" s="137"/>
      <c r="L130" s="25"/>
      <c r="M130" s="138" t="s">
        <v>1</v>
      </c>
      <c r="N130" s="139" t="s">
        <v>38</v>
      </c>
      <c r="O130" s="140">
        <v>0.95</v>
      </c>
      <c r="P130" s="140">
        <f t="shared" si="1"/>
        <v>167.2</v>
      </c>
      <c r="Q130" s="140">
        <v>0</v>
      </c>
      <c r="R130" s="140">
        <f t="shared" si="2"/>
        <v>0</v>
      </c>
      <c r="S130" s="140">
        <v>0</v>
      </c>
      <c r="T130" s="141">
        <f t="shared" si="3"/>
        <v>0</v>
      </c>
      <c r="AR130" s="142" t="s">
        <v>145</v>
      </c>
      <c r="AT130" s="142" t="s">
        <v>141</v>
      </c>
      <c r="AU130" s="142" t="s">
        <v>146</v>
      </c>
      <c r="AY130" s="13" t="s">
        <v>139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146</v>
      </c>
      <c r="BK130" s="144">
        <f t="shared" si="9"/>
        <v>0</v>
      </c>
      <c r="BL130" s="13" t="s">
        <v>145</v>
      </c>
      <c r="BM130" s="142" t="s">
        <v>269</v>
      </c>
    </row>
    <row r="131" spans="2:65" s="1" customFormat="1" ht="16.5" customHeight="1">
      <c r="B131" s="131"/>
      <c r="C131" s="132" t="s">
        <v>158</v>
      </c>
      <c r="D131" s="132" t="s">
        <v>141</v>
      </c>
      <c r="E131" s="133" t="s">
        <v>159</v>
      </c>
      <c r="F131" s="134" t="s">
        <v>160</v>
      </c>
      <c r="G131" s="135" t="s">
        <v>144</v>
      </c>
      <c r="H131" s="136">
        <v>16</v>
      </c>
      <c r="I131" s="136"/>
      <c r="J131" s="136">
        <f t="shared" si="0"/>
        <v>0</v>
      </c>
      <c r="K131" s="137"/>
      <c r="L131" s="25"/>
      <c r="M131" s="138" t="s">
        <v>1</v>
      </c>
      <c r="N131" s="139" t="s">
        <v>38</v>
      </c>
      <c r="O131" s="140">
        <v>8.1000000000000003E-2</v>
      </c>
      <c r="P131" s="140">
        <f t="shared" si="1"/>
        <v>1.296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145</v>
      </c>
      <c r="AT131" s="142" t="s">
        <v>141</v>
      </c>
      <c r="AU131" s="142" t="s">
        <v>146</v>
      </c>
      <c r="AY131" s="13" t="s">
        <v>139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146</v>
      </c>
      <c r="BK131" s="144">
        <f t="shared" si="9"/>
        <v>0</v>
      </c>
      <c r="BL131" s="13" t="s">
        <v>145</v>
      </c>
      <c r="BM131" s="142" t="s">
        <v>270</v>
      </c>
    </row>
    <row r="132" spans="2:65" s="1" customFormat="1" ht="24.2" customHeight="1">
      <c r="B132" s="131"/>
      <c r="C132" s="132" t="s">
        <v>162</v>
      </c>
      <c r="D132" s="132" t="s">
        <v>141</v>
      </c>
      <c r="E132" s="133" t="s">
        <v>163</v>
      </c>
      <c r="F132" s="134" t="s">
        <v>164</v>
      </c>
      <c r="G132" s="135" t="s">
        <v>144</v>
      </c>
      <c r="H132" s="136">
        <v>164.3</v>
      </c>
      <c r="I132" s="136"/>
      <c r="J132" s="136">
        <f t="shared" si="0"/>
        <v>0</v>
      </c>
      <c r="K132" s="137"/>
      <c r="L132" s="25"/>
      <c r="M132" s="138" t="s">
        <v>1</v>
      </c>
      <c r="N132" s="139" t="s">
        <v>38</v>
      </c>
      <c r="O132" s="140">
        <v>0.24199999999999999</v>
      </c>
      <c r="P132" s="140">
        <f t="shared" si="1"/>
        <v>39.760600000000004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145</v>
      </c>
      <c r="AT132" s="142" t="s">
        <v>141</v>
      </c>
      <c r="AU132" s="142" t="s">
        <v>146</v>
      </c>
      <c r="AY132" s="13" t="s">
        <v>139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146</v>
      </c>
      <c r="BK132" s="144">
        <f t="shared" si="9"/>
        <v>0</v>
      </c>
      <c r="BL132" s="13" t="s">
        <v>145</v>
      </c>
      <c r="BM132" s="142" t="s">
        <v>271</v>
      </c>
    </row>
    <row r="133" spans="2:65" s="1" customFormat="1" ht="16.5" customHeight="1">
      <c r="B133" s="131"/>
      <c r="C133" s="145" t="s">
        <v>166</v>
      </c>
      <c r="D133" s="145" t="s">
        <v>167</v>
      </c>
      <c r="E133" s="146" t="s">
        <v>168</v>
      </c>
      <c r="F133" s="147" t="s">
        <v>169</v>
      </c>
      <c r="G133" s="148" t="s">
        <v>170</v>
      </c>
      <c r="H133" s="149">
        <v>24</v>
      </c>
      <c r="I133" s="149"/>
      <c r="J133" s="149">
        <f t="shared" si="0"/>
        <v>0</v>
      </c>
      <c r="K133" s="150"/>
      <c r="L133" s="151"/>
      <c r="M133" s="152" t="s">
        <v>1</v>
      </c>
      <c r="N133" s="153" t="s">
        <v>38</v>
      </c>
      <c r="O133" s="140">
        <v>0</v>
      </c>
      <c r="P133" s="140">
        <f t="shared" si="1"/>
        <v>0</v>
      </c>
      <c r="Q133" s="140">
        <v>1</v>
      </c>
      <c r="R133" s="140">
        <f t="shared" si="2"/>
        <v>24</v>
      </c>
      <c r="S133" s="140">
        <v>0</v>
      </c>
      <c r="T133" s="141">
        <f t="shared" si="3"/>
        <v>0</v>
      </c>
      <c r="AR133" s="142" t="s">
        <v>171</v>
      </c>
      <c r="AT133" s="142" t="s">
        <v>167</v>
      </c>
      <c r="AU133" s="142" t="s">
        <v>146</v>
      </c>
      <c r="AY133" s="13" t="s">
        <v>139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146</v>
      </c>
      <c r="BK133" s="144">
        <f t="shared" si="9"/>
        <v>0</v>
      </c>
      <c r="BL133" s="13" t="s">
        <v>145</v>
      </c>
      <c r="BM133" s="142" t="s">
        <v>272</v>
      </c>
    </row>
    <row r="134" spans="2:65" s="1" customFormat="1" ht="24.2" customHeight="1">
      <c r="B134" s="131"/>
      <c r="C134" s="132" t="s">
        <v>171</v>
      </c>
      <c r="D134" s="132" t="s">
        <v>141</v>
      </c>
      <c r="E134" s="133" t="s">
        <v>173</v>
      </c>
      <c r="F134" s="134" t="s">
        <v>174</v>
      </c>
      <c r="G134" s="135" t="s">
        <v>144</v>
      </c>
      <c r="H134" s="136">
        <v>16</v>
      </c>
      <c r="I134" s="136"/>
      <c r="J134" s="136">
        <f t="shared" si="0"/>
        <v>0</v>
      </c>
      <c r="K134" s="137"/>
      <c r="L134" s="25"/>
      <c r="M134" s="138" t="s">
        <v>1</v>
      </c>
      <c r="N134" s="139" t="s">
        <v>38</v>
      </c>
      <c r="O134" s="140">
        <v>1.5009999999999999</v>
      </c>
      <c r="P134" s="140">
        <f t="shared" si="1"/>
        <v>24.015999999999998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145</v>
      </c>
      <c r="AT134" s="142" t="s">
        <v>141</v>
      </c>
      <c r="AU134" s="142" t="s">
        <v>146</v>
      </c>
      <c r="AY134" s="13" t="s">
        <v>139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146</v>
      </c>
      <c r="BK134" s="144">
        <f t="shared" si="9"/>
        <v>0</v>
      </c>
      <c r="BL134" s="13" t="s">
        <v>145</v>
      </c>
      <c r="BM134" s="142" t="s">
        <v>273</v>
      </c>
    </row>
    <row r="135" spans="2:65" s="1" customFormat="1" ht="21.75" customHeight="1">
      <c r="B135" s="131"/>
      <c r="C135" s="132" t="s">
        <v>176</v>
      </c>
      <c r="D135" s="132" t="s">
        <v>141</v>
      </c>
      <c r="E135" s="133" t="s">
        <v>177</v>
      </c>
      <c r="F135" s="134" t="s">
        <v>178</v>
      </c>
      <c r="G135" s="135" t="s">
        <v>179</v>
      </c>
      <c r="H135" s="136">
        <v>53</v>
      </c>
      <c r="I135" s="136"/>
      <c r="J135" s="136">
        <f t="shared" si="0"/>
        <v>0</v>
      </c>
      <c r="K135" s="137"/>
      <c r="L135" s="25"/>
      <c r="M135" s="138" t="s">
        <v>1</v>
      </c>
      <c r="N135" s="139" t="s">
        <v>38</v>
      </c>
      <c r="O135" s="140">
        <v>1.711E-2</v>
      </c>
      <c r="P135" s="140">
        <f t="shared" si="1"/>
        <v>0.90683000000000002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145</v>
      </c>
      <c r="AT135" s="142" t="s">
        <v>141</v>
      </c>
      <c r="AU135" s="142" t="s">
        <v>146</v>
      </c>
      <c r="AY135" s="13" t="s">
        <v>139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146</v>
      </c>
      <c r="BK135" s="144">
        <f t="shared" si="9"/>
        <v>0</v>
      </c>
      <c r="BL135" s="13" t="s">
        <v>145</v>
      </c>
      <c r="BM135" s="142" t="s">
        <v>274</v>
      </c>
    </row>
    <row r="136" spans="2:65" s="11" customFormat="1" ht="22.9" customHeight="1">
      <c r="B136" s="120"/>
      <c r="D136" s="121" t="s">
        <v>71</v>
      </c>
      <c r="E136" s="129" t="s">
        <v>171</v>
      </c>
      <c r="F136" s="129" t="s">
        <v>181</v>
      </c>
      <c r="J136" s="130">
        <f>BK136</f>
        <v>0</v>
      </c>
      <c r="L136" s="120"/>
      <c r="M136" s="124"/>
      <c r="P136" s="125">
        <f>SUM(P137:P147)</f>
        <v>23.814400000000003</v>
      </c>
      <c r="R136" s="125">
        <f>SUM(R137:R147)</f>
        <v>3.3653999999999997</v>
      </c>
      <c r="T136" s="126">
        <f>SUM(T137:T147)</f>
        <v>0</v>
      </c>
      <c r="AR136" s="121" t="s">
        <v>80</v>
      </c>
      <c r="AT136" s="127" t="s">
        <v>71</v>
      </c>
      <c r="AU136" s="127" t="s">
        <v>80</v>
      </c>
      <c r="AY136" s="121" t="s">
        <v>139</v>
      </c>
      <c r="BK136" s="128">
        <f>SUM(BK137:BK147)</f>
        <v>0</v>
      </c>
    </row>
    <row r="137" spans="2:65" s="1" customFormat="1" ht="24.2" customHeight="1">
      <c r="B137" s="131"/>
      <c r="C137" s="132" t="s">
        <v>106</v>
      </c>
      <c r="D137" s="132" t="s">
        <v>141</v>
      </c>
      <c r="E137" s="133" t="s">
        <v>192</v>
      </c>
      <c r="F137" s="134" t="s">
        <v>193</v>
      </c>
      <c r="G137" s="135" t="s">
        <v>184</v>
      </c>
      <c r="H137" s="136">
        <v>2</v>
      </c>
      <c r="I137" s="136"/>
      <c r="J137" s="136">
        <f t="shared" ref="J137:J147" si="10">ROUND(I137*H137,3)</f>
        <v>0</v>
      </c>
      <c r="K137" s="137"/>
      <c r="L137" s="25"/>
      <c r="M137" s="138" t="s">
        <v>1</v>
      </c>
      <c r="N137" s="139" t="s">
        <v>38</v>
      </c>
      <c r="O137" s="140">
        <v>1.476</v>
      </c>
      <c r="P137" s="140">
        <f t="shared" ref="P137:P147" si="11">O137*H137</f>
        <v>2.952</v>
      </c>
      <c r="Q137" s="140">
        <v>6.4990000000000006E-2</v>
      </c>
      <c r="R137" s="140">
        <f t="shared" ref="R137:R147" si="12">Q137*H137</f>
        <v>0.12998000000000001</v>
      </c>
      <c r="S137" s="140">
        <v>0</v>
      </c>
      <c r="T137" s="141">
        <f t="shared" ref="T137:T147" si="13">S137*H137</f>
        <v>0</v>
      </c>
      <c r="AR137" s="142" t="s">
        <v>145</v>
      </c>
      <c r="AT137" s="142" t="s">
        <v>141</v>
      </c>
      <c r="AU137" s="142" t="s">
        <v>146</v>
      </c>
      <c r="AY137" s="13" t="s">
        <v>139</v>
      </c>
      <c r="BE137" s="143">
        <f t="shared" ref="BE137:BE147" si="14">IF(N137="základná",J137,0)</f>
        <v>0</v>
      </c>
      <c r="BF137" s="143">
        <f t="shared" ref="BF137:BF147" si="15">IF(N137="znížená",J137,0)</f>
        <v>0</v>
      </c>
      <c r="BG137" s="143">
        <f t="shared" ref="BG137:BG147" si="16">IF(N137="zákl. prenesená",J137,0)</f>
        <v>0</v>
      </c>
      <c r="BH137" s="143">
        <f t="shared" ref="BH137:BH147" si="17">IF(N137="zníž. prenesená",J137,0)</f>
        <v>0</v>
      </c>
      <c r="BI137" s="143">
        <f t="shared" ref="BI137:BI147" si="18">IF(N137="nulová",J137,0)</f>
        <v>0</v>
      </c>
      <c r="BJ137" s="13" t="s">
        <v>146</v>
      </c>
      <c r="BK137" s="144">
        <f t="shared" ref="BK137:BK147" si="19">ROUND(I137*H137,3)</f>
        <v>0</v>
      </c>
      <c r="BL137" s="13" t="s">
        <v>145</v>
      </c>
      <c r="BM137" s="142" t="s">
        <v>275</v>
      </c>
    </row>
    <row r="138" spans="2:65" s="1" customFormat="1" ht="24.2" customHeight="1">
      <c r="B138" s="131"/>
      <c r="C138" s="132" t="s">
        <v>109</v>
      </c>
      <c r="D138" s="132" t="s">
        <v>141</v>
      </c>
      <c r="E138" s="133" t="s">
        <v>276</v>
      </c>
      <c r="F138" s="134" t="s">
        <v>277</v>
      </c>
      <c r="G138" s="135" t="s">
        <v>202</v>
      </c>
      <c r="H138" s="136">
        <v>4</v>
      </c>
      <c r="I138" s="136"/>
      <c r="J138" s="136">
        <f t="shared" si="10"/>
        <v>0</v>
      </c>
      <c r="K138" s="137"/>
      <c r="L138" s="25"/>
      <c r="M138" s="138" t="s">
        <v>1</v>
      </c>
      <c r="N138" s="139" t="s">
        <v>38</v>
      </c>
      <c r="O138" s="140">
        <v>4.6600000000000003E-2</v>
      </c>
      <c r="P138" s="140">
        <f t="shared" si="11"/>
        <v>0.18640000000000001</v>
      </c>
      <c r="Q138" s="140">
        <v>1.34E-3</v>
      </c>
      <c r="R138" s="140">
        <f t="shared" si="12"/>
        <v>5.3600000000000002E-3</v>
      </c>
      <c r="S138" s="140">
        <v>0</v>
      </c>
      <c r="T138" s="141">
        <f t="shared" si="13"/>
        <v>0</v>
      </c>
      <c r="AR138" s="142" t="s">
        <v>145</v>
      </c>
      <c r="AT138" s="142" t="s">
        <v>141</v>
      </c>
      <c r="AU138" s="142" t="s">
        <v>146</v>
      </c>
      <c r="AY138" s="13" t="s">
        <v>139</v>
      </c>
      <c r="BE138" s="143">
        <f t="shared" si="14"/>
        <v>0</v>
      </c>
      <c r="BF138" s="143">
        <f t="shared" si="15"/>
        <v>0</v>
      </c>
      <c r="BG138" s="143">
        <f t="shared" si="16"/>
        <v>0</v>
      </c>
      <c r="BH138" s="143">
        <f t="shared" si="17"/>
        <v>0</v>
      </c>
      <c r="BI138" s="143">
        <f t="shared" si="18"/>
        <v>0</v>
      </c>
      <c r="BJ138" s="13" t="s">
        <v>146</v>
      </c>
      <c r="BK138" s="144">
        <f t="shared" si="19"/>
        <v>0</v>
      </c>
      <c r="BL138" s="13" t="s">
        <v>145</v>
      </c>
      <c r="BM138" s="142" t="s">
        <v>278</v>
      </c>
    </row>
    <row r="139" spans="2:65" s="1" customFormat="1" ht="24.2" customHeight="1">
      <c r="B139" s="131"/>
      <c r="C139" s="132" t="s">
        <v>191</v>
      </c>
      <c r="D139" s="132" t="s">
        <v>141</v>
      </c>
      <c r="E139" s="133" t="s">
        <v>279</v>
      </c>
      <c r="F139" s="134" t="s">
        <v>280</v>
      </c>
      <c r="G139" s="135" t="s">
        <v>202</v>
      </c>
      <c r="H139" s="136">
        <v>38</v>
      </c>
      <c r="I139" s="136"/>
      <c r="J139" s="136">
        <f t="shared" si="10"/>
        <v>0</v>
      </c>
      <c r="K139" s="137"/>
      <c r="L139" s="25"/>
      <c r="M139" s="138" t="s">
        <v>1</v>
      </c>
      <c r="N139" s="139" t="s">
        <v>38</v>
      </c>
      <c r="O139" s="140">
        <v>5.3999999999999999E-2</v>
      </c>
      <c r="P139" s="140">
        <f t="shared" si="11"/>
        <v>2.052</v>
      </c>
      <c r="Q139" s="140">
        <v>1.42E-3</v>
      </c>
      <c r="R139" s="140">
        <f t="shared" si="12"/>
        <v>5.3960000000000001E-2</v>
      </c>
      <c r="S139" s="140">
        <v>0</v>
      </c>
      <c r="T139" s="141">
        <f t="shared" si="13"/>
        <v>0</v>
      </c>
      <c r="AR139" s="142" t="s">
        <v>145</v>
      </c>
      <c r="AT139" s="142" t="s">
        <v>141</v>
      </c>
      <c r="AU139" s="142" t="s">
        <v>146</v>
      </c>
      <c r="AY139" s="13" t="s">
        <v>139</v>
      </c>
      <c r="BE139" s="143">
        <f t="shared" si="14"/>
        <v>0</v>
      </c>
      <c r="BF139" s="143">
        <f t="shared" si="15"/>
        <v>0</v>
      </c>
      <c r="BG139" s="143">
        <f t="shared" si="16"/>
        <v>0</v>
      </c>
      <c r="BH139" s="143">
        <f t="shared" si="17"/>
        <v>0</v>
      </c>
      <c r="BI139" s="143">
        <f t="shared" si="18"/>
        <v>0</v>
      </c>
      <c r="BJ139" s="13" t="s">
        <v>146</v>
      </c>
      <c r="BK139" s="144">
        <f t="shared" si="19"/>
        <v>0</v>
      </c>
      <c r="BL139" s="13" t="s">
        <v>145</v>
      </c>
      <c r="BM139" s="142" t="s">
        <v>281</v>
      </c>
    </row>
    <row r="140" spans="2:65" s="1" customFormat="1" ht="24.2" customHeight="1">
      <c r="B140" s="131"/>
      <c r="C140" s="132" t="s">
        <v>195</v>
      </c>
      <c r="D140" s="132" t="s">
        <v>141</v>
      </c>
      <c r="E140" s="133" t="s">
        <v>200</v>
      </c>
      <c r="F140" s="134" t="s">
        <v>201</v>
      </c>
      <c r="G140" s="135" t="s">
        <v>202</v>
      </c>
      <c r="H140" s="136">
        <v>50</v>
      </c>
      <c r="I140" s="136"/>
      <c r="J140" s="136">
        <f t="shared" si="10"/>
        <v>0</v>
      </c>
      <c r="K140" s="137"/>
      <c r="L140" s="25"/>
      <c r="M140" s="138" t="s">
        <v>1</v>
      </c>
      <c r="N140" s="139" t="s">
        <v>38</v>
      </c>
      <c r="O140" s="140">
        <v>5.7299999999999997E-2</v>
      </c>
      <c r="P140" s="140">
        <f t="shared" si="11"/>
        <v>2.8649999999999998</v>
      </c>
      <c r="Q140" s="140">
        <v>2.1900000000000001E-3</v>
      </c>
      <c r="R140" s="140">
        <f t="shared" si="12"/>
        <v>0.1095</v>
      </c>
      <c r="S140" s="140">
        <v>0</v>
      </c>
      <c r="T140" s="141">
        <f t="shared" si="13"/>
        <v>0</v>
      </c>
      <c r="AR140" s="142" t="s">
        <v>145</v>
      </c>
      <c r="AT140" s="142" t="s">
        <v>141</v>
      </c>
      <c r="AU140" s="142" t="s">
        <v>146</v>
      </c>
      <c r="AY140" s="13" t="s">
        <v>139</v>
      </c>
      <c r="BE140" s="143">
        <f t="shared" si="14"/>
        <v>0</v>
      </c>
      <c r="BF140" s="143">
        <f t="shared" si="15"/>
        <v>0</v>
      </c>
      <c r="BG140" s="143">
        <f t="shared" si="16"/>
        <v>0</v>
      </c>
      <c r="BH140" s="143">
        <f t="shared" si="17"/>
        <v>0</v>
      </c>
      <c r="BI140" s="143">
        <f t="shared" si="18"/>
        <v>0</v>
      </c>
      <c r="BJ140" s="13" t="s">
        <v>146</v>
      </c>
      <c r="BK140" s="144">
        <f t="shared" si="19"/>
        <v>0</v>
      </c>
      <c r="BL140" s="13" t="s">
        <v>145</v>
      </c>
      <c r="BM140" s="142" t="s">
        <v>282</v>
      </c>
    </row>
    <row r="141" spans="2:65" s="1" customFormat="1" ht="16.5" customHeight="1">
      <c r="B141" s="131"/>
      <c r="C141" s="132" t="s">
        <v>199</v>
      </c>
      <c r="D141" s="132" t="s">
        <v>141</v>
      </c>
      <c r="E141" s="133" t="s">
        <v>212</v>
      </c>
      <c r="F141" s="134" t="s">
        <v>213</v>
      </c>
      <c r="G141" s="135" t="s">
        <v>202</v>
      </c>
      <c r="H141" s="136">
        <v>92</v>
      </c>
      <c r="I141" s="136"/>
      <c r="J141" s="136">
        <f t="shared" si="10"/>
        <v>0</v>
      </c>
      <c r="K141" s="137"/>
      <c r="L141" s="25"/>
      <c r="M141" s="138" t="s">
        <v>1</v>
      </c>
      <c r="N141" s="139" t="s">
        <v>38</v>
      </c>
      <c r="O141" s="140">
        <v>5.7000000000000002E-2</v>
      </c>
      <c r="P141" s="140">
        <f t="shared" si="11"/>
        <v>5.2439999999999998</v>
      </c>
      <c r="Q141" s="140">
        <v>0</v>
      </c>
      <c r="R141" s="140">
        <f t="shared" si="12"/>
        <v>0</v>
      </c>
      <c r="S141" s="140">
        <v>0</v>
      </c>
      <c r="T141" s="141">
        <f t="shared" si="13"/>
        <v>0</v>
      </c>
      <c r="AR141" s="142" t="s">
        <v>145</v>
      </c>
      <c r="AT141" s="142" t="s">
        <v>141</v>
      </c>
      <c r="AU141" s="142" t="s">
        <v>146</v>
      </c>
      <c r="AY141" s="13" t="s">
        <v>139</v>
      </c>
      <c r="BE141" s="143">
        <f t="shared" si="14"/>
        <v>0</v>
      </c>
      <c r="BF141" s="143">
        <f t="shared" si="15"/>
        <v>0</v>
      </c>
      <c r="BG141" s="143">
        <f t="shared" si="16"/>
        <v>0</v>
      </c>
      <c r="BH141" s="143">
        <f t="shared" si="17"/>
        <v>0</v>
      </c>
      <c r="BI141" s="143">
        <f t="shared" si="18"/>
        <v>0</v>
      </c>
      <c r="BJ141" s="13" t="s">
        <v>146</v>
      </c>
      <c r="BK141" s="144">
        <f t="shared" si="19"/>
        <v>0</v>
      </c>
      <c r="BL141" s="13" t="s">
        <v>145</v>
      </c>
      <c r="BM141" s="142" t="s">
        <v>283</v>
      </c>
    </row>
    <row r="142" spans="2:65" s="1" customFormat="1" ht="24.2" customHeight="1">
      <c r="B142" s="131"/>
      <c r="C142" s="132" t="s">
        <v>204</v>
      </c>
      <c r="D142" s="132" t="s">
        <v>141</v>
      </c>
      <c r="E142" s="133" t="s">
        <v>223</v>
      </c>
      <c r="F142" s="134" t="s">
        <v>224</v>
      </c>
      <c r="G142" s="135" t="s">
        <v>184</v>
      </c>
      <c r="H142" s="136">
        <v>5</v>
      </c>
      <c r="I142" s="136"/>
      <c r="J142" s="136">
        <f t="shared" si="10"/>
        <v>0</v>
      </c>
      <c r="K142" s="137"/>
      <c r="L142" s="25"/>
      <c r="M142" s="138" t="s">
        <v>1</v>
      </c>
      <c r="N142" s="139" t="s">
        <v>38</v>
      </c>
      <c r="O142" s="140">
        <v>1.179</v>
      </c>
      <c r="P142" s="140">
        <f t="shared" si="11"/>
        <v>5.8950000000000005</v>
      </c>
      <c r="Q142" s="140">
        <v>1.6559999999999998E-2</v>
      </c>
      <c r="R142" s="140">
        <f t="shared" si="12"/>
        <v>8.2799999999999985E-2</v>
      </c>
      <c r="S142" s="140">
        <v>0</v>
      </c>
      <c r="T142" s="141">
        <f t="shared" si="13"/>
        <v>0</v>
      </c>
      <c r="AR142" s="142" t="s">
        <v>225</v>
      </c>
      <c r="AT142" s="142" t="s">
        <v>141</v>
      </c>
      <c r="AU142" s="142" t="s">
        <v>146</v>
      </c>
      <c r="AY142" s="13" t="s">
        <v>139</v>
      </c>
      <c r="BE142" s="143">
        <f t="shared" si="14"/>
        <v>0</v>
      </c>
      <c r="BF142" s="143">
        <f t="shared" si="15"/>
        <v>0</v>
      </c>
      <c r="BG142" s="143">
        <f t="shared" si="16"/>
        <v>0</v>
      </c>
      <c r="BH142" s="143">
        <f t="shared" si="17"/>
        <v>0</v>
      </c>
      <c r="BI142" s="143">
        <f t="shared" si="18"/>
        <v>0</v>
      </c>
      <c r="BJ142" s="13" t="s">
        <v>146</v>
      </c>
      <c r="BK142" s="144">
        <f t="shared" si="19"/>
        <v>0</v>
      </c>
      <c r="BL142" s="13" t="s">
        <v>225</v>
      </c>
      <c r="BM142" s="142" t="s">
        <v>284</v>
      </c>
    </row>
    <row r="143" spans="2:65" s="1" customFormat="1" ht="24.2" customHeight="1">
      <c r="B143" s="131"/>
      <c r="C143" s="145" t="s">
        <v>185</v>
      </c>
      <c r="D143" s="145" t="s">
        <v>167</v>
      </c>
      <c r="E143" s="146" t="s">
        <v>228</v>
      </c>
      <c r="F143" s="147" t="s">
        <v>229</v>
      </c>
      <c r="G143" s="148" t="s">
        <v>184</v>
      </c>
      <c r="H143" s="149">
        <v>2</v>
      </c>
      <c r="I143" s="149"/>
      <c r="J143" s="149">
        <f t="shared" si="10"/>
        <v>0</v>
      </c>
      <c r="K143" s="150"/>
      <c r="L143" s="151"/>
      <c r="M143" s="152" t="s">
        <v>1</v>
      </c>
      <c r="N143" s="153" t="s">
        <v>38</v>
      </c>
      <c r="O143" s="140">
        <v>0</v>
      </c>
      <c r="P143" s="140">
        <f t="shared" si="11"/>
        <v>0</v>
      </c>
      <c r="Q143" s="140">
        <v>0.43</v>
      </c>
      <c r="R143" s="140">
        <f t="shared" si="12"/>
        <v>0.86</v>
      </c>
      <c r="S143" s="140">
        <v>0</v>
      </c>
      <c r="T143" s="141">
        <f t="shared" si="13"/>
        <v>0</v>
      </c>
      <c r="AR143" s="142" t="s">
        <v>230</v>
      </c>
      <c r="AT143" s="142" t="s">
        <v>167</v>
      </c>
      <c r="AU143" s="142" t="s">
        <v>146</v>
      </c>
      <c r="AY143" s="13" t="s">
        <v>139</v>
      </c>
      <c r="BE143" s="143">
        <f t="shared" si="14"/>
        <v>0</v>
      </c>
      <c r="BF143" s="143">
        <f t="shared" si="15"/>
        <v>0</v>
      </c>
      <c r="BG143" s="143">
        <f t="shared" si="16"/>
        <v>0</v>
      </c>
      <c r="BH143" s="143">
        <f t="shared" si="17"/>
        <v>0</v>
      </c>
      <c r="BI143" s="143">
        <f t="shared" si="18"/>
        <v>0</v>
      </c>
      <c r="BJ143" s="13" t="s">
        <v>146</v>
      </c>
      <c r="BK143" s="144">
        <f t="shared" si="19"/>
        <v>0</v>
      </c>
      <c r="BL143" s="13" t="s">
        <v>225</v>
      </c>
      <c r="BM143" s="142" t="s">
        <v>285</v>
      </c>
    </row>
    <row r="144" spans="2:65" s="1" customFormat="1" ht="24.2" customHeight="1">
      <c r="B144" s="131"/>
      <c r="C144" s="145" t="s">
        <v>211</v>
      </c>
      <c r="D144" s="145" t="s">
        <v>167</v>
      </c>
      <c r="E144" s="146" t="s">
        <v>233</v>
      </c>
      <c r="F144" s="147" t="s">
        <v>234</v>
      </c>
      <c r="G144" s="148" t="s">
        <v>184</v>
      </c>
      <c r="H144" s="149">
        <v>1</v>
      </c>
      <c r="I144" s="149"/>
      <c r="J144" s="149">
        <f t="shared" si="10"/>
        <v>0</v>
      </c>
      <c r="K144" s="150"/>
      <c r="L144" s="151"/>
      <c r="M144" s="152" t="s">
        <v>1</v>
      </c>
      <c r="N144" s="153" t="s">
        <v>38</v>
      </c>
      <c r="O144" s="140">
        <v>0</v>
      </c>
      <c r="P144" s="140">
        <f t="shared" si="11"/>
        <v>0</v>
      </c>
      <c r="Q144" s="140">
        <v>1.6</v>
      </c>
      <c r="R144" s="140">
        <f t="shared" si="12"/>
        <v>1.6</v>
      </c>
      <c r="S144" s="140">
        <v>0</v>
      </c>
      <c r="T144" s="141">
        <f t="shared" si="13"/>
        <v>0</v>
      </c>
      <c r="AR144" s="142" t="s">
        <v>230</v>
      </c>
      <c r="AT144" s="142" t="s">
        <v>167</v>
      </c>
      <c r="AU144" s="142" t="s">
        <v>146</v>
      </c>
      <c r="AY144" s="13" t="s">
        <v>139</v>
      </c>
      <c r="BE144" s="143">
        <f t="shared" si="14"/>
        <v>0</v>
      </c>
      <c r="BF144" s="143">
        <f t="shared" si="15"/>
        <v>0</v>
      </c>
      <c r="BG144" s="143">
        <f t="shared" si="16"/>
        <v>0</v>
      </c>
      <c r="BH144" s="143">
        <f t="shared" si="17"/>
        <v>0</v>
      </c>
      <c r="BI144" s="143">
        <f t="shared" si="18"/>
        <v>0</v>
      </c>
      <c r="BJ144" s="13" t="s">
        <v>146</v>
      </c>
      <c r="BK144" s="144">
        <f t="shared" si="19"/>
        <v>0</v>
      </c>
      <c r="BL144" s="13" t="s">
        <v>225</v>
      </c>
      <c r="BM144" s="142" t="s">
        <v>286</v>
      </c>
    </row>
    <row r="145" spans="2:65" s="1" customFormat="1" ht="21.75" customHeight="1">
      <c r="B145" s="131"/>
      <c r="C145" s="145" t="s">
        <v>215</v>
      </c>
      <c r="D145" s="145" t="s">
        <v>167</v>
      </c>
      <c r="E145" s="146" t="s">
        <v>237</v>
      </c>
      <c r="F145" s="147" t="s">
        <v>238</v>
      </c>
      <c r="G145" s="148" t="s">
        <v>184</v>
      </c>
      <c r="H145" s="149">
        <v>1</v>
      </c>
      <c r="I145" s="149"/>
      <c r="J145" s="149">
        <f t="shared" si="10"/>
        <v>0</v>
      </c>
      <c r="K145" s="150"/>
      <c r="L145" s="151"/>
      <c r="M145" s="152" t="s">
        <v>1</v>
      </c>
      <c r="N145" s="153" t="s">
        <v>38</v>
      </c>
      <c r="O145" s="140">
        <v>0</v>
      </c>
      <c r="P145" s="140">
        <f t="shared" si="11"/>
        <v>0</v>
      </c>
      <c r="Q145" s="140">
        <v>0.36499999999999999</v>
      </c>
      <c r="R145" s="140">
        <f t="shared" si="12"/>
        <v>0.36499999999999999</v>
      </c>
      <c r="S145" s="140">
        <v>0</v>
      </c>
      <c r="T145" s="141">
        <f t="shared" si="13"/>
        <v>0</v>
      </c>
      <c r="AR145" s="142" t="s">
        <v>230</v>
      </c>
      <c r="AT145" s="142" t="s">
        <v>167</v>
      </c>
      <c r="AU145" s="142" t="s">
        <v>146</v>
      </c>
      <c r="AY145" s="13" t="s">
        <v>139</v>
      </c>
      <c r="BE145" s="143">
        <f t="shared" si="14"/>
        <v>0</v>
      </c>
      <c r="BF145" s="143">
        <f t="shared" si="15"/>
        <v>0</v>
      </c>
      <c r="BG145" s="143">
        <f t="shared" si="16"/>
        <v>0</v>
      </c>
      <c r="BH145" s="143">
        <f t="shared" si="17"/>
        <v>0</v>
      </c>
      <c r="BI145" s="143">
        <f t="shared" si="18"/>
        <v>0</v>
      </c>
      <c r="BJ145" s="13" t="s">
        <v>146</v>
      </c>
      <c r="BK145" s="144">
        <f t="shared" si="19"/>
        <v>0</v>
      </c>
      <c r="BL145" s="13" t="s">
        <v>225</v>
      </c>
      <c r="BM145" s="142" t="s">
        <v>287</v>
      </c>
    </row>
    <row r="146" spans="2:65" s="1" customFormat="1" ht="24.2" customHeight="1">
      <c r="B146" s="131"/>
      <c r="C146" s="145" t="s">
        <v>219</v>
      </c>
      <c r="D146" s="145" t="s">
        <v>167</v>
      </c>
      <c r="E146" s="146" t="s">
        <v>241</v>
      </c>
      <c r="F146" s="147" t="s">
        <v>242</v>
      </c>
      <c r="G146" s="148" t="s">
        <v>184</v>
      </c>
      <c r="H146" s="149">
        <v>1</v>
      </c>
      <c r="I146" s="149"/>
      <c r="J146" s="149">
        <f t="shared" si="10"/>
        <v>0</v>
      </c>
      <c r="K146" s="150"/>
      <c r="L146" s="151"/>
      <c r="M146" s="152" t="s">
        <v>1</v>
      </c>
      <c r="N146" s="153" t="s">
        <v>38</v>
      </c>
      <c r="O146" s="140">
        <v>0</v>
      </c>
      <c r="P146" s="140">
        <f t="shared" si="11"/>
        <v>0</v>
      </c>
      <c r="Q146" s="140">
        <v>0.15</v>
      </c>
      <c r="R146" s="140">
        <f t="shared" si="12"/>
        <v>0.15</v>
      </c>
      <c r="S146" s="140">
        <v>0</v>
      </c>
      <c r="T146" s="141">
        <f t="shared" si="13"/>
        <v>0</v>
      </c>
      <c r="AR146" s="142" t="s">
        <v>230</v>
      </c>
      <c r="AT146" s="142" t="s">
        <v>167</v>
      </c>
      <c r="AU146" s="142" t="s">
        <v>146</v>
      </c>
      <c r="AY146" s="13" t="s">
        <v>139</v>
      </c>
      <c r="BE146" s="143">
        <f t="shared" si="14"/>
        <v>0</v>
      </c>
      <c r="BF146" s="143">
        <f t="shared" si="15"/>
        <v>0</v>
      </c>
      <c r="BG146" s="143">
        <f t="shared" si="16"/>
        <v>0</v>
      </c>
      <c r="BH146" s="143">
        <f t="shared" si="17"/>
        <v>0</v>
      </c>
      <c r="BI146" s="143">
        <f t="shared" si="18"/>
        <v>0</v>
      </c>
      <c r="BJ146" s="13" t="s">
        <v>146</v>
      </c>
      <c r="BK146" s="144">
        <f t="shared" si="19"/>
        <v>0</v>
      </c>
      <c r="BL146" s="13" t="s">
        <v>225</v>
      </c>
      <c r="BM146" s="142" t="s">
        <v>288</v>
      </c>
    </row>
    <row r="147" spans="2:65" s="1" customFormat="1" ht="24.2" customHeight="1">
      <c r="B147" s="131"/>
      <c r="C147" s="132" t="s">
        <v>7</v>
      </c>
      <c r="D147" s="132" t="s">
        <v>141</v>
      </c>
      <c r="E147" s="133" t="s">
        <v>245</v>
      </c>
      <c r="F147" s="134" t="s">
        <v>246</v>
      </c>
      <c r="G147" s="135" t="s">
        <v>202</v>
      </c>
      <c r="H147" s="136">
        <v>88</v>
      </c>
      <c r="I147" s="136"/>
      <c r="J147" s="136">
        <f t="shared" si="10"/>
        <v>0</v>
      </c>
      <c r="K147" s="137"/>
      <c r="L147" s="25"/>
      <c r="M147" s="138" t="s">
        <v>1</v>
      </c>
      <c r="N147" s="139" t="s">
        <v>38</v>
      </c>
      <c r="O147" s="140">
        <v>5.2499999999999998E-2</v>
      </c>
      <c r="P147" s="140">
        <f t="shared" si="11"/>
        <v>4.62</v>
      </c>
      <c r="Q147" s="140">
        <v>1E-4</v>
      </c>
      <c r="R147" s="140">
        <f t="shared" si="12"/>
        <v>8.8000000000000005E-3</v>
      </c>
      <c r="S147" s="140">
        <v>0</v>
      </c>
      <c r="T147" s="141">
        <f t="shared" si="13"/>
        <v>0</v>
      </c>
      <c r="AR147" s="142" t="s">
        <v>145</v>
      </c>
      <c r="AT147" s="142" t="s">
        <v>141</v>
      </c>
      <c r="AU147" s="142" t="s">
        <v>146</v>
      </c>
      <c r="AY147" s="13" t="s">
        <v>139</v>
      </c>
      <c r="BE147" s="143">
        <f t="shared" si="14"/>
        <v>0</v>
      </c>
      <c r="BF147" s="143">
        <f t="shared" si="15"/>
        <v>0</v>
      </c>
      <c r="BG147" s="143">
        <f t="shared" si="16"/>
        <v>0</v>
      </c>
      <c r="BH147" s="143">
        <f t="shared" si="17"/>
        <v>0</v>
      </c>
      <c r="BI147" s="143">
        <f t="shared" si="18"/>
        <v>0</v>
      </c>
      <c r="BJ147" s="13" t="s">
        <v>146</v>
      </c>
      <c r="BK147" s="144">
        <f t="shared" si="19"/>
        <v>0</v>
      </c>
      <c r="BL147" s="13" t="s">
        <v>145</v>
      </c>
      <c r="BM147" s="142" t="s">
        <v>289</v>
      </c>
    </row>
    <row r="148" spans="2:65" s="11" customFormat="1" ht="22.9" customHeight="1">
      <c r="B148" s="120"/>
      <c r="D148" s="121" t="s">
        <v>71</v>
      </c>
      <c r="E148" s="129" t="s">
        <v>176</v>
      </c>
      <c r="F148" s="129" t="s">
        <v>290</v>
      </c>
      <c r="J148" s="130">
        <f>BK148</f>
        <v>0</v>
      </c>
      <c r="L148" s="120"/>
      <c r="M148" s="124"/>
      <c r="P148" s="125">
        <f>SUM(P149:P152)</f>
        <v>3.5692079999999997</v>
      </c>
      <c r="R148" s="125">
        <f>SUM(R149:R152)</f>
        <v>0</v>
      </c>
      <c r="T148" s="126">
        <f>SUM(T149:T152)</f>
        <v>0.21600000000000003</v>
      </c>
      <c r="AR148" s="121" t="s">
        <v>80</v>
      </c>
      <c r="AT148" s="127" t="s">
        <v>71</v>
      </c>
      <c r="AU148" s="127" t="s">
        <v>80</v>
      </c>
      <c r="AY148" s="121" t="s">
        <v>139</v>
      </c>
      <c r="BK148" s="128">
        <f>SUM(BK149:BK152)</f>
        <v>0</v>
      </c>
    </row>
    <row r="149" spans="2:65" s="1" customFormat="1" ht="33" customHeight="1">
      <c r="B149" s="131"/>
      <c r="C149" s="132" t="s">
        <v>227</v>
      </c>
      <c r="D149" s="132" t="s">
        <v>141</v>
      </c>
      <c r="E149" s="133" t="s">
        <v>291</v>
      </c>
      <c r="F149" s="134" t="s">
        <v>292</v>
      </c>
      <c r="G149" s="135" t="s">
        <v>202</v>
      </c>
      <c r="H149" s="136">
        <v>12</v>
      </c>
      <c r="I149" s="136"/>
      <c r="J149" s="136">
        <f>ROUND(I149*H149,3)</f>
        <v>0</v>
      </c>
      <c r="K149" s="137"/>
      <c r="L149" s="25"/>
      <c r="M149" s="138" t="s">
        <v>1</v>
      </c>
      <c r="N149" s="139" t="s">
        <v>38</v>
      </c>
      <c r="O149" s="140">
        <v>0.14287</v>
      </c>
      <c r="P149" s="140">
        <f>O149*H149</f>
        <v>1.71444</v>
      </c>
      <c r="Q149" s="140">
        <v>0</v>
      </c>
      <c r="R149" s="140">
        <f>Q149*H149</f>
        <v>0</v>
      </c>
      <c r="S149" s="140">
        <v>7.0000000000000001E-3</v>
      </c>
      <c r="T149" s="141">
        <f>S149*H149</f>
        <v>8.4000000000000005E-2</v>
      </c>
      <c r="AR149" s="142" t="s">
        <v>145</v>
      </c>
      <c r="AT149" s="142" t="s">
        <v>141</v>
      </c>
      <c r="AU149" s="142" t="s">
        <v>146</v>
      </c>
      <c r="AY149" s="13" t="s">
        <v>139</v>
      </c>
      <c r="BE149" s="143">
        <f>IF(N149="základná",J149,0)</f>
        <v>0</v>
      </c>
      <c r="BF149" s="143">
        <f>IF(N149="znížená",J149,0)</f>
        <v>0</v>
      </c>
      <c r="BG149" s="143">
        <f>IF(N149="zákl. prenesená",J149,0)</f>
        <v>0</v>
      </c>
      <c r="BH149" s="143">
        <f>IF(N149="zníž. prenesená",J149,0)</f>
        <v>0</v>
      </c>
      <c r="BI149" s="143">
        <f>IF(N149="nulová",J149,0)</f>
        <v>0</v>
      </c>
      <c r="BJ149" s="13" t="s">
        <v>146</v>
      </c>
      <c r="BK149" s="144">
        <f>ROUND(I149*H149,3)</f>
        <v>0</v>
      </c>
      <c r="BL149" s="13" t="s">
        <v>145</v>
      </c>
      <c r="BM149" s="142" t="s">
        <v>293</v>
      </c>
    </row>
    <row r="150" spans="2:65" s="1" customFormat="1" ht="33" customHeight="1">
      <c r="B150" s="131"/>
      <c r="C150" s="132" t="s">
        <v>232</v>
      </c>
      <c r="D150" s="132" t="s">
        <v>141</v>
      </c>
      <c r="E150" s="133" t="s">
        <v>294</v>
      </c>
      <c r="F150" s="134" t="s">
        <v>295</v>
      </c>
      <c r="G150" s="135" t="s">
        <v>202</v>
      </c>
      <c r="H150" s="136">
        <v>6</v>
      </c>
      <c r="I150" s="136"/>
      <c r="J150" s="136">
        <f>ROUND(I150*H150,3)</f>
        <v>0</v>
      </c>
      <c r="K150" s="137"/>
      <c r="L150" s="25"/>
      <c r="M150" s="138" t="s">
        <v>1</v>
      </c>
      <c r="N150" s="139" t="s">
        <v>38</v>
      </c>
      <c r="O150" s="140">
        <v>0.25556000000000001</v>
      </c>
      <c r="P150" s="140">
        <f>O150*H150</f>
        <v>1.5333600000000001</v>
      </c>
      <c r="Q150" s="140">
        <v>0</v>
      </c>
      <c r="R150" s="140">
        <f>Q150*H150</f>
        <v>0</v>
      </c>
      <c r="S150" s="140">
        <v>2.1999999999999999E-2</v>
      </c>
      <c r="T150" s="141">
        <f>S150*H150</f>
        <v>0.13200000000000001</v>
      </c>
      <c r="AR150" s="142" t="s">
        <v>145</v>
      </c>
      <c r="AT150" s="142" t="s">
        <v>141</v>
      </c>
      <c r="AU150" s="142" t="s">
        <v>146</v>
      </c>
      <c r="AY150" s="13" t="s">
        <v>139</v>
      </c>
      <c r="BE150" s="143">
        <f>IF(N150="základná",J150,0)</f>
        <v>0</v>
      </c>
      <c r="BF150" s="143">
        <f>IF(N150="znížená",J150,0)</f>
        <v>0</v>
      </c>
      <c r="BG150" s="143">
        <f>IF(N150="zákl. prenesená",J150,0)</f>
        <v>0</v>
      </c>
      <c r="BH150" s="143">
        <f>IF(N150="zníž. prenesená",J150,0)</f>
        <v>0</v>
      </c>
      <c r="BI150" s="143">
        <f>IF(N150="nulová",J150,0)</f>
        <v>0</v>
      </c>
      <c r="BJ150" s="13" t="s">
        <v>146</v>
      </c>
      <c r="BK150" s="144">
        <f>ROUND(I150*H150,3)</f>
        <v>0</v>
      </c>
      <c r="BL150" s="13" t="s">
        <v>145</v>
      </c>
      <c r="BM150" s="142" t="s">
        <v>296</v>
      </c>
    </row>
    <row r="151" spans="2:65" s="1" customFormat="1" ht="21.75" customHeight="1">
      <c r="B151" s="131"/>
      <c r="C151" s="132" t="s">
        <v>236</v>
      </c>
      <c r="D151" s="132" t="s">
        <v>141</v>
      </c>
      <c r="E151" s="133" t="s">
        <v>297</v>
      </c>
      <c r="F151" s="134" t="s">
        <v>298</v>
      </c>
      <c r="G151" s="135" t="s">
        <v>170</v>
      </c>
      <c r="H151" s="136">
        <v>0.216</v>
      </c>
      <c r="I151" s="136"/>
      <c r="J151" s="136">
        <f>ROUND(I151*H151,3)</f>
        <v>0</v>
      </c>
      <c r="K151" s="137"/>
      <c r="L151" s="25"/>
      <c r="M151" s="138" t="s">
        <v>1</v>
      </c>
      <c r="N151" s="139" t="s">
        <v>38</v>
      </c>
      <c r="O151" s="140">
        <v>0.59799999999999998</v>
      </c>
      <c r="P151" s="140">
        <f>O151*H151</f>
        <v>0.12916800000000001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145</v>
      </c>
      <c r="AT151" s="142" t="s">
        <v>141</v>
      </c>
      <c r="AU151" s="142" t="s">
        <v>146</v>
      </c>
      <c r="AY151" s="13" t="s">
        <v>139</v>
      </c>
      <c r="BE151" s="143">
        <f>IF(N151="základná",J151,0)</f>
        <v>0</v>
      </c>
      <c r="BF151" s="143">
        <f>IF(N151="znížená",J151,0)</f>
        <v>0</v>
      </c>
      <c r="BG151" s="143">
        <f>IF(N151="zákl. prenesená",J151,0)</f>
        <v>0</v>
      </c>
      <c r="BH151" s="143">
        <f>IF(N151="zníž. prenesená",J151,0)</f>
        <v>0</v>
      </c>
      <c r="BI151" s="143">
        <f>IF(N151="nulová",J151,0)</f>
        <v>0</v>
      </c>
      <c r="BJ151" s="13" t="s">
        <v>146</v>
      </c>
      <c r="BK151" s="144">
        <f>ROUND(I151*H151,3)</f>
        <v>0</v>
      </c>
      <c r="BL151" s="13" t="s">
        <v>145</v>
      </c>
      <c r="BM151" s="142" t="s">
        <v>299</v>
      </c>
    </row>
    <row r="152" spans="2:65" s="1" customFormat="1" ht="24.2" customHeight="1">
      <c r="B152" s="131"/>
      <c r="C152" s="132" t="s">
        <v>240</v>
      </c>
      <c r="D152" s="132" t="s">
        <v>141</v>
      </c>
      <c r="E152" s="133" t="s">
        <v>300</v>
      </c>
      <c r="F152" s="134" t="s">
        <v>301</v>
      </c>
      <c r="G152" s="135" t="s">
        <v>170</v>
      </c>
      <c r="H152" s="136">
        <v>0.216</v>
      </c>
      <c r="I152" s="136"/>
      <c r="J152" s="136">
        <f>ROUND(I152*H152,3)</f>
        <v>0</v>
      </c>
      <c r="K152" s="137"/>
      <c r="L152" s="25"/>
      <c r="M152" s="138" t="s">
        <v>1</v>
      </c>
      <c r="N152" s="139" t="s">
        <v>38</v>
      </c>
      <c r="O152" s="140">
        <v>0.89</v>
      </c>
      <c r="P152" s="140">
        <f>O152*H152</f>
        <v>0.19223999999999999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145</v>
      </c>
      <c r="AT152" s="142" t="s">
        <v>141</v>
      </c>
      <c r="AU152" s="142" t="s">
        <v>146</v>
      </c>
      <c r="AY152" s="13" t="s">
        <v>139</v>
      </c>
      <c r="BE152" s="143">
        <f>IF(N152="základná",J152,0)</f>
        <v>0</v>
      </c>
      <c r="BF152" s="143">
        <f>IF(N152="znížená",J152,0)</f>
        <v>0</v>
      </c>
      <c r="BG152" s="143">
        <f>IF(N152="zákl. prenesená",J152,0)</f>
        <v>0</v>
      </c>
      <c r="BH152" s="143">
        <f>IF(N152="zníž. prenesená",J152,0)</f>
        <v>0</v>
      </c>
      <c r="BI152" s="143">
        <f>IF(N152="nulová",J152,0)</f>
        <v>0</v>
      </c>
      <c r="BJ152" s="13" t="s">
        <v>146</v>
      </c>
      <c r="BK152" s="144">
        <f>ROUND(I152*H152,3)</f>
        <v>0</v>
      </c>
      <c r="BL152" s="13" t="s">
        <v>145</v>
      </c>
      <c r="BM152" s="142" t="s">
        <v>302</v>
      </c>
    </row>
    <row r="153" spans="2:65" s="11" customFormat="1" ht="22.9" customHeight="1">
      <c r="B153" s="120"/>
      <c r="D153" s="121" t="s">
        <v>71</v>
      </c>
      <c r="E153" s="129" t="s">
        <v>248</v>
      </c>
      <c r="F153" s="129" t="s">
        <v>249</v>
      </c>
      <c r="J153" s="130">
        <f>BK153</f>
        <v>0</v>
      </c>
      <c r="L153" s="120"/>
      <c r="M153" s="124"/>
      <c r="P153" s="125">
        <f>P154</f>
        <v>31.334301</v>
      </c>
      <c r="R153" s="125">
        <f>R154</f>
        <v>0</v>
      </c>
      <c r="T153" s="126">
        <f>T154</f>
        <v>0</v>
      </c>
      <c r="AR153" s="121" t="s">
        <v>80</v>
      </c>
      <c r="AT153" s="127" t="s">
        <v>71</v>
      </c>
      <c r="AU153" s="127" t="s">
        <v>80</v>
      </c>
      <c r="AY153" s="121" t="s">
        <v>139</v>
      </c>
      <c r="BK153" s="128">
        <f>BK154</f>
        <v>0</v>
      </c>
    </row>
    <row r="154" spans="2:65" s="1" customFormat="1" ht="33" customHeight="1">
      <c r="B154" s="131"/>
      <c r="C154" s="132" t="s">
        <v>244</v>
      </c>
      <c r="D154" s="132" t="s">
        <v>141</v>
      </c>
      <c r="E154" s="133" t="s">
        <v>251</v>
      </c>
      <c r="F154" s="134" t="s">
        <v>252</v>
      </c>
      <c r="G154" s="135" t="s">
        <v>170</v>
      </c>
      <c r="H154" s="136">
        <v>24.309000000000001</v>
      </c>
      <c r="I154" s="136"/>
      <c r="J154" s="136">
        <f>ROUND(I154*H154,3)</f>
        <v>0</v>
      </c>
      <c r="K154" s="137"/>
      <c r="L154" s="25"/>
      <c r="M154" s="138" t="s">
        <v>1</v>
      </c>
      <c r="N154" s="139" t="s">
        <v>38</v>
      </c>
      <c r="O154" s="140">
        <v>1.2889999999999999</v>
      </c>
      <c r="P154" s="140">
        <f>O154*H154</f>
        <v>31.334301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145</v>
      </c>
      <c r="AT154" s="142" t="s">
        <v>141</v>
      </c>
      <c r="AU154" s="142" t="s">
        <v>146</v>
      </c>
      <c r="AY154" s="13" t="s">
        <v>139</v>
      </c>
      <c r="BE154" s="143">
        <f>IF(N154="základná",J154,0)</f>
        <v>0</v>
      </c>
      <c r="BF154" s="143">
        <f>IF(N154="znížená",J154,0)</f>
        <v>0</v>
      </c>
      <c r="BG154" s="143">
        <f>IF(N154="zákl. prenesená",J154,0)</f>
        <v>0</v>
      </c>
      <c r="BH154" s="143">
        <f>IF(N154="zníž. prenesená",J154,0)</f>
        <v>0</v>
      </c>
      <c r="BI154" s="143">
        <f>IF(N154="nulová",J154,0)</f>
        <v>0</v>
      </c>
      <c r="BJ154" s="13" t="s">
        <v>146</v>
      </c>
      <c r="BK154" s="144">
        <f>ROUND(I154*H154,3)</f>
        <v>0</v>
      </c>
      <c r="BL154" s="13" t="s">
        <v>145</v>
      </c>
      <c r="BM154" s="142" t="s">
        <v>303</v>
      </c>
    </row>
    <row r="155" spans="2:65" s="11" customFormat="1" ht="25.9" customHeight="1">
      <c r="B155" s="120"/>
      <c r="D155" s="121" t="s">
        <v>71</v>
      </c>
      <c r="E155" s="122" t="s">
        <v>304</v>
      </c>
      <c r="F155" s="122" t="s">
        <v>305</v>
      </c>
      <c r="J155" s="123">
        <f>BK155</f>
        <v>0</v>
      </c>
      <c r="L155" s="120"/>
      <c r="M155" s="124"/>
      <c r="P155" s="125">
        <f>P156</f>
        <v>14.41291</v>
      </c>
      <c r="R155" s="125">
        <f>R156</f>
        <v>2.444E-2</v>
      </c>
      <c r="T155" s="126">
        <f>T156</f>
        <v>0</v>
      </c>
      <c r="AR155" s="121" t="s">
        <v>146</v>
      </c>
      <c r="AT155" s="127" t="s">
        <v>71</v>
      </c>
      <c r="AU155" s="127" t="s">
        <v>72</v>
      </c>
      <c r="AY155" s="121" t="s">
        <v>139</v>
      </c>
      <c r="BK155" s="128">
        <f>BK156</f>
        <v>0</v>
      </c>
    </row>
    <row r="156" spans="2:65" s="11" customFormat="1" ht="22.9" customHeight="1">
      <c r="B156" s="120"/>
      <c r="D156" s="121" t="s">
        <v>71</v>
      </c>
      <c r="E156" s="129" t="s">
        <v>306</v>
      </c>
      <c r="F156" s="129" t="s">
        <v>307</v>
      </c>
      <c r="J156" s="130">
        <f>BK156</f>
        <v>0</v>
      </c>
      <c r="L156" s="120"/>
      <c r="M156" s="124"/>
      <c r="P156" s="125">
        <f>SUM(P157:P169)</f>
        <v>14.41291</v>
      </c>
      <c r="R156" s="125">
        <f>SUM(R157:R169)</f>
        <v>2.444E-2</v>
      </c>
      <c r="T156" s="126">
        <f>SUM(T157:T169)</f>
        <v>0</v>
      </c>
      <c r="AR156" s="121" t="s">
        <v>146</v>
      </c>
      <c r="AT156" s="127" t="s">
        <v>71</v>
      </c>
      <c r="AU156" s="127" t="s">
        <v>80</v>
      </c>
      <c r="AY156" s="121" t="s">
        <v>139</v>
      </c>
      <c r="BK156" s="128">
        <f>SUM(BK157:BK169)</f>
        <v>0</v>
      </c>
    </row>
    <row r="157" spans="2:65" s="1" customFormat="1" ht="16.5" customHeight="1">
      <c r="B157" s="131"/>
      <c r="C157" s="132" t="s">
        <v>250</v>
      </c>
      <c r="D157" s="132" t="s">
        <v>141</v>
      </c>
      <c r="E157" s="133" t="s">
        <v>308</v>
      </c>
      <c r="F157" s="134" t="s">
        <v>309</v>
      </c>
      <c r="G157" s="135" t="s">
        <v>310</v>
      </c>
      <c r="H157" s="136">
        <v>1</v>
      </c>
      <c r="I157" s="136"/>
      <c r="J157" s="136">
        <f t="shared" ref="J157:J169" si="20">ROUND(I157*H157,3)</f>
        <v>0</v>
      </c>
      <c r="K157" s="137"/>
      <c r="L157" s="25"/>
      <c r="M157" s="138" t="s">
        <v>1</v>
      </c>
      <c r="N157" s="139" t="s">
        <v>38</v>
      </c>
      <c r="O157" s="140">
        <v>0</v>
      </c>
      <c r="P157" s="140">
        <f t="shared" ref="P157:P169" si="21">O157*H157</f>
        <v>0</v>
      </c>
      <c r="Q157" s="140">
        <v>0</v>
      </c>
      <c r="R157" s="140">
        <f t="shared" ref="R157:R169" si="22">Q157*H157</f>
        <v>0</v>
      </c>
      <c r="S157" s="140">
        <v>0</v>
      </c>
      <c r="T157" s="141">
        <f t="shared" ref="T157:T169" si="23">S157*H157</f>
        <v>0</v>
      </c>
      <c r="AR157" s="142" t="s">
        <v>311</v>
      </c>
      <c r="AT157" s="142" t="s">
        <v>141</v>
      </c>
      <c r="AU157" s="142" t="s">
        <v>146</v>
      </c>
      <c r="AY157" s="13" t="s">
        <v>139</v>
      </c>
      <c r="BE157" s="143">
        <f t="shared" ref="BE157:BE169" si="24">IF(N157="základná",J157,0)</f>
        <v>0</v>
      </c>
      <c r="BF157" s="143">
        <f t="shared" ref="BF157:BF169" si="25">IF(N157="znížená",J157,0)</f>
        <v>0</v>
      </c>
      <c r="BG157" s="143">
        <f t="shared" ref="BG157:BG169" si="26">IF(N157="zákl. prenesená",J157,0)</f>
        <v>0</v>
      </c>
      <c r="BH157" s="143">
        <f t="shared" ref="BH157:BH169" si="27">IF(N157="zníž. prenesená",J157,0)</f>
        <v>0</v>
      </c>
      <c r="BI157" s="143">
        <f t="shared" ref="BI157:BI169" si="28">IF(N157="nulová",J157,0)</f>
        <v>0</v>
      </c>
      <c r="BJ157" s="13" t="s">
        <v>146</v>
      </c>
      <c r="BK157" s="144">
        <f t="shared" ref="BK157:BK169" si="29">ROUND(I157*H157,3)</f>
        <v>0</v>
      </c>
      <c r="BL157" s="13" t="s">
        <v>311</v>
      </c>
      <c r="BM157" s="142" t="s">
        <v>312</v>
      </c>
    </row>
    <row r="158" spans="2:65" s="1" customFormat="1" ht="16.5" customHeight="1">
      <c r="B158" s="131"/>
      <c r="C158" s="145" t="s">
        <v>256</v>
      </c>
      <c r="D158" s="145" t="s">
        <v>167</v>
      </c>
      <c r="E158" s="146" t="s">
        <v>313</v>
      </c>
      <c r="F158" s="147" t="s">
        <v>314</v>
      </c>
      <c r="G158" s="148" t="s">
        <v>184</v>
      </c>
      <c r="H158" s="149">
        <v>1</v>
      </c>
      <c r="I158" s="149"/>
      <c r="J158" s="149">
        <f t="shared" si="20"/>
        <v>0</v>
      </c>
      <c r="K158" s="150"/>
      <c r="L158" s="151"/>
      <c r="M158" s="152" t="s">
        <v>1</v>
      </c>
      <c r="N158" s="153" t="s">
        <v>38</v>
      </c>
      <c r="O158" s="140">
        <v>0</v>
      </c>
      <c r="P158" s="140">
        <f t="shared" si="21"/>
        <v>0</v>
      </c>
      <c r="Q158" s="140">
        <v>1E-3</v>
      </c>
      <c r="R158" s="140">
        <f t="shared" si="22"/>
        <v>1E-3</v>
      </c>
      <c r="S158" s="140">
        <v>0</v>
      </c>
      <c r="T158" s="141">
        <f t="shared" si="23"/>
        <v>0</v>
      </c>
      <c r="AR158" s="142" t="s">
        <v>171</v>
      </c>
      <c r="AT158" s="142" t="s">
        <v>167</v>
      </c>
      <c r="AU158" s="142" t="s">
        <v>146</v>
      </c>
      <c r="AY158" s="13" t="s">
        <v>139</v>
      </c>
      <c r="BE158" s="143">
        <f t="shared" si="24"/>
        <v>0</v>
      </c>
      <c r="BF158" s="143">
        <f t="shared" si="25"/>
        <v>0</v>
      </c>
      <c r="BG158" s="143">
        <f t="shared" si="26"/>
        <v>0</v>
      </c>
      <c r="BH158" s="143">
        <f t="shared" si="27"/>
        <v>0</v>
      </c>
      <c r="BI158" s="143">
        <f t="shared" si="28"/>
        <v>0</v>
      </c>
      <c r="BJ158" s="13" t="s">
        <v>146</v>
      </c>
      <c r="BK158" s="144">
        <f t="shared" si="29"/>
        <v>0</v>
      </c>
      <c r="BL158" s="13" t="s">
        <v>145</v>
      </c>
      <c r="BM158" s="142" t="s">
        <v>315</v>
      </c>
    </row>
    <row r="159" spans="2:65" s="1" customFormat="1" ht="21.75" customHeight="1">
      <c r="B159" s="131"/>
      <c r="C159" s="132" t="s">
        <v>316</v>
      </c>
      <c r="D159" s="132" t="s">
        <v>141</v>
      </c>
      <c r="E159" s="133" t="s">
        <v>317</v>
      </c>
      <c r="F159" s="134" t="s">
        <v>318</v>
      </c>
      <c r="G159" s="135" t="s">
        <v>202</v>
      </c>
      <c r="H159" s="136">
        <v>10</v>
      </c>
      <c r="I159" s="136"/>
      <c r="J159" s="136">
        <f t="shared" si="20"/>
        <v>0</v>
      </c>
      <c r="K159" s="137"/>
      <c r="L159" s="25"/>
      <c r="M159" s="138" t="s">
        <v>1</v>
      </c>
      <c r="N159" s="139" t="s">
        <v>38</v>
      </c>
      <c r="O159" s="140">
        <v>0.58026999999999995</v>
      </c>
      <c r="P159" s="140">
        <f t="shared" si="21"/>
        <v>5.8026999999999997</v>
      </c>
      <c r="Q159" s="140">
        <v>1.17E-3</v>
      </c>
      <c r="R159" s="140">
        <f t="shared" si="22"/>
        <v>1.17E-2</v>
      </c>
      <c r="S159" s="140">
        <v>0</v>
      </c>
      <c r="T159" s="141">
        <f t="shared" si="23"/>
        <v>0</v>
      </c>
      <c r="AR159" s="142" t="s">
        <v>185</v>
      </c>
      <c r="AT159" s="142" t="s">
        <v>141</v>
      </c>
      <c r="AU159" s="142" t="s">
        <v>146</v>
      </c>
      <c r="AY159" s="13" t="s">
        <v>139</v>
      </c>
      <c r="BE159" s="143">
        <f t="shared" si="24"/>
        <v>0</v>
      </c>
      <c r="BF159" s="143">
        <f t="shared" si="25"/>
        <v>0</v>
      </c>
      <c r="BG159" s="143">
        <f t="shared" si="26"/>
        <v>0</v>
      </c>
      <c r="BH159" s="143">
        <f t="shared" si="27"/>
        <v>0</v>
      </c>
      <c r="BI159" s="143">
        <f t="shared" si="28"/>
        <v>0</v>
      </c>
      <c r="BJ159" s="13" t="s">
        <v>146</v>
      </c>
      <c r="BK159" s="144">
        <f t="shared" si="29"/>
        <v>0</v>
      </c>
      <c r="BL159" s="13" t="s">
        <v>185</v>
      </c>
      <c r="BM159" s="142" t="s">
        <v>319</v>
      </c>
    </row>
    <row r="160" spans="2:65" s="1" customFormat="1" ht="21.75" customHeight="1">
      <c r="B160" s="131"/>
      <c r="C160" s="132" t="s">
        <v>320</v>
      </c>
      <c r="D160" s="132" t="s">
        <v>141</v>
      </c>
      <c r="E160" s="133" t="s">
        <v>321</v>
      </c>
      <c r="F160" s="134" t="s">
        <v>322</v>
      </c>
      <c r="G160" s="135" t="s">
        <v>202</v>
      </c>
      <c r="H160" s="136">
        <v>5</v>
      </c>
      <c r="I160" s="136"/>
      <c r="J160" s="136">
        <f t="shared" si="20"/>
        <v>0</v>
      </c>
      <c r="K160" s="137"/>
      <c r="L160" s="25"/>
      <c r="M160" s="138" t="s">
        <v>1</v>
      </c>
      <c r="N160" s="139" t="s">
        <v>38</v>
      </c>
      <c r="O160" s="140">
        <v>0.61748999999999998</v>
      </c>
      <c r="P160" s="140">
        <f t="shared" si="21"/>
        <v>3.08745</v>
      </c>
      <c r="Q160" s="140">
        <v>1.7600000000000001E-3</v>
      </c>
      <c r="R160" s="140">
        <f t="shared" si="22"/>
        <v>8.8000000000000005E-3</v>
      </c>
      <c r="S160" s="140">
        <v>0</v>
      </c>
      <c r="T160" s="141">
        <f t="shared" si="23"/>
        <v>0</v>
      </c>
      <c r="AR160" s="142" t="s">
        <v>185</v>
      </c>
      <c r="AT160" s="142" t="s">
        <v>141</v>
      </c>
      <c r="AU160" s="142" t="s">
        <v>146</v>
      </c>
      <c r="AY160" s="13" t="s">
        <v>139</v>
      </c>
      <c r="BE160" s="143">
        <f t="shared" si="24"/>
        <v>0</v>
      </c>
      <c r="BF160" s="143">
        <f t="shared" si="25"/>
        <v>0</v>
      </c>
      <c r="BG160" s="143">
        <f t="shared" si="26"/>
        <v>0</v>
      </c>
      <c r="BH160" s="143">
        <f t="shared" si="27"/>
        <v>0</v>
      </c>
      <c r="BI160" s="143">
        <f t="shared" si="28"/>
        <v>0</v>
      </c>
      <c r="BJ160" s="13" t="s">
        <v>146</v>
      </c>
      <c r="BK160" s="144">
        <f t="shared" si="29"/>
        <v>0</v>
      </c>
      <c r="BL160" s="13" t="s">
        <v>185</v>
      </c>
      <c r="BM160" s="142" t="s">
        <v>323</v>
      </c>
    </row>
    <row r="161" spans="2:65" s="1" customFormat="1" ht="24.2" customHeight="1">
      <c r="B161" s="131"/>
      <c r="C161" s="132" t="s">
        <v>324</v>
      </c>
      <c r="D161" s="132" t="s">
        <v>141</v>
      </c>
      <c r="E161" s="133" t="s">
        <v>325</v>
      </c>
      <c r="F161" s="134" t="s">
        <v>326</v>
      </c>
      <c r="G161" s="135" t="s">
        <v>184</v>
      </c>
      <c r="H161" s="136">
        <v>7</v>
      </c>
      <c r="I161" s="136"/>
      <c r="J161" s="136">
        <f t="shared" si="20"/>
        <v>0</v>
      </c>
      <c r="K161" s="137"/>
      <c r="L161" s="25"/>
      <c r="M161" s="138" t="s">
        <v>1</v>
      </c>
      <c r="N161" s="139" t="s">
        <v>38</v>
      </c>
      <c r="O161" s="140">
        <v>0.16500000000000001</v>
      </c>
      <c r="P161" s="140">
        <f t="shared" si="21"/>
        <v>1.155</v>
      </c>
      <c r="Q161" s="140">
        <v>0</v>
      </c>
      <c r="R161" s="140">
        <f t="shared" si="22"/>
        <v>0</v>
      </c>
      <c r="S161" s="140">
        <v>0</v>
      </c>
      <c r="T161" s="141">
        <f t="shared" si="23"/>
        <v>0</v>
      </c>
      <c r="AR161" s="142" t="s">
        <v>185</v>
      </c>
      <c r="AT161" s="142" t="s">
        <v>141</v>
      </c>
      <c r="AU161" s="142" t="s">
        <v>146</v>
      </c>
      <c r="AY161" s="13" t="s">
        <v>139</v>
      </c>
      <c r="BE161" s="143">
        <f t="shared" si="24"/>
        <v>0</v>
      </c>
      <c r="BF161" s="143">
        <f t="shared" si="25"/>
        <v>0</v>
      </c>
      <c r="BG161" s="143">
        <f t="shared" si="26"/>
        <v>0</v>
      </c>
      <c r="BH161" s="143">
        <f t="shared" si="27"/>
        <v>0</v>
      </c>
      <c r="BI161" s="143">
        <f t="shared" si="28"/>
        <v>0</v>
      </c>
      <c r="BJ161" s="13" t="s">
        <v>146</v>
      </c>
      <c r="BK161" s="144">
        <f t="shared" si="29"/>
        <v>0</v>
      </c>
      <c r="BL161" s="13" t="s">
        <v>185</v>
      </c>
      <c r="BM161" s="142" t="s">
        <v>327</v>
      </c>
    </row>
    <row r="162" spans="2:65" s="1" customFormat="1" ht="24.2" customHeight="1">
      <c r="B162" s="131"/>
      <c r="C162" s="132" t="s">
        <v>328</v>
      </c>
      <c r="D162" s="132" t="s">
        <v>141</v>
      </c>
      <c r="E162" s="133" t="s">
        <v>329</v>
      </c>
      <c r="F162" s="134" t="s">
        <v>330</v>
      </c>
      <c r="G162" s="135" t="s">
        <v>184</v>
      </c>
      <c r="H162" s="136">
        <v>3</v>
      </c>
      <c r="I162" s="136"/>
      <c r="J162" s="136">
        <f t="shared" si="20"/>
        <v>0</v>
      </c>
      <c r="K162" s="137"/>
      <c r="L162" s="25"/>
      <c r="M162" s="138" t="s">
        <v>1</v>
      </c>
      <c r="N162" s="139" t="s">
        <v>38</v>
      </c>
      <c r="O162" s="140">
        <v>0.24399999999999999</v>
      </c>
      <c r="P162" s="140">
        <f t="shared" si="21"/>
        <v>0.73199999999999998</v>
      </c>
      <c r="Q162" s="140">
        <v>0</v>
      </c>
      <c r="R162" s="140">
        <f t="shared" si="22"/>
        <v>0</v>
      </c>
      <c r="S162" s="140">
        <v>0</v>
      </c>
      <c r="T162" s="141">
        <f t="shared" si="23"/>
        <v>0</v>
      </c>
      <c r="AR162" s="142" t="s">
        <v>185</v>
      </c>
      <c r="AT162" s="142" t="s">
        <v>141</v>
      </c>
      <c r="AU162" s="142" t="s">
        <v>146</v>
      </c>
      <c r="AY162" s="13" t="s">
        <v>139</v>
      </c>
      <c r="BE162" s="143">
        <f t="shared" si="24"/>
        <v>0</v>
      </c>
      <c r="BF162" s="143">
        <f t="shared" si="25"/>
        <v>0</v>
      </c>
      <c r="BG162" s="143">
        <f t="shared" si="26"/>
        <v>0</v>
      </c>
      <c r="BH162" s="143">
        <f t="shared" si="27"/>
        <v>0</v>
      </c>
      <c r="BI162" s="143">
        <f t="shared" si="28"/>
        <v>0</v>
      </c>
      <c r="BJ162" s="13" t="s">
        <v>146</v>
      </c>
      <c r="BK162" s="144">
        <f t="shared" si="29"/>
        <v>0</v>
      </c>
      <c r="BL162" s="13" t="s">
        <v>185</v>
      </c>
      <c r="BM162" s="142" t="s">
        <v>331</v>
      </c>
    </row>
    <row r="163" spans="2:65" s="1" customFormat="1" ht="24.2" customHeight="1">
      <c r="B163" s="131"/>
      <c r="C163" s="132" t="s">
        <v>189</v>
      </c>
      <c r="D163" s="132" t="s">
        <v>141</v>
      </c>
      <c r="E163" s="133" t="s">
        <v>332</v>
      </c>
      <c r="F163" s="134" t="s">
        <v>333</v>
      </c>
      <c r="G163" s="135" t="s">
        <v>202</v>
      </c>
      <c r="H163" s="136">
        <v>15</v>
      </c>
      <c r="I163" s="136"/>
      <c r="J163" s="136">
        <f t="shared" si="20"/>
        <v>0</v>
      </c>
      <c r="K163" s="137"/>
      <c r="L163" s="25"/>
      <c r="M163" s="138" t="s">
        <v>1</v>
      </c>
      <c r="N163" s="139" t="s">
        <v>38</v>
      </c>
      <c r="O163" s="140">
        <v>4.4999999999999998E-2</v>
      </c>
      <c r="P163" s="140">
        <f t="shared" si="21"/>
        <v>0.67499999999999993</v>
      </c>
      <c r="Q163" s="140">
        <v>0</v>
      </c>
      <c r="R163" s="140">
        <f t="shared" si="22"/>
        <v>0</v>
      </c>
      <c r="S163" s="140">
        <v>0</v>
      </c>
      <c r="T163" s="141">
        <f t="shared" si="23"/>
        <v>0</v>
      </c>
      <c r="AR163" s="142" t="s">
        <v>185</v>
      </c>
      <c r="AT163" s="142" t="s">
        <v>141</v>
      </c>
      <c r="AU163" s="142" t="s">
        <v>146</v>
      </c>
      <c r="AY163" s="13" t="s">
        <v>139</v>
      </c>
      <c r="BE163" s="143">
        <f t="shared" si="24"/>
        <v>0</v>
      </c>
      <c r="BF163" s="143">
        <f t="shared" si="25"/>
        <v>0</v>
      </c>
      <c r="BG163" s="143">
        <f t="shared" si="26"/>
        <v>0</v>
      </c>
      <c r="BH163" s="143">
        <f t="shared" si="27"/>
        <v>0</v>
      </c>
      <c r="BI163" s="143">
        <f t="shared" si="28"/>
        <v>0</v>
      </c>
      <c r="BJ163" s="13" t="s">
        <v>146</v>
      </c>
      <c r="BK163" s="144">
        <f t="shared" si="29"/>
        <v>0</v>
      </c>
      <c r="BL163" s="13" t="s">
        <v>185</v>
      </c>
      <c r="BM163" s="142" t="s">
        <v>334</v>
      </c>
    </row>
    <row r="164" spans="2:65" s="1" customFormat="1" ht="24.2" customHeight="1">
      <c r="B164" s="131"/>
      <c r="C164" s="132" t="s">
        <v>335</v>
      </c>
      <c r="D164" s="132" t="s">
        <v>141</v>
      </c>
      <c r="E164" s="133" t="s">
        <v>336</v>
      </c>
      <c r="F164" s="134" t="s">
        <v>337</v>
      </c>
      <c r="G164" s="135" t="s">
        <v>184</v>
      </c>
      <c r="H164" s="136">
        <v>11</v>
      </c>
      <c r="I164" s="136"/>
      <c r="J164" s="136">
        <f t="shared" si="20"/>
        <v>0</v>
      </c>
      <c r="K164" s="137"/>
      <c r="L164" s="25"/>
      <c r="M164" s="138" t="s">
        <v>1</v>
      </c>
      <c r="N164" s="139" t="s">
        <v>38</v>
      </c>
      <c r="O164" s="140">
        <v>0.26916000000000001</v>
      </c>
      <c r="P164" s="140">
        <f t="shared" si="21"/>
        <v>2.9607600000000001</v>
      </c>
      <c r="Q164" s="140">
        <v>1.0000000000000001E-5</v>
      </c>
      <c r="R164" s="140">
        <f t="shared" si="22"/>
        <v>1.1E-4</v>
      </c>
      <c r="S164" s="140">
        <v>0</v>
      </c>
      <c r="T164" s="141">
        <f t="shared" si="23"/>
        <v>0</v>
      </c>
      <c r="AR164" s="142" t="s">
        <v>185</v>
      </c>
      <c r="AT164" s="142" t="s">
        <v>141</v>
      </c>
      <c r="AU164" s="142" t="s">
        <v>146</v>
      </c>
      <c r="AY164" s="13" t="s">
        <v>139</v>
      </c>
      <c r="BE164" s="143">
        <f t="shared" si="24"/>
        <v>0</v>
      </c>
      <c r="BF164" s="143">
        <f t="shared" si="25"/>
        <v>0</v>
      </c>
      <c r="BG164" s="143">
        <f t="shared" si="26"/>
        <v>0</v>
      </c>
      <c r="BH164" s="143">
        <f t="shared" si="27"/>
        <v>0</v>
      </c>
      <c r="BI164" s="143">
        <f t="shared" si="28"/>
        <v>0</v>
      </c>
      <c r="BJ164" s="13" t="s">
        <v>146</v>
      </c>
      <c r="BK164" s="144">
        <f t="shared" si="29"/>
        <v>0</v>
      </c>
      <c r="BL164" s="13" t="s">
        <v>185</v>
      </c>
      <c r="BM164" s="142" t="s">
        <v>338</v>
      </c>
    </row>
    <row r="165" spans="2:65" s="1" customFormat="1" ht="37.9" customHeight="1">
      <c r="B165" s="131"/>
      <c r="C165" s="145" t="s">
        <v>339</v>
      </c>
      <c r="D165" s="145" t="s">
        <v>167</v>
      </c>
      <c r="E165" s="146" t="s">
        <v>340</v>
      </c>
      <c r="F165" s="147" t="s">
        <v>341</v>
      </c>
      <c r="G165" s="148" t="s">
        <v>184</v>
      </c>
      <c r="H165" s="149">
        <v>6</v>
      </c>
      <c r="I165" s="149"/>
      <c r="J165" s="149">
        <f t="shared" si="20"/>
        <v>0</v>
      </c>
      <c r="K165" s="150"/>
      <c r="L165" s="151"/>
      <c r="M165" s="152" t="s">
        <v>1</v>
      </c>
      <c r="N165" s="153" t="s">
        <v>38</v>
      </c>
      <c r="O165" s="140">
        <v>0</v>
      </c>
      <c r="P165" s="140">
        <f t="shared" si="21"/>
        <v>0</v>
      </c>
      <c r="Q165" s="140">
        <v>1.8000000000000001E-4</v>
      </c>
      <c r="R165" s="140">
        <f t="shared" si="22"/>
        <v>1.08E-3</v>
      </c>
      <c r="S165" s="140">
        <v>0</v>
      </c>
      <c r="T165" s="141">
        <f t="shared" si="23"/>
        <v>0</v>
      </c>
      <c r="AR165" s="142" t="s">
        <v>189</v>
      </c>
      <c r="AT165" s="142" t="s">
        <v>167</v>
      </c>
      <c r="AU165" s="142" t="s">
        <v>146</v>
      </c>
      <c r="AY165" s="13" t="s">
        <v>139</v>
      </c>
      <c r="BE165" s="143">
        <f t="shared" si="24"/>
        <v>0</v>
      </c>
      <c r="BF165" s="143">
        <f t="shared" si="25"/>
        <v>0</v>
      </c>
      <c r="BG165" s="143">
        <f t="shared" si="26"/>
        <v>0</v>
      </c>
      <c r="BH165" s="143">
        <f t="shared" si="27"/>
        <v>0</v>
      </c>
      <c r="BI165" s="143">
        <f t="shared" si="28"/>
        <v>0</v>
      </c>
      <c r="BJ165" s="13" t="s">
        <v>146</v>
      </c>
      <c r="BK165" s="144">
        <f t="shared" si="29"/>
        <v>0</v>
      </c>
      <c r="BL165" s="13" t="s">
        <v>185</v>
      </c>
      <c r="BM165" s="142" t="s">
        <v>342</v>
      </c>
    </row>
    <row r="166" spans="2:65" s="1" customFormat="1" ht="21.75" customHeight="1">
      <c r="B166" s="131"/>
      <c r="C166" s="145" t="s">
        <v>343</v>
      </c>
      <c r="D166" s="145" t="s">
        <v>167</v>
      </c>
      <c r="E166" s="146" t="s">
        <v>344</v>
      </c>
      <c r="F166" s="147" t="s">
        <v>345</v>
      </c>
      <c r="G166" s="148" t="s">
        <v>184</v>
      </c>
      <c r="H166" s="149">
        <v>2</v>
      </c>
      <c r="I166" s="149"/>
      <c r="J166" s="149">
        <f t="shared" si="20"/>
        <v>0</v>
      </c>
      <c r="K166" s="150"/>
      <c r="L166" s="151"/>
      <c r="M166" s="152" t="s">
        <v>1</v>
      </c>
      <c r="N166" s="153" t="s">
        <v>38</v>
      </c>
      <c r="O166" s="140">
        <v>0</v>
      </c>
      <c r="P166" s="140">
        <f t="shared" si="21"/>
        <v>0</v>
      </c>
      <c r="Q166" s="140">
        <v>2.4000000000000001E-4</v>
      </c>
      <c r="R166" s="140">
        <f t="shared" si="22"/>
        <v>4.8000000000000001E-4</v>
      </c>
      <c r="S166" s="140">
        <v>0</v>
      </c>
      <c r="T166" s="141">
        <f t="shared" si="23"/>
        <v>0</v>
      </c>
      <c r="AR166" s="142" t="s">
        <v>189</v>
      </c>
      <c r="AT166" s="142" t="s">
        <v>167</v>
      </c>
      <c r="AU166" s="142" t="s">
        <v>146</v>
      </c>
      <c r="AY166" s="13" t="s">
        <v>139</v>
      </c>
      <c r="BE166" s="143">
        <f t="shared" si="24"/>
        <v>0</v>
      </c>
      <c r="BF166" s="143">
        <f t="shared" si="25"/>
        <v>0</v>
      </c>
      <c r="BG166" s="143">
        <f t="shared" si="26"/>
        <v>0</v>
      </c>
      <c r="BH166" s="143">
        <f t="shared" si="27"/>
        <v>0</v>
      </c>
      <c r="BI166" s="143">
        <f t="shared" si="28"/>
        <v>0</v>
      </c>
      <c r="BJ166" s="13" t="s">
        <v>146</v>
      </c>
      <c r="BK166" s="144">
        <f t="shared" si="29"/>
        <v>0</v>
      </c>
      <c r="BL166" s="13" t="s">
        <v>185</v>
      </c>
      <c r="BM166" s="142" t="s">
        <v>346</v>
      </c>
    </row>
    <row r="167" spans="2:65" s="1" customFormat="1" ht="33" customHeight="1">
      <c r="B167" s="131"/>
      <c r="C167" s="145" t="s">
        <v>347</v>
      </c>
      <c r="D167" s="145" t="s">
        <v>167</v>
      </c>
      <c r="E167" s="146" t="s">
        <v>348</v>
      </c>
      <c r="F167" s="147" t="s">
        <v>349</v>
      </c>
      <c r="G167" s="148" t="s">
        <v>184</v>
      </c>
      <c r="H167" s="149">
        <v>3</v>
      </c>
      <c r="I167" s="149"/>
      <c r="J167" s="149">
        <f t="shared" si="20"/>
        <v>0</v>
      </c>
      <c r="K167" s="150"/>
      <c r="L167" s="151"/>
      <c r="M167" s="152" t="s">
        <v>1</v>
      </c>
      <c r="N167" s="153" t="s">
        <v>38</v>
      </c>
      <c r="O167" s="140">
        <v>0</v>
      </c>
      <c r="P167" s="140">
        <f t="shared" si="21"/>
        <v>0</v>
      </c>
      <c r="Q167" s="140">
        <v>2.2000000000000001E-4</v>
      </c>
      <c r="R167" s="140">
        <f t="shared" si="22"/>
        <v>6.6E-4</v>
      </c>
      <c r="S167" s="140">
        <v>0</v>
      </c>
      <c r="T167" s="141">
        <f t="shared" si="23"/>
        <v>0</v>
      </c>
      <c r="AR167" s="142" t="s">
        <v>189</v>
      </c>
      <c r="AT167" s="142" t="s">
        <v>167</v>
      </c>
      <c r="AU167" s="142" t="s">
        <v>146</v>
      </c>
      <c r="AY167" s="13" t="s">
        <v>139</v>
      </c>
      <c r="BE167" s="143">
        <f t="shared" si="24"/>
        <v>0</v>
      </c>
      <c r="BF167" s="143">
        <f t="shared" si="25"/>
        <v>0</v>
      </c>
      <c r="BG167" s="143">
        <f t="shared" si="26"/>
        <v>0</v>
      </c>
      <c r="BH167" s="143">
        <f t="shared" si="27"/>
        <v>0</v>
      </c>
      <c r="BI167" s="143">
        <f t="shared" si="28"/>
        <v>0</v>
      </c>
      <c r="BJ167" s="13" t="s">
        <v>146</v>
      </c>
      <c r="BK167" s="144">
        <f t="shared" si="29"/>
        <v>0</v>
      </c>
      <c r="BL167" s="13" t="s">
        <v>185</v>
      </c>
      <c r="BM167" s="142" t="s">
        <v>350</v>
      </c>
    </row>
    <row r="168" spans="2:65" s="1" customFormat="1" ht="16.5" customHeight="1">
      <c r="B168" s="131"/>
      <c r="C168" s="145" t="s">
        <v>351</v>
      </c>
      <c r="D168" s="145" t="s">
        <v>167</v>
      </c>
      <c r="E168" s="146" t="s">
        <v>352</v>
      </c>
      <c r="F168" s="147" t="s">
        <v>353</v>
      </c>
      <c r="G168" s="148" t="s">
        <v>184</v>
      </c>
      <c r="H168" s="149">
        <v>1</v>
      </c>
      <c r="I168" s="149"/>
      <c r="J168" s="149">
        <f t="shared" si="20"/>
        <v>0</v>
      </c>
      <c r="K168" s="150"/>
      <c r="L168" s="151"/>
      <c r="M168" s="152" t="s">
        <v>1</v>
      </c>
      <c r="N168" s="153" t="s">
        <v>38</v>
      </c>
      <c r="O168" s="140">
        <v>0</v>
      </c>
      <c r="P168" s="140">
        <f t="shared" si="21"/>
        <v>0</v>
      </c>
      <c r="Q168" s="140">
        <v>6.0999999999999997E-4</v>
      </c>
      <c r="R168" s="140">
        <f t="shared" si="22"/>
        <v>6.0999999999999997E-4</v>
      </c>
      <c r="S168" s="140">
        <v>0</v>
      </c>
      <c r="T168" s="141">
        <f t="shared" si="23"/>
        <v>0</v>
      </c>
      <c r="AR168" s="142" t="s">
        <v>189</v>
      </c>
      <c r="AT168" s="142" t="s">
        <v>167</v>
      </c>
      <c r="AU168" s="142" t="s">
        <v>146</v>
      </c>
      <c r="AY168" s="13" t="s">
        <v>139</v>
      </c>
      <c r="BE168" s="143">
        <f t="shared" si="24"/>
        <v>0</v>
      </c>
      <c r="BF168" s="143">
        <f t="shared" si="25"/>
        <v>0</v>
      </c>
      <c r="BG168" s="143">
        <f t="shared" si="26"/>
        <v>0</v>
      </c>
      <c r="BH168" s="143">
        <f t="shared" si="27"/>
        <v>0</v>
      </c>
      <c r="BI168" s="143">
        <f t="shared" si="28"/>
        <v>0</v>
      </c>
      <c r="BJ168" s="13" t="s">
        <v>146</v>
      </c>
      <c r="BK168" s="144">
        <f t="shared" si="29"/>
        <v>0</v>
      </c>
      <c r="BL168" s="13" t="s">
        <v>185</v>
      </c>
      <c r="BM168" s="142" t="s">
        <v>354</v>
      </c>
    </row>
    <row r="169" spans="2:65" s="1" customFormat="1" ht="24.2" customHeight="1">
      <c r="B169" s="131"/>
      <c r="C169" s="132" t="s">
        <v>355</v>
      </c>
      <c r="D169" s="132" t="s">
        <v>141</v>
      </c>
      <c r="E169" s="133" t="s">
        <v>356</v>
      </c>
      <c r="F169" s="134" t="s">
        <v>357</v>
      </c>
      <c r="G169" s="135" t="s">
        <v>358</v>
      </c>
      <c r="H169" s="136">
        <v>6.2489999999999997</v>
      </c>
      <c r="I169" s="136"/>
      <c r="J169" s="136">
        <f t="shared" si="20"/>
        <v>0</v>
      </c>
      <c r="K169" s="137"/>
      <c r="L169" s="25"/>
      <c r="M169" s="138" t="s">
        <v>1</v>
      </c>
      <c r="N169" s="139" t="s">
        <v>38</v>
      </c>
      <c r="O169" s="140">
        <v>0</v>
      </c>
      <c r="P169" s="140">
        <f t="shared" si="21"/>
        <v>0</v>
      </c>
      <c r="Q169" s="140">
        <v>0</v>
      </c>
      <c r="R169" s="140">
        <f t="shared" si="22"/>
        <v>0</v>
      </c>
      <c r="S169" s="140">
        <v>0</v>
      </c>
      <c r="T169" s="141">
        <f t="shared" si="23"/>
        <v>0</v>
      </c>
      <c r="AR169" s="142" t="s">
        <v>185</v>
      </c>
      <c r="AT169" s="142" t="s">
        <v>141</v>
      </c>
      <c r="AU169" s="142" t="s">
        <v>146</v>
      </c>
      <c r="AY169" s="13" t="s">
        <v>139</v>
      </c>
      <c r="BE169" s="143">
        <f t="shared" si="24"/>
        <v>0</v>
      </c>
      <c r="BF169" s="143">
        <f t="shared" si="25"/>
        <v>0</v>
      </c>
      <c r="BG169" s="143">
        <f t="shared" si="26"/>
        <v>0</v>
      </c>
      <c r="BH169" s="143">
        <f t="shared" si="27"/>
        <v>0</v>
      </c>
      <c r="BI169" s="143">
        <f t="shared" si="28"/>
        <v>0</v>
      </c>
      <c r="BJ169" s="13" t="s">
        <v>146</v>
      </c>
      <c r="BK169" s="144">
        <f t="shared" si="29"/>
        <v>0</v>
      </c>
      <c r="BL169" s="13" t="s">
        <v>185</v>
      </c>
      <c r="BM169" s="142" t="s">
        <v>359</v>
      </c>
    </row>
    <row r="170" spans="2:65" s="11" customFormat="1" ht="25.9" customHeight="1">
      <c r="B170" s="120"/>
      <c r="D170" s="121" t="s">
        <v>71</v>
      </c>
      <c r="E170" s="122" t="s">
        <v>254</v>
      </c>
      <c r="F170" s="122" t="s">
        <v>255</v>
      </c>
      <c r="J170" s="123">
        <f>BK170</f>
        <v>0</v>
      </c>
      <c r="L170" s="120"/>
      <c r="M170" s="124"/>
      <c r="P170" s="125">
        <f>P171</f>
        <v>8.7200000000000006</v>
      </c>
      <c r="R170" s="125">
        <f>R171</f>
        <v>0</v>
      </c>
      <c r="T170" s="126">
        <f>T171</f>
        <v>0</v>
      </c>
      <c r="AR170" s="121" t="s">
        <v>145</v>
      </c>
      <c r="AT170" s="127" t="s">
        <v>71</v>
      </c>
      <c r="AU170" s="127" t="s">
        <v>72</v>
      </c>
      <c r="AY170" s="121" t="s">
        <v>139</v>
      </c>
      <c r="BK170" s="128">
        <f>BK171</f>
        <v>0</v>
      </c>
    </row>
    <row r="171" spans="2:65" s="1" customFormat="1" ht="37.9" customHeight="1">
      <c r="B171" s="131"/>
      <c r="C171" s="132" t="s">
        <v>360</v>
      </c>
      <c r="D171" s="132" t="s">
        <v>141</v>
      </c>
      <c r="E171" s="133" t="s">
        <v>257</v>
      </c>
      <c r="F171" s="134" t="s">
        <v>258</v>
      </c>
      <c r="G171" s="135" t="s">
        <v>259</v>
      </c>
      <c r="H171" s="136">
        <v>8</v>
      </c>
      <c r="I171" s="136"/>
      <c r="J171" s="136">
        <f>ROUND(I171*H171,3)</f>
        <v>0</v>
      </c>
      <c r="K171" s="137"/>
      <c r="L171" s="25"/>
      <c r="M171" s="154" t="s">
        <v>1</v>
      </c>
      <c r="N171" s="155" t="s">
        <v>38</v>
      </c>
      <c r="O171" s="156">
        <v>1.0900000000000001</v>
      </c>
      <c r="P171" s="156">
        <f>O171*H171</f>
        <v>8.7200000000000006</v>
      </c>
      <c r="Q171" s="156">
        <v>0</v>
      </c>
      <c r="R171" s="156">
        <f>Q171*H171</f>
        <v>0</v>
      </c>
      <c r="S171" s="156">
        <v>0</v>
      </c>
      <c r="T171" s="157">
        <f>S171*H171</f>
        <v>0</v>
      </c>
      <c r="AR171" s="142" t="s">
        <v>260</v>
      </c>
      <c r="AT171" s="142" t="s">
        <v>141</v>
      </c>
      <c r="AU171" s="142" t="s">
        <v>80</v>
      </c>
      <c r="AY171" s="13" t="s">
        <v>139</v>
      </c>
      <c r="BE171" s="143">
        <f>IF(N171="základná",J171,0)</f>
        <v>0</v>
      </c>
      <c r="BF171" s="143">
        <f>IF(N171="znížená",J171,0)</f>
        <v>0</v>
      </c>
      <c r="BG171" s="143">
        <f>IF(N171="zákl. prenesená",J171,0)</f>
        <v>0</v>
      </c>
      <c r="BH171" s="143">
        <f>IF(N171="zníž. prenesená",J171,0)</f>
        <v>0</v>
      </c>
      <c r="BI171" s="143">
        <f>IF(N171="nulová",J171,0)</f>
        <v>0</v>
      </c>
      <c r="BJ171" s="13" t="s">
        <v>146</v>
      </c>
      <c r="BK171" s="144">
        <f>ROUND(I171*H171,3)</f>
        <v>0</v>
      </c>
      <c r="BL171" s="13" t="s">
        <v>260</v>
      </c>
      <c r="BM171" s="142" t="s">
        <v>361</v>
      </c>
    </row>
    <row r="172" spans="2:65" s="1" customFormat="1" ht="6.95" customHeight="1">
      <c r="B172" s="40"/>
      <c r="C172" s="41"/>
      <c r="D172" s="41"/>
      <c r="E172" s="41"/>
      <c r="F172" s="41"/>
      <c r="G172" s="41"/>
      <c r="H172" s="41"/>
      <c r="I172" s="41"/>
      <c r="J172" s="41"/>
      <c r="K172" s="41"/>
      <c r="L172" s="25"/>
    </row>
  </sheetData>
  <autoFilter ref="C123:K171" xr:uid="{00000000-0009-0000-0000-00000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54"/>
  <sheetViews>
    <sheetView showGridLines="0" topLeftCell="A13" workbookViewId="0">
      <selection activeCell="I38" sqref="I3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8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87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112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26.25" customHeight="1">
      <c r="B7" s="16"/>
      <c r="E7" s="196" t="str">
        <f>'Rekapitulácia stavby'!K6</f>
        <v>Rekonštrukcia ustajňovacích priestorov na hosp. dvore Liptovský Peter</v>
      </c>
      <c r="F7" s="197"/>
      <c r="G7" s="197"/>
      <c r="H7" s="19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85" t="s">
        <v>362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8. 2. 2025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>
      <c r="B15" s="25"/>
      <c r="E15" s="20" t="s">
        <v>22</v>
      </c>
      <c r="I15" s="22" t="s">
        <v>23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8" t="str">
        <f>'Rekapitulácia stavby'!E14</f>
        <v xml:space="preserve"> </v>
      </c>
      <c r="F18" s="188"/>
      <c r="G18" s="188"/>
      <c r="H18" s="188"/>
      <c r="I18" s="22" t="s">
        <v>23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21</v>
      </c>
      <c r="J20" s="20" t="s">
        <v>1</v>
      </c>
      <c r="L20" s="25"/>
    </row>
    <row r="21" spans="2:12" s="1" customFormat="1" ht="18" customHeight="1">
      <c r="B21" s="25"/>
      <c r="E21" s="20" t="s">
        <v>27</v>
      </c>
      <c r="I21" s="22" t="s">
        <v>23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30</v>
      </c>
      <c r="I23" s="22" t="s">
        <v>21</v>
      </c>
      <c r="J23" s="20" t="s">
        <v>1</v>
      </c>
      <c r="L23" s="25"/>
    </row>
    <row r="24" spans="2:12" s="1" customFormat="1" ht="18" customHeight="1">
      <c r="B24" s="25"/>
      <c r="E24" s="20" t="s">
        <v>27</v>
      </c>
      <c r="I24" s="22" t="s">
        <v>23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31</v>
      </c>
      <c r="L26" s="25"/>
    </row>
    <row r="27" spans="2:12" s="7" customFormat="1" ht="16.5" customHeight="1">
      <c r="B27" s="85"/>
      <c r="E27" s="190" t="s">
        <v>1</v>
      </c>
      <c r="F27" s="190"/>
      <c r="G27" s="190"/>
      <c r="H27" s="190"/>
      <c r="L27" s="85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32</v>
      </c>
      <c r="J30" s="62">
        <f>ROUND(J123,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5" customHeight="1">
      <c r="B33" s="25"/>
      <c r="D33" s="51" t="s">
        <v>36</v>
      </c>
      <c r="E33" s="30" t="s">
        <v>37</v>
      </c>
      <c r="F33" s="87">
        <f>ROUND((SUM(BE123:BE153)),  2)</f>
        <v>0</v>
      </c>
      <c r="G33" s="88"/>
      <c r="H33" s="88"/>
      <c r="I33" s="89">
        <v>0.2</v>
      </c>
      <c r="J33" s="87">
        <f>ROUND(((SUM(BE123:BE153))*I33),  2)</f>
        <v>0</v>
      </c>
      <c r="L33" s="25"/>
    </row>
    <row r="34" spans="2:12" s="1" customFormat="1" ht="14.45" customHeight="1">
      <c r="B34" s="25"/>
      <c r="E34" s="30" t="s">
        <v>38</v>
      </c>
      <c r="F34" s="90">
        <f>ROUND((SUM(BF123:BF153)),  2)</f>
        <v>0</v>
      </c>
      <c r="I34" s="91">
        <v>0.23</v>
      </c>
      <c r="J34" s="90">
        <f>ROUND(((SUM(BF123:BF153))*I34),  2)</f>
        <v>0</v>
      </c>
      <c r="L34" s="25"/>
    </row>
    <row r="35" spans="2:12" s="1" customFormat="1" ht="14.45" hidden="1" customHeight="1">
      <c r="B35" s="25"/>
      <c r="E35" s="22" t="s">
        <v>39</v>
      </c>
      <c r="F35" s="90">
        <f>ROUND((SUM(BG123:BG153)),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40</v>
      </c>
      <c r="F36" s="90">
        <f>ROUND((SUM(BH123:BH153)),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41</v>
      </c>
      <c r="F37" s="87">
        <f>ROUND((SUM(BI123:BI153)),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42</v>
      </c>
      <c r="E39" s="53"/>
      <c r="F39" s="53"/>
      <c r="G39" s="94" t="s">
        <v>43</v>
      </c>
      <c r="H39" s="95" t="s">
        <v>44</v>
      </c>
      <c r="I39" s="53"/>
      <c r="J39" s="96">
        <f>SUM(J30:J37)</f>
        <v>0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>
      <c r="B82" s="25"/>
      <c r="C82" s="17" t="s">
        <v>115</v>
      </c>
      <c r="L82" s="25"/>
    </row>
    <row r="83" spans="2:47" s="1" customFormat="1" ht="6.95" hidden="1" customHeight="1">
      <c r="B83" s="25"/>
      <c r="L83" s="25"/>
    </row>
    <row r="84" spans="2:47" s="1" customFormat="1" ht="12" hidden="1" customHeight="1">
      <c r="B84" s="25"/>
      <c r="C84" s="22" t="s">
        <v>12</v>
      </c>
      <c r="L84" s="25"/>
    </row>
    <row r="85" spans="2:47" s="1" customFormat="1" ht="26.25" hidden="1" customHeight="1">
      <c r="B85" s="25"/>
      <c r="E85" s="196" t="str">
        <f>E7</f>
        <v>Rekonštrukcia ustajňovacích priestorov na hosp. dvore Liptovský Peter</v>
      </c>
      <c r="F85" s="197"/>
      <c r="G85" s="197"/>
      <c r="H85" s="197"/>
      <c r="L85" s="25"/>
    </row>
    <row r="86" spans="2:47" s="1" customFormat="1" ht="12" hidden="1" customHeight="1">
      <c r="B86" s="25"/>
      <c r="C86" s="22" t="s">
        <v>113</v>
      </c>
      <c r="L86" s="25"/>
    </row>
    <row r="87" spans="2:47" s="1" customFormat="1" ht="16.5" hidden="1" customHeight="1">
      <c r="B87" s="25"/>
      <c r="E87" s="185" t="str">
        <f>E9</f>
        <v>03 - Hnojovicová kanalizácia</v>
      </c>
      <c r="F87" s="195"/>
      <c r="G87" s="195"/>
      <c r="H87" s="195"/>
      <c r="L87" s="25"/>
    </row>
    <row r="88" spans="2:47" s="1" customFormat="1" ht="6.95" hidden="1" customHeight="1">
      <c r="B88" s="25"/>
      <c r="L88" s="25"/>
    </row>
    <row r="89" spans="2:47" s="1" customFormat="1" ht="12" hidden="1" customHeight="1">
      <c r="B89" s="25"/>
      <c r="C89" s="22" t="s">
        <v>16</v>
      </c>
      <c r="F89" s="20" t="str">
        <f>F12</f>
        <v>Liptovský Peter</v>
      </c>
      <c r="I89" s="22" t="s">
        <v>18</v>
      </c>
      <c r="J89" s="48" t="str">
        <f>IF(J12="","",J12)</f>
        <v>8. 2. 2025</v>
      </c>
      <c r="L89" s="25"/>
    </row>
    <row r="90" spans="2:47" s="1" customFormat="1" ht="6.95" hidden="1" customHeight="1">
      <c r="B90" s="25"/>
      <c r="L90" s="25"/>
    </row>
    <row r="91" spans="2:47" s="1" customFormat="1" ht="15.2" hidden="1" customHeight="1">
      <c r="B91" s="25"/>
      <c r="C91" s="22" t="s">
        <v>20</v>
      </c>
      <c r="F91" s="20" t="str">
        <f>E15</f>
        <v>Agria Liptovský Ondrej</v>
      </c>
      <c r="I91" s="22" t="s">
        <v>26</v>
      </c>
      <c r="J91" s="23" t="str">
        <f>E21</f>
        <v>Ing. Vladimír Šimo</v>
      </c>
      <c r="L91" s="25"/>
    </row>
    <row r="92" spans="2:47" s="1" customFormat="1" ht="15.2" hidden="1" customHeight="1">
      <c r="B92" s="25"/>
      <c r="C92" s="22" t="s">
        <v>24</v>
      </c>
      <c r="F92" s="20" t="str">
        <f>IF(E18="","",E18)</f>
        <v xml:space="preserve"> </v>
      </c>
      <c r="I92" s="22" t="s">
        <v>30</v>
      </c>
      <c r="J92" s="23" t="str">
        <f>E24</f>
        <v>Ing. Vladimír Šimo</v>
      </c>
      <c r="L92" s="25"/>
    </row>
    <row r="93" spans="2:47" s="1" customFormat="1" ht="10.35" hidden="1" customHeight="1">
      <c r="B93" s="25"/>
      <c r="L93" s="25"/>
    </row>
    <row r="94" spans="2:47" s="1" customFormat="1" ht="29.25" hidden="1" customHeight="1">
      <c r="B94" s="25"/>
      <c r="C94" s="100" t="s">
        <v>116</v>
      </c>
      <c r="D94" s="92"/>
      <c r="E94" s="92"/>
      <c r="F94" s="92"/>
      <c r="G94" s="92"/>
      <c r="H94" s="92"/>
      <c r="I94" s="92"/>
      <c r="J94" s="101" t="s">
        <v>117</v>
      </c>
      <c r="K94" s="92"/>
      <c r="L94" s="25"/>
    </row>
    <row r="95" spans="2:47" s="1" customFormat="1" ht="10.35" hidden="1" customHeight="1">
      <c r="B95" s="25"/>
      <c r="L95" s="25"/>
    </row>
    <row r="96" spans="2:47" s="1" customFormat="1" ht="22.9" hidden="1" customHeight="1">
      <c r="B96" s="25"/>
      <c r="C96" s="102" t="s">
        <v>118</v>
      </c>
      <c r="J96" s="62">
        <f>J123</f>
        <v>0</v>
      </c>
      <c r="L96" s="25"/>
      <c r="AU96" s="13" t="s">
        <v>119</v>
      </c>
    </row>
    <row r="97" spans="2:12" s="8" customFormat="1" ht="24.95" hidden="1" customHeight="1">
      <c r="B97" s="103"/>
      <c r="D97" s="104" t="s">
        <v>120</v>
      </c>
      <c r="E97" s="105"/>
      <c r="F97" s="105"/>
      <c r="G97" s="105"/>
      <c r="H97" s="105"/>
      <c r="I97" s="105"/>
      <c r="J97" s="106">
        <f>J124</f>
        <v>0</v>
      </c>
      <c r="L97" s="103"/>
    </row>
    <row r="98" spans="2:12" s="9" customFormat="1" ht="19.899999999999999" hidden="1" customHeight="1">
      <c r="B98" s="107"/>
      <c r="D98" s="108" t="s">
        <v>121</v>
      </c>
      <c r="E98" s="109"/>
      <c r="F98" s="109"/>
      <c r="G98" s="109"/>
      <c r="H98" s="109"/>
      <c r="I98" s="109"/>
      <c r="J98" s="110">
        <f>J125</f>
        <v>0</v>
      </c>
      <c r="L98" s="107"/>
    </row>
    <row r="99" spans="2:12" s="9" customFormat="1" ht="19.899999999999999" hidden="1" customHeight="1">
      <c r="B99" s="107"/>
      <c r="D99" s="108" t="s">
        <v>122</v>
      </c>
      <c r="E99" s="109"/>
      <c r="F99" s="109"/>
      <c r="G99" s="109"/>
      <c r="H99" s="109"/>
      <c r="I99" s="109"/>
      <c r="J99" s="110">
        <f>J135</f>
        <v>0</v>
      </c>
      <c r="L99" s="107"/>
    </row>
    <row r="100" spans="2:12" s="9" customFormat="1" ht="19.899999999999999" hidden="1" customHeight="1">
      <c r="B100" s="107"/>
      <c r="D100" s="108" t="s">
        <v>123</v>
      </c>
      <c r="E100" s="109"/>
      <c r="F100" s="109"/>
      <c r="G100" s="109"/>
      <c r="H100" s="109"/>
      <c r="I100" s="109"/>
      <c r="J100" s="110">
        <f>J147</f>
        <v>0</v>
      </c>
      <c r="L100" s="107"/>
    </row>
    <row r="101" spans="2:12" s="8" customFormat="1" ht="24.95" hidden="1" customHeight="1">
      <c r="B101" s="103"/>
      <c r="D101" s="104" t="s">
        <v>264</v>
      </c>
      <c r="E101" s="105"/>
      <c r="F101" s="105"/>
      <c r="G101" s="105"/>
      <c r="H101" s="105"/>
      <c r="I101" s="105"/>
      <c r="J101" s="106">
        <f>J149</f>
        <v>0</v>
      </c>
      <c r="L101" s="103"/>
    </row>
    <row r="102" spans="2:12" s="9" customFormat="1" ht="19.899999999999999" hidden="1" customHeight="1">
      <c r="B102" s="107"/>
      <c r="D102" s="108" t="s">
        <v>265</v>
      </c>
      <c r="E102" s="109"/>
      <c r="F102" s="109"/>
      <c r="G102" s="109"/>
      <c r="H102" s="109"/>
      <c r="I102" s="109"/>
      <c r="J102" s="110">
        <f>J150</f>
        <v>0</v>
      </c>
      <c r="L102" s="107"/>
    </row>
    <row r="103" spans="2:12" s="8" customFormat="1" ht="24.95" hidden="1" customHeight="1">
      <c r="B103" s="103"/>
      <c r="D103" s="104" t="s">
        <v>124</v>
      </c>
      <c r="E103" s="105"/>
      <c r="F103" s="105"/>
      <c r="G103" s="105"/>
      <c r="H103" s="105"/>
      <c r="I103" s="105"/>
      <c r="J103" s="106">
        <f>J152</f>
        <v>0</v>
      </c>
      <c r="L103" s="103"/>
    </row>
    <row r="104" spans="2:12" s="1" customFormat="1" ht="21.75" hidden="1" customHeight="1">
      <c r="B104" s="25"/>
      <c r="L104" s="25"/>
    </row>
    <row r="105" spans="2:12" s="1" customFormat="1" ht="6.95" hidden="1" customHeight="1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5"/>
    </row>
    <row r="106" spans="2:12" hidden="1"/>
    <row r="107" spans="2:12" hidden="1"/>
    <row r="108" spans="2:12" hidden="1"/>
    <row r="109" spans="2:12" s="1" customFormat="1" ht="6.95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5"/>
    </row>
    <row r="110" spans="2:12" s="1" customFormat="1" ht="24.95" customHeight="1">
      <c r="B110" s="25"/>
      <c r="C110" s="17" t="s">
        <v>125</v>
      </c>
      <c r="L110" s="25"/>
    </row>
    <row r="111" spans="2:12" s="1" customFormat="1" ht="6.95" customHeight="1">
      <c r="B111" s="25"/>
      <c r="L111" s="25"/>
    </row>
    <row r="112" spans="2:12" s="1" customFormat="1" ht="12" customHeight="1">
      <c r="B112" s="25"/>
      <c r="C112" s="22" t="s">
        <v>12</v>
      </c>
      <c r="L112" s="25"/>
    </row>
    <row r="113" spans="2:65" s="1" customFormat="1" ht="26.25" customHeight="1">
      <c r="B113" s="25"/>
      <c r="E113" s="196" t="str">
        <f>E7</f>
        <v>Rekonštrukcia ustajňovacích priestorov na hosp. dvore Liptovský Peter</v>
      </c>
      <c r="F113" s="197"/>
      <c r="G113" s="197"/>
      <c r="H113" s="197"/>
      <c r="L113" s="25"/>
    </row>
    <row r="114" spans="2:65" s="1" customFormat="1" ht="12" customHeight="1">
      <c r="B114" s="25"/>
      <c r="C114" s="22" t="s">
        <v>113</v>
      </c>
      <c r="L114" s="25"/>
    </row>
    <row r="115" spans="2:65" s="1" customFormat="1" ht="16.5" customHeight="1">
      <c r="B115" s="25"/>
      <c r="E115" s="185" t="str">
        <f>E9</f>
        <v>03 - Hnojovicová kanalizácia</v>
      </c>
      <c r="F115" s="195"/>
      <c r="G115" s="195"/>
      <c r="H115" s="195"/>
      <c r="L115" s="25"/>
    </row>
    <row r="116" spans="2:65" s="1" customFormat="1" ht="6.95" customHeight="1">
      <c r="B116" s="25"/>
      <c r="L116" s="25"/>
    </row>
    <row r="117" spans="2:65" s="1" customFormat="1" ht="12" customHeight="1">
      <c r="B117" s="25"/>
      <c r="C117" s="22" t="s">
        <v>16</v>
      </c>
      <c r="F117" s="20" t="str">
        <f>F12</f>
        <v>Liptovský Peter</v>
      </c>
      <c r="I117" s="22" t="s">
        <v>18</v>
      </c>
      <c r="J117" s="48" t="str">
        <f>IF(J12="","",J12)</f>
        <v>8. 2. 2025</v>
      </c>
      <c r="L117" s="25"/>
    </row>
    <row r="118" spans="2:65" s="1" customFormat="1" ht="6.95" customHeight="1">
      <c r="B118" s="25"/>
      <c r="L118" s="25"/>
    </row>
    <row r="119" spans="2:65" s="1" customFormat="1" ht="15.2" customHeight="1">
      <c r="B119" s="25"/>
      <c r="C119" s="22" t="s">
        <v>20</v>
      </c>
      <c r="F119" s="20" t="str">
        <f>E15</f>
        <v>Agria Liptovský Ondrej</v>
      </c>
      <c r="I119" s="22" t="s">
        <v>26</v>
      </c>
      <c r="J119" s="23" t="str">
        <f>E21</f>
        <v>Ing. Vladimír Šimo</v>
      </c>
      <c r="L119" s="25"/>
    </row>
    <row r="120" spans="2:65" s="1" customFormat="1" ht="15.2" customHeight="1">
      <c r="B120" s="25"/>
      <c r="C120" s="22" t="s">
        <v>24</v>
      </c>
      <c r="F120" s="20" t="str">
        <f>IF(E18="","",E18)</f>
        <v xml:space="preserve"> </v>
      </c>
      <c r="I120" s="22" t="s">
        <v>30</v>
      </c>
      <c r="J120" s="23" t="str">
        <f>E24</f>
        <v>Ing. Vladimír Šimo</v>
      </c>
      <c r="L120" s="25"/>
    </row>
    <row r="121" spans="2:65" s="1" customFormat="1" ht="10.35" customHeight="1">
      <c r="B121" s="25"/>
      <c r="L121" s="25"/>
    </row>
    <row r="122" spans="2:65" s="10" customFormat="1" ht="29.25" customHeight="1">
      <c r="B122" s="111"/>
      <c r="C122" s="112" t="s">
        <v>126</v>
      </c>
      <c r="D122" s="113" t="s">
        <v>57</v>
      </c>
      <c r="E122" s="113" t="s">
        <v>53</v>
      </c>
      <c r="F122" s="113" t="s">
        <v>54</v>
      </c>
      <c r="G122" s="113" t="s">
        <v>127</v>
      </c>
      <c r="H122" s="113" t="s">
        <v>128</v>
      </c>
      <c r="I122" s="113" t="s">
        <v>129</v>
      </c>
      <c r="J122" s="114" t="s">
        <v>117</v>
      </c>
      <c r="K122" s="115" t="s">
        <v>130</v>
      </c>
      <c r="L122" s="111"/>
      <c r="M122" s="55" t="s">
        <v>1</v>
      </c>
      <c r="N122" s="56" t="s">
        <v>36</v>
      </c>
      <c r="O122" s="56" t="s">
        <v>131</v>
      </c>
      <c r="P122" s="56" t="s">
        <v>132</v>
      </c>
      <c r="Q122" s="56" t="s">
        <v>133</v>
      </c>
      <c r="R122" s="56" t="s">
        <v>134</v>
      </c>
      <c r="S122" s="56" t="s">
        <v>135</v>
      </c>
      <c r="T122" s="57" t="s">
        <v>136</v>
      </c>
    </row>
    <row r="123" spans="2:65" s="1" customFormat="1" ht="22.9" customHeight="1">
      <c r="B123" s="25"/>
      <c r="C123" s="60" t="s">
        <v>118</v>
      </c>
      <c r="J123" s="116">
        <f>BK123</f>
        <v>0</v>
      </c>
      <c r="L123" s="25"/>
      <c r="M123" s="58"/>
      <c r="N123" s="49"/>
      <c r="O123" s="49"/>
      <c r="P123" s="117">
        <f>P124+P149+P152</f>
        <v>526.91879600000004</v>
      </c>
      <c r="Q123" s="49"/>
      <c r="R123" s="117">
        <f>R124+R149+R152</f>
        <v>54.879930000000002</v>
      </c>
      <c r="S123" s="49"/>
      <c r="T123" s="118">
        <f>T124+T149+T152</f>
        <v>0</v>
      </c>
      <c r="AT123" s="13" t="s">
        <v>71</v>
      </c>
      <c r="AU123" s="13" t="s">
        <v>119</v>
      </c>
      <c r="BK123" s="119">
        <f>BK124+BK149+BK152</f>
        <v>0</v>
      </c>
    </row>
    <row r="124" spans="2:65" s="11" customFormat="1" ht="25.9" customHeight="1">
      <c r="B124" s="120"/>
      <c r="D124" s="121" t="s">
        <v>71</v>
      </c>
      <c r="E124" s="122" t="s">
        <v>137</v>
      </c>
      <c r="F124" s="122" t="s">
        <v>138</v>
      </c>
      <c r="J124" s="123">
        <f>BK124</f>
        <v>0</v>
      </c>
      <c r="L124" s="120"/>
      <c r="M124" s="124"/>
      <c r="P124" s="125">
        <f>P125+P135+P147</f>
        <v>511.85479599999996</v>
      </c>
      <c r="R124" s="125">
        <f>R125+R135+R147</f>
        <v>54.879930000000002</v>
      </c>
      <c r="T124" s="126">
        <f>T125+T135+T147</f>
        <v>0</v>
      </c>
      <c r="AR124" s="121" t="s">
        <v>80</v>
      </c>
      <c r="AT124" s="127" t="s">
        <v>71</v>
      </c>
      <c r="AU124" s="127" t="s">
        <v>72</v>
      </c>
      <c r="AY124" s="121" t="s">
        <v>139</v>
      </c>
      <c r="BK124" s="128">
        <f>BK125+BK135+BK147</f>
        <v>0</v>
      </c>
    </row>
    <row r="125" spans="2:65" s="11" customFormat="1" ht="22.9" customHeight="1">
      <c r="B125" s="120"/>
      <c r="D125" s="121" t="s">
        <v>71</v>
      </c>
      <c r="E125" s="129" t="s">
        <v>80</v>
      </c>
      <c r="F125" s="129" t="s">
        <v>140</v>
      </c>
      <c r="J125" s="130">
        <f>BK125</f>
        <v>0</v>
      </c>
      <c r="L125" s="120"/>
      <c r="M125" s="124"/>
      <c r="P125" s="125">
        <f>SUM(P126:P134)</f>
        <v>404.76839999999999</v>
      </c>
      <c r="R125" s="125">
        <f>SUM(R126:R134)</f>
        <v>48</v>
      </c>
      <c r="T125" s="126">
        <f>SUM(T126:T134)</f>
        <v>0</v>
      </c>
      <c r="AR125" s="121" t="s">
        <v>80</v>
      </c>
      <c r="AT125" s="127" t="s">
        <v>71</v>
      </c>
      <c r="AU125" s="127" t="s">
        <v>80</v>
      </c>
      <c r="AY125" s="121" t="s">
        <v>139</v>
      </c>
      <c r="BK125" s="128">
        <f>SUM(BK126:BK134)</f>
        <v>0</v>
      </c>
    </row>
    <row r="126" spans="2:65" s="1" customFormat="1" ht="16.5" customHeight="1">
      <c r="B126" s="131"/>
      <c r="C126" s="132" t="s">
        <v>80</v>
      </c>
      <c r="D126" s="132" t="s">
        <v>141</v>
      </c>
      <c r="E126" s="133" t="s">
        <v>142</v>
      </c>
      <c r="F126" s="134" t="s">
        <v>143</v>
      </c>
      <c r="G126" s="135" t="s">
        <v>144</v>
      </c>
      <c r="H126" s="136">
        <v>3.3</v>
      </c>
      <c r="I126" s="136"/>
      <c r="J126" s="136">
        <f t="shared" ref="J126:J134" si="0">ROUND(I126*H126,3)</f>
        <v>0</v>
      </c>
      <c r="K126" s="137"/>
      <c r="L126" s="25"/>
      <c r="M126" s="138" t="s">
        <v>1</v>
      </c>
      <c r="N126" s="139" t="s">
        <v>38</v>
      </c>
      <c r="O126" s="140">
        <v>4.1219999999999999</v>
      </c>
      <c r="P126" s="140">
        <f t="shared" ref="P126:P134" si="1">O126*H126</f>
        <v>13.602599999999999</v>
      </c>
      <c r="Q126" s="140">
        <v>0</v>
      </c>
      <c r="R126" s="140">
        <f t="shared" ref="R126:R134" si="2">Q126*H126</f>
        <v>0</v>
      </c>
      <c r="S126" s="140">
        <v>0</v>
      </c>
      <c r="T126" s="141">
        <f t="shared" ref="T126:T134" si="3">S126*H126</f>
        <v>0</v>
      </c>
      <c r="AR126" s="142" t="s">
        <v>145</v>
      </c>
      <c r="AT126" s="142" t="s">
        <v>141</v>
      </c>
      <c r="AU126" s="142" t="s">
        <v>146</v>
      </c>
      <c r="AY126" s="13" t="s">
        <v>139</v>
      </c>
      <c r="BE126" s="143">
        <f t="shared" ref="BE126:BE134" si="4">IF(N126="základná",J126,0)</f>
        <v>0</v>
      </c>
      <c r="BF126" s="143">
        <f t="shared" ref="BF126:BF134" si="5">IF(N126="znížená",J126,0)</f>
        <v>0</v>
      </c>
      <c r="BG126" s="143">
        <f t="shared" ref="BG126:BG134" si="6">IF(N126="zákl. prenesená",J126,0)</f>
        <v>0</v>
      </c>
      <c r="BH126" s="143">
        <f t="shared" ref="BH126:BH134" si="7">IF(N126="zníž. prenesená",J126,0)</f>
        <v>0</v>
      </c>
      <c r="BI126" s="143">
        <f t="shared" ref="BI126:BI134" si="8">IF(N126="nulová",J126,0)</f>
        <v>0</v>
      </c>
      <c r="BJ126" s="13" t="s">
        <v>146</v>
      </c>
      <c r="BK126" s="144">
        <f t="shared" ref="BK126:BK134" si="9">ROUND(I126*H126,3)</f>
        <v>0</v>
      </c>
      <c r="BL126" s="13" t="s">
        <v>145</v>
      </c>
      <c r="BM126" s="142" t="s">
        <v>363</v>
      </c>
    </row>
    <row r="127" spans="2:65" s="1" customFormat="1" ht="24.2" customHeight="1">
      <c r="B127" s="131"/>
      <c r="C127" s="132" t="s">
        <v>146</v>
      </c>
      <c r="D127" s="132" t="s">
        <v>141</v>
      </c>
      <c r="E127" s="133" t="s">
        <v>148</v>
      </c>
      <c r="F127" s="134" t="s">
        <v>149</v>
      </c>
      <c r="G127" s="135" t="s">
        <v>144</v>
      </c>
      <c r="H127" s="136">
        <v>3.3</v>
      </c>
      <c r="I127" s="136"/>
      <c r="J127" s="136">
        <f t="shared" si="0"/>
        <v>0</v>
      </c>
      <c r="K127" s="137"/>
      <c r="L127" s="25"/>
      <c r="M127" s="138" t="s">
        <v>1</v>
      </c>
      <c r="N127" s="139" t="s">
        <v>38</v>
      </c>
      <c r="O127" s="140">
        <v>0.14599999999999999</v>
      </c>
      <c r="P127" s="140">
        <f t="shared" si="1"/>
        <v>0.48179999999999995</v>
      </c>
      <c r="Q127" s="140">
        <v>0</v>
      </c>
      <c r="R127" s="140">
        <f t="shared" si="2"/>
        <v>0</v>
      </c>
      <c r="S127" s="140">
        <v>0</v>
      </c>
      <c r="T127" s="141">
        <f t="shared" si="3"/>
        <v>0</v>
      </c>
      <c r="AR127" s="142" t="s">
        <v>145</v>
      </c>
      <c r="AT127" s="142" t="s">
        <v>141</v>
      </c>
      <c r="AU127" s="142" t="s">
        <v>146</v>
      </c>
      <c r="AY127" s="13" t="s">
        <v>139</v>
      </c>
      <c r="BE127" s="143">
        <f t="shared" si="4"/>
        <v>0</v>
      </c>
      <c r="BF127" s="143">
        <f t="shared" si="5"/>
        <v>0</v>
      </c>
      <c r="BG127" s="143">
        <f t="shared" si="6"/>
        <v>0</v>
      </c>
      <c r="BH127" s="143">
        <f t="shared" si="7"/>
        <v>0</v>
      </c>
      <c r="BI127" s="143">
        <f t="shared" si="8"/>
        <v>0</v>
      </c>
      <c r="BJ127" s="13" t="s">
        <v>146</v>
      </c>
      <c r="BK127" s="144">
        <f t="shared" si="9"/>
        <v>0</v>
      </c>
      <c r="BL127" s="13" t="s">
        <v>145</v>
      </c>
      <c r="BM127" s="142" t="s">
        <v>364</v>
      </c>
    </row>
    <row r="128" spans="2:65" s="1" customFormat="1" ht="21.75" customHeight="1">
      <c r="B128" s="131"/>
      <c r="C128" s="132" t="s">
        <v>151</v>
      </c>
      <c r="D128" s="132" t="s">
        <v>141</v>
      </c>
      <c r="E128" s="133" t="s">
        <v>152</v>
      </c>
      <c r="F128" s="134" t="s">
        <v>153</v>
      </c>
      <c r="G128" s="135" t="s">
        <v>144</v>
      </c>
      <c r="H128" s="136">
        <v>105</v>
      </c>
      <c r="I128" s="136"/>
      <c r="J128" s="136">
        <f t="shared" si="0"/>
        <v>0</v>
      </c>
      <c r="K128" s="137"/>
      <c r="L128" s="25"/>
      <c r="M128" s="138" t="s">
        <v>1</v>
      </c>
      <c r="N128" s="139" t="s">
        <v>38</v>
      </c>
      <c r="O128" s="140">
        <v>2.09</v>
      </c>
      <c r="P128" s="140">
        <f t="shared" si="1"/>
        <v>219.45</v>
      </c>
      <c r="Q128" s="140">
        <v>0</v>
      </c>
      <c r="R128" s="140">
        <f t="shared" si="2"/>
        <v>0</v>
      </c>
      <c r="S128" s="140">
        <v>0</v>
      </c>
      <c r="T128" s="141">
        <f t="shared" si="3"/>
        <v>0</v>
      </c>
      <c r="AR128" s="142" t="s">
        <v>145</v>
      </c>
      <c r="AT128" s="142" t="s">
        <v>141</v>
      </c>
      <c r="AU128" s="142" t="s">
        <v>146</v>
      </c>
      <c r="AY128" s="13" t="s">
        <v>139</v>
      </c>
      <c r="BE128" s="143">
        <f t="shared" si="4"/>
        <v>0</v>
      </c>
      <c r="BF128" s="143">
        <f t="shared" si="5"/>
        <v>0</v>
      </c>
      <c r="BG128" s="143">
        <f t="shared" si="6"/>
        <v>0</v>
      </c>
      <c r="BH128" s="143">
        <f t="shared" si="7"/>
        <v>0</v>
      </c>
      <c r="BI128" s="143">
        <f t="shared" si="8"/>
        <v>0</v>
      </c>
      <c r="BJ128" s="13" t="s">
        <v>146</v>
      </c>
      <c r="BK128" s="144">
        <f t="shared" si="9"/>
        <v>0</v>
      </c>
      <c r="BL128" s="13" t="s">
        <v>145</v>
      </c>
      <c r="BM128" s="142" t="s">
        <v>365</v>
      </c>
    </row>
    <row r="129" spans="2:65" s="1" customFormat="1" ht="37.9" customHeight="1">
      <c r="B129" s="131"/>
      <c r="C129" s="132" t="s">
        <v>145</v>
      </c>
      <c r="D129" s="132" t="s">
        <v>141</v>
      </c>
      <c r="E129" s="133" t="s">
        <v>155</v>
      </c>
      <c r="F129" s="134" t="s">
        <v>156</v>
      </c>
      <c r="G129" s="135" t="s">
        <v>144</v>
      </c>
      <c r="H129" s="136">
        <v>105</v>
      </c>
      <c r="I129" s="136"/>
      <c r="J129" s="136">
        <f t="shared" si="0"/>
        <v>0</v>
      </c>
      <c r="K129" s="137"/>
      <c r="L129" s="25"/>
      <c r="M129" s="138" t="s">
        <v>1</v>
      </c>
      <c r="N129" s="139" t="s">
        <v>38</v>
      </c>
      <c r="O129" s="140">
        <v>0.95</v>
      </c>
      <c r="P129" s="140">
        <f t="shared" si="1"/>
        <v>99.75</v>
      </c>
      <c r="Q129" s="140">
        <v>0</v>
      </c>
      <c r="R129" s="140">
        <f t="shared" si="2"/>
        <v>0</v>
      </c>
      <c r="S129" s="140">
        <v>0</v>
      </c>
      <c r="T129" s="141">
        <f t="shared" si="3"/>
        <v>0</v>
      </c>
      <c r="AR129" s="142" t="s">
        <v>145</v>
      </c>
      <c r="AT129" s="142" t="s">
        <v>141</v>
      </c>
      <c r="AU129" s="142" t="s">
        <v>146</v>
      </c>
      <c r="AY129" s="13" t="s">
        <v>139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13" t="s">
        <v>146</v>
      </c>
      <c r="BK129" s="144">
        <f t="shared" si="9"/>
        <v>0</v>
      </c>
      <c r="BL129" s="13" t="s">
        <v>145</v>
      </c>
      <c r="BM129" s="142" t="s">
        <v>366</v>
      </c>
    </row>
    <row r="130" spans="2:65" s="1" customFormat="1" ht="16.5" customHeight="1">
      <c r="B130" s="131"/>
      <c r="C130" s="132" t="s">
        <v>158</v>
      </c>
      <c r="D130" s="132" t="s">
        <v>141</v>
      </c>
      <c r="E130" s="133" t="s">
        <v>159</v>
      </c>
      <c r="F130" s="134" t="s">
        <v>160</v>
      </c>
      <c r="G130" s="135" t="s">
        <v>144</v>
      </c>
      <c r="H130" s="136">
        <v>32</v>
      </c>
      <c r="I130" s="136"/>
      <c r="J130" s="136">
        <f t="shared" si="0"/>
        <v>0</v>
      </c>
      <c r="K130" s="137"/>
      <c r="L130" s="25"/>
      <c r="M130" s="138" t="s">
        <v>1</v>
      </c>
      <c r="N130" s="139" t="s">
        <v>38</v>
      </c>
      <c r="O130" s="140">
        <v>8.1000000000000003E-2</v>
      </c>
      <c r="P130" s="140">
        <f t="shared" si="1"/>
        <v>2.5920000000000001</v>
      </c>
      <c r="Q130" s="140">
        <v>0</v>
      </c>
      <c r="R130" s="140">
        <f t="shared" si="2"/>
        <v>0</v>
      </c>
      <c r="S130" s="140">
        <v>0</v>
      </c>
      <c r="T130" s="141">
        <f t="shared" si="3"/>
        <v>0</v>
      </c>
      <c r="AR130" s="142" t="s">
        <v>145</v>
      </c>
      <c r="AT130" s="142" t="s">
        <v>141</v>
      </c>
      <c r="AU130" s="142" t="s">
        <v>146</v>
      </c>
      <c r="AY130" s="13" t="s">
        <v>139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146</v>
      </c>
      <c r="BK130" s="144">
        <f t="shared" si="9"/>
        <v>0</v>
      </c>
      <c r="BL130" s="13" t="s">
        <v>145</v>
      </c>
      <c r="BM130" s="142" t="s">
        <v>367</v>
      </c>
    </row>
    <row r="131" spans="2:65" s="1" customFormat="1" ht="24.2" customHeight="1">
      <c r="B131" s="131"/>
      <c r="C131" s="132" t="s">
        <v>162</v>
      </c>
      <c r="D131" s="132" t="s">
        <v>141</v>
      </c>
      <c r="E131" s="133" t="s">
        <v>163</v>
      </c>
      <c r="F131" s="134" t="s">
        <v>164</v>
      </c>
      <c r="G131" s="135" t="s">
        <v>144</v>
      </c>
      <c r="H131" s="136">
        <v>76.3</v>
      </c>
      <c r="I131" s="136"/>
      <c r="J131" s="136">
        <f t="shared" si="0"/>
        <v>0</v>
      </c>
      <c r="K131" s="137"/>
      <c r="L131" s="25"/>
      <c r="M131" s="138" t="s">
        <v>1</v>
      </c>
      <c r="N131" s="139" t="s">
        <v>38</v>
      </c>
      <c r="O131" s="140">
        <v>0.24199999999999999</v>
      </c>
      <c r="P131" s="140">
        <f t="shared" si="1"/>
        <v>18.464599999999997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145</v>
      </c>
      <c r="AT131" s="142" t="s">
        <v>141</v>
      </c>
      <c r="AU131" s="142" t="s">
        <v>146</v>
      </c>
      <c r="AY131" s="13" t="s">
        <v>139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146</v>
      </c>
      <c r="BK131" s="144">
        <f t="shared" si="9"/>
        <v>0</v>
      </c>
      <c r="BL131" s="13" t="s">
        <v>145</v>
      </c>
      <c r="BM131" s="142" t="s">
        <v>368</v>
      </c>
    </row>
    <row r="132" spans="2:65" s="1" customFormat="1" ht="16.5" customHeight="1">
      <c r="B132" s="131"/>
      <c r="C132" s="145" t="s">
        <v>166</v>
      </c>
      <c r="D132" s="145" t="s">
        <v>167</v>
      </c>
      <c r="E132" s="146" t="s">
        <v>168</v>
      </c>
      <c r="F132" s="147" t="s">
        <v>169</v>
      </c>
      <c r="G132" s="148" t="s">
        <v>170</v>
      </c>
      <c r="H132" s="149">
        <v>48</v>
      </c>
      <c r="I132" s="149"/>
      <c r="J132" s="149">
        <f t="shared" si="0"/>
        <v>0</v>
      </c>
      <c r="K132" s="150"/>
      <c r="L132" s="151"/>
      <c r="M132" s="152" t="s">
        <v>1</v>
      </c>
      <c r="N132" s="153" t="s">
        <v>38</v>
      </c>
      <c r="O132" s="140">
        <v>0</v>
      </c>
      <c r="P132" s="140">
        <f t="shared" si="1"/>
        <v>0</v>
      </c>
      <c r="Q132" s="140">
        <v>1</v>
      </c>
      <c r="R132" s="140">
        <f t="shared" si="2"/>
        <v>48</v>
      </c>
      <c r="S132" s="140">
        <v>0</v>
      </c>
      <c r="T132" s="141">
        <f t="shared" si="3"/>
        <v>0</v>
      </c>
      <c r="AR132" s="142" t="s">
        <v>171</v>
      </c>
      <c r="AT132" s="142" t="s">
        <v>167</v>
      </c>
      <c r="AU132" s="142" t="s">
        <v>146</v>
      </c>
      <c r="AY132" s="13" t="s">
        <v>139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146</v>
      </c>
      <c r="BK132" s="144">
        <f t="shared" si="9"/>
        <v>0</v>
      </c>
      <c r="BL132" s="13" t="s">
        <v>145</v>
      </c>
      <c r="BM132" s="142" t="s">
        <v>369</v>
      </c>
    </row>
    <row r="133" spans="2:65" s="1" customFormat="1" ht="24.2" customHeight="1">
      <c r="B133" s="131"/>
      <c r="C133" s="132" t="s">
        <v>171</v>
      </c>
      <c r="D133" s="132" t="s">
        <v>141</v>
      </c>
      <c r="E133" s="133" t="s">
        <v>173</v>
      </c>
      <c r="F133" s="134" t="s">
        <v>174</v>
      </c>
      <c r="G133" s="135" t="s">
        <v>144</v>
      </c>
      <c r="H133" s="136">
        <v>32</v>
      </c>
      <c r="I133" s="136"/>
      <c r="J133" s="136">
        <f t="shared" si="0"/>
        <v>0</v>
      </c>
      <c r="K133" s="137"/>
      <c r="L133" s="25"/>
      <c r="M133" s="138" t="s">
        <v>1</v>
      </c>
      <c r="N133" s="139" t="s">
        <v>38</v>
      </c>
      <c r="O133" s="140">
        <v>1.5009999999999999</v>
      </c>
      <c r="P133" s="140">
        <f t="shared" si="1"/>
        <v>48.031999999999996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145</v>
      </c>
      <c r="AT133" s="142" t="s">
        <v>141</v>
      </c>
      <c r="AU133" s="142" t="s">
        <v>146</v>
      </c>
      <c r="AY133" s="13" t="s">
        <v>139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146</v>
      </c>
      <c r="BK133" s="144">
        <f t="shared" si="9"/>
        <v>0</v>
      </c>
      <c r="BL133" s="13" t="s">
        <v>145</v>
      </c>
      <c r="BM133" s="142" t="s">
        <v>370</v>
      </c>
    </row>
    <row r="134" spans="2:65" s="1" customFormat="1" ht="21.75" customHeight="1">
      <c r="B134" s="131"/>
      <c r="C134" s="132" t="s">
        <v>176</v>
      </c>
      <c r="D134" s="132" t="s">
        <v>141</v>
      </c>
      <c r="E134" s="133" t="s">
        <v>177</v>
      </c>
      <c r="F134" s="134" t="s">
        <v>178</v>
      </c>
      <c r="G134" s="135" t="s">
        <v>179</v>
      </c>
      <c r="H134" s="136">
        <v>140</v>
      </c>
      <c r="I134" s="136"/>
      <c r="J134" s="136">
        <f t="shared" si="0"/>
        <v>0</v>
      </c>
      <c r="K134" s="137"/>
      <c r="L134" s="25"/>
      <c r="M134" s="138" t="s">
        <v>1</v>
      </c>
      <c r="N134" s="139" t="s">
        <v>38</v>
      </c>
      <c r="O134" s="140">
        <v>1.711E-2</v>
      </c>
      <c r="P134" s="140">
        <f t="shared" si="1"/>
        <v>2.3954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145</v>
      </c>
      <c r="AT134" s="142" t="s">
        <v>141</v>
      </c>
      <c r="AU134" s="142" t="s">
        <v>146</v>
      </c>
      <c r="AY134" s="13" t="s">
        <v>139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146</v>
      </c>
      <c r="BK134" s="144">
        <f t="shared" si="9"/>
        <v>0</v>
      </c>
      <c r="BL134" s="13" t="s">
        <v>145</v>
      </c>
      <c r="BM134" s="142" t="s">
        <v>371</v>
      </c>
    </row>
    <row r="135" spans="2:65" s="11" customFormat="1" ht="22.9" customHeight="1">
      <c r="B135" s="120"/>
      <c r="D135" s="121" t="s">
        <v>71</v>
      </c>
      <c r="E135" s="129" t="s">
        <v>171</v>
      </c>
      <c r="F135" s="129" t="s">
        <v>181</v>
      </c>
      <c r="J135" s="130">
        <f>BK135</f>
        <v>0</v>
      </c>
      <c r="L135" s="120"/>
      <c r="M135" s="124"/>
      <c r="P135" s="125">
        <f>SUM(P136:P146)</f>
        <v>44.229599999999998</v>
      </c>
      <c r="R135" s="125">
        <f>SUM(R136:R146)</f>
        <v>6.8799299999999999</v>
      </c>
      <c r="T135" s="126">
        <f>SUM(T136:T146)</f>
        <v>0</v>
      </c>
      <c r="AR135" s="121" t="s">
        <v>80</v>
      </c>
      <c r="AT135" s="127" t="s">
        <v>71</v>
      </c>
      <c r="AU135" s="127" t="s">
        <v>80</v>
      </c>
      <c r="AY135" s="121" t="s">
        <v>139</v>
      </c>
      <c r="BK135" s="128">
        <f>SUM(BK136:BK146)</f>
        <v>0</v>
      </c>
    </row>
    <row r="136" spans="2:65" s="1" customFormat="1" ht="24.2" customHeight="1">
      <c r="B136" s="131"/>
      <c r="C136" s="132" t="s">
        <v>106</v>
      </c>
      <c r="D136" s="132" t="s">
        <v>141</v>
      </c>
      <c r="E136" s="133" t="s">
        <v>192</v>
      </c>
      <c r="F136" s="134" t="s">
        <v>193</v>
      </c>
      <c r="G136" s="135" t="s">
        <v>184</v>
      </c>
      <c r="H136" s="136">
        <v>3</v>
      </c>
      <c r="I136" s="136"/>
      <c r="J136" s="136">
        <f t="shared" ref="J136:J146" si="10">ROUND(I136*H136,3)</f>
        <v>0</v>
      </c>
      <c r="K136" s="137"/>
      <c r="L136" s="25"/>
      <c r="M136" s="138" t="s">
        <v>1</v>
      </c>
      <c r="N136" s="139" t="s">
        <v>38</v>
      </c>
      <c r="O136" s="140">
        <v>1.476</v>
      </c>
      <c r="P136" s="140">
        <f t="shared" ref="P136:P146" si="11">O136*H136</f>
        <v>4.4279999999999999</v>
      </c>
      <c r="Q136" s="140">
        <v>6.4990000000000006E-2</v>
      </c>
      <c r="R136" s="140">
        <f t="shared" ref="R136:R146" si="12">Q136*H136</f>
        <v>0.19497000000000003</v>
      </c>
      <c r="S136" s="140">
        <v>0</v>
      </c>
      <c r="T136" s="141">
        <f t="shared" ref="T136:T146" si="13">S136*H136</f>
        <v>0</v>
      </c>
      <c r="AR136" s="142" t="s">
        <v>145</v>
      </c>
      <c r="AT136" s="142" t="s">
        <v>141</v>
      </c>
      <c r="AU136" s="142" t="s">
        <v>146</v>
      </c>
      <c r="AY136" s="13" t="s">
        <v>139</v>
      </c>
      <c r="BE136" s="143">
        <f t="shared" ref="BE136:BE146" si="14">IF(N136="základná",J136,0)</f>
        <v>0</v>
      </c>
      <c r="BF136" s="143">
        <f t="shared" ref="BF136:BF146" si="15">IF(N136="znížená",J136,0)</f>
        <v>0</v>
      </c>
      <c r="BG136" s="143">
        <f t="shared" ref="BG136:BG146" si="16">IF(N136="zákl. prenesená",J136,0)</f>
        <v>0</v>
      </c>
      <c r="BH136" s="143">
        <f t="shared" ref="BH136:BH146" si="17">IF(N136="zníž. prenesená",J136,0)</f>
        <v>0</v>
      </c>
      <c r="BI136" s="143">
        <f t="shared" ref="BI136:BI146" si="18">IF(N136="nulová",J136,0)</f>
        <v>0</v>
      </c>
      <c r="BJ136" s="13" t="s">
        <v>146</v>
      </c>
      <c r="BK136" s="144">
        <f t="shared" ref="BK136:BK146" si="19">ROUND(I136*H136,3)</f>
        <v>0</v>
      </c>
      <c r="BL136" s="13" t="s">
        <v>145</v>
      </c>
      <c r="BM136" s="142" t="s">
        <v>372</v>
      </c>
    </row>
    <row r="137" spans="2:65" s="1" customFormat="1" ht="24.2" customHeight="1">
      <c r="B137" s="131"/>
      <c r="C137" s="132" t="s">
        <v>109</v>
      </c>
      <c r="D137" s="132" t="s">
        <v>141</v>
      </c>
      <c r="E137" s="133" t="s">
        <v>276</v>
      </c>
      <c r="F137" s="134" t="s">
        <v>277</v>
      </c>
      <c r="G137" s="135" t="s">
        <v>202</v>
      </c>
      <c r="H137" s="136">
        <v>26</v>
      </c>
      <c r="I137" s="136"/>
      <c r="J137" s="136">
        <f t="shared" si="10"/>
        <v>0</v>
      </c>
      <c r="K137" s="137"/>
      <c r="L137" s="25"/>
      <c r="M137" s="138" t="s">
        <v>1</v>
      </c>
      <c r="N137" s="139" t="s">
        <v>38</v>
      </c>
      <c r="O137" s="140">
        <v>4.6600000000000003E-2</v>
      </c>
      <c r="P137" s="140">
        <f t="shared" si="11"/>
        <v>1.2116</v>
      </c>
      <c r="Q137" s="140">
        <v>1.34E-3</v>
      </c>
      <c r="R137" s="140">
        <f t="shared" si="12"/>
        <v>3.4840000000000003E-2</v>
      </c>
      <c r="S137" s="140">
        <v>0</v>
      </c>
      <c r="T137" s="141">
        <f t="shared" si="13"/>
        <v>0</v>
      </c>
      <c r="AR137" s="142" t="s">
        <v>145</v>
      </c>
      <c r="AT137" s="142" t="s">
        <v>141</v>
      </c>
      <c r="AU137" s="142" t="s">
        <v>146</v>
      </c>
      <c r="AY137" s="13" t="s">
        <v>139</v>
      </c>
      <c r="BE137" s="143">
        <f t="shared" si="14"/>
        <v>0</v>
      </c>
      <c r="BF137" s="143">
        <f t="shared" si="15"/>
        <v>0</v>
      </c>
      <c r="BG137" s="143">
        <f t="shared" si="16"/>
        <v>0</v>
      </c>
      <c r="BH137" s="143">
        <f t="shared" si="17"/>
        <v>0</v>
      </c>
      <c r="BI137" s="143">
        <f t="shared" si="18"/>
        <v>0</v>
      </c>
      <c r="BJ137" s="13" t="s">
        <v>146</v>
      </c>
      <c r="BK137" s="144">
        <f t="shared" si="19"/>
        <v>0</v>
      </c>
      <c r="BL137" s="13" t="s">
        <v>145</v>
      </c>
      <c r="BM137" s="142" t="s">
        <v>373</v>
      </c>
    </row>
    <row r="138" spans="2:65" s="1" customFormat="1" ht="24.2" customHeight="1">
      <c r="B138" s="131"/>
      <c r="C138" s="132" t="s">
        <v>191</v>
      </c>
      <c r="D138" s="132" t="s">
        <v>141</v>
      </c>
      <c r="E138" s="133" t="s">
        <v>279</v>
      </c>
      <c r="F138" s="134" t="s">
        <v>280</v>
      </c>
      <c r="G138" s="135" t="s">
        <v>202</v>
      </c>
      <c r="H138" s="136">
        <v>36</v>
      </c>
      <c r="I138" s="136"/>
      <c r="J138" s="136">
        <f t="shared" si="10"/>
        <v>0</v>
      </c>
      <c r="K138" s="137"/>
      <c r="L138" s="25"/>
      <c r="M138" s="138" t="s">
        <v>1</v>
      </c>
      <c r="N138" s="139" t="s">
        <v>38</v>
      </c>
      <c r="O138" s="140">
        <v>5.3999999999999999E-2</v>
      </c>
      <c r="P138" s="140">
        <f t="shared" si="11"/>
        <v>1.944</v>
      </c>
      <c r="Q138" s="140">
        <v>1.42E-3</v>
      </c>
      <c r="R138" s="140">
        <f t="shared" si="12"/>
        <v>5.1119999999999999E-2</v>
      </c>
      <c r="S138" s="140">
        <v>0</v>
      </c>
      <c r="T138" s="141">
        <f t="shared" si="13"/>
        <v>0</v>
      </c>
      <c r="AR138" s="142" t="s">
        <v>145</v>
      </c>
      <c r="AT138" s="142" t="s">
        <v>141</v>
      </c>
      <c r="AU138" s="142" t="s">
        <v>146</v>
      </c>
      <c r="AY138" s="13" t="s">
        <v>139</v>
      </c>
      <c r="BE138" s="143">
        <f t="shared" si="14"/>
        <v>0</v>
      </c>
      <c r="BF138" s="143">
        <f t="shared" si="15"/>
        <v>0</v>
      </c>
      <c r="BG138" s="143">
        <f t="shared" si="16"/>
        <v>0</v>
      </c>
      <c r="BH138" s="143">
        <f t="shared" si="17"/>
        <v>0</v>
      </c>
      <c r="BI138" s="143">
        <f t="shared" si="18"/>
        <v>0</v>
      </c>
      <c r="BJ138" s="13" t="s">
        <v>146</v>
      </c>
      <c r="BK138" s="144">
        <f t="shared" si="19"/>
        <v>0</v>
      </c>
      <c r="BL138" s="13" t="s">
        <v>145</v>
      </c>
      <c r="BM138" s="142" t="s">
        <v>374</v>
      </c>
    </row>
    <row r="139" spans="2:65" s="1" customFormat="1" ht="24.2" customHeight="1">
      <c r="B139" s="131"/>
      <c r="C139" s="132" t="s">
        <v>195</v>
      </c>
      <c r="D139" s="132" t="s">
        <v>141</v>
      </c>
      <c r="E139" s="133" t="s">
        <v>375</v>
      </c>
      <c r="F139" s="134" t="s">
        <v>376</v>
      </c>
      <c r="G139" s="135" t="s">
        <v>202</v>
      </c>
      <c r="H139" s="136">
        <v>140</v>
      </c>
      <c r="I139" s="136"/>
      <c r="J139" s="136">
        <f t="shared" si="10"/>
        <v>0</v>
      </c>
      <c r="K139" s="137"/>
      <c r="L139" s="25"/>
      <c r="M139" s="138" t="s">
        <v>1</v>
      </c>
      <c r="N139" s="139" t="s">
        <v>38</v>
      </c>
      <c r="O139" s="140">
        <v>6.2300000000000001E-2</v>
      </c>
      <c r="P139" s="140">
        <f t="shared" si="11"/>
        <v>8.7219999999999995</v>
      </c>
      <c r="Q139" s="140">
        <v>3.3899999999999998E-3</v>
      </c>
      <c r="R139" s="140">
        <f t="shared" si="12"/>
        <v>0.47459999999999997</v>
      </c>
      <c r="S139" s="140">
        <v>0</v>
      </c>
      <c r="T139" s="141">
        <f t="shared" si="13"/>
        <v>0</v>
      </c>
      <c r="AR139" s="142" t="s">
        <v>145</v>
      </c>
      <c r="AT139" s="142" t="s">
        <v>141</v>
      </c>
      <c r="AU139" s="142" t="s">
        <v>146</v>
      </c>
      <c r="AY139" s="13" t="s">
        <v>139</v>
      </c>
      <c r="BE139" s="143">
        <f t="shared" si="14"/>
        <v>0</v>
      </c>
      <c r="BF139" s="143">
        <f t="shared" si="15"/>
        <v>0</v>
      </c>
      <c r="BG139" s="143">
        <f t="shared" si="16"/>
        <v>0</v>
      </c>
      <c r="BH139" s="143">
        <f t="shared" si="17"/>
        <v>0</v>
      </c>
      <c r="BI139" s="143">
        <f t="shared" si="18"/>
        <v>0</v>
      </c>
      <c r="BJ139" s="13" t="s">
        <v>146</v>
      </c>
      <c r="BK139" s="144">
        <f t="shared" si="19"/>
        <v>0</v>
      </c>
      <c r="BL139" s="13" t="s">
        <v>145</v>
      </c>
      <c r="BM139" s="142" t="s">
        <v>377</v>
      </c>
    </row>
    <row r="140" spans="2:65" s="1" customFormat="1" ht="16.5" customHeight="1">
      <c r="B140" s="131"/>
      <c r="C140" s="132" t="s">
        <v>199</v>
      </c>
      <c r="D140" s="132" t="s">
        <v>141</v>
      </c>
      <c r="E140" s="133" t="s">
        <v>212</v>
      </c>
      <c r="F140" s="134" t="s">
        <v>213</v>
      </c>
      <c r="G140" s="135" t="s">
        <v>202</v>
      </c>
      <c r="H140" s="136">
        <v>202</v>
      </c>
      <c r="I140" s="136"/>
      <c r="J140" s="136">
        <f t="shared" si="10"/>
        <v>0</v>
      </c>
      <c r="K140" s="137"/>
      <c r="L140" s="25"/>
      <c r="M140" s="138" t="s">
        <v>1</v>
      </c>
      <c r="N140" s="139" t="s">
        <v>38</v>
      </c>
      <c r="O140" s="140">
        <v>5.7000000000000002E-2</v>
      </c>
      <c r="P140" s="140">
        <f t="shared" si="11"/>
        <v>11.514000000000001</v>
      </c>
      <c r="Q140" s="140">
        <v>0</v>
      </c>
      <c r="R140" s="140">
        <f t="shared" si="12"/>
        <v>0</v>
      </c>
      <c r="S140" s="140">
        <v>0</v>
      </c>
      <c r="T140" s="141">
        <f t="shared" si="13"/>
        <v>0</v>
      </c>
      <c r="AR140" s="142" t="s">
        <v>145</v>
      </c>
      <c r="AT140" s="142" t="s">
        <v>141</v>
      </c>
      <c r="AU140" s="142" t="s">
        <v>146</v>
      </c>
      <c r="AY140" s="13" t="s">
        <v>139</v>
      </c>
      <c r="BE140" s="143">
        <f t="shared" si="14"/>
        <v>0</v>
      </c>
      <c r="BF140" s="143">
        <f t="shared" si="15"/>
        <v>0</v>
      </c>
      <c r="BG140" s="143">
        <f t="shared" si="16"/>
        <v>0</v>
      </c>
      <c r="BH140" s="143">
        <f t="shared" si="17"/>
        <v>0</v>
      </c>
      <c r="BI140" s="143">
        <f t="shared" si="18"/>
        <v>0</v>
      </c>
      <c r="BJ140" s="13" t="s">
        <v>146</v>
      </c>
      <c r="BK140" s="144">
        <f t="shared" si="19"/>
        <v>0</v>
      </c>
      <c r="BL140" s="13" t="s">
        <v>145</v>
      </c>
      <c r="BM140" s="142" t="s">
        <v>378</v>
      </c>
    </row>
    <row r="141" spans="2:65" s="1" customFormat="1" ht="24.2" customHeight="1">
      <c r="B141" s="131"/>
      <c r="C141" s="132" t="s">
        <v>204</v>
      </c>
      <c r="D141" s="132" t="s">
        <v>141</v>
      </c>
      <c r="E141" s="133" t="s">
        <v>223</v>
      </c>
      <c r="F141" s="134" t="s">
        <v>224</v>
      </c>
      <c r="G141" s="135" t="s">
        <v>184</v>
      </c>
      <c r="H141" s="136">
        <v>10</v>
      </c>
      <c r="I141" s="136"/>
      <c r="J141" s="136">
        <f t="shared" si="10"/>
        <v>0</v>
      </c>
      <c r="K141" s="137"/>
      <c r="L141" s="25"/>
      <c r="M141" s="138" t="s">
        <v>1</v>
      </c>
      <c r="N141" s="139" t="s">
        <v>38</v>
      </c>
      <c r="O141" s="140">
        <v>1.179</v>
      </c>
      <c r="P141" s="140">
        <f t="shared" si="11"/>
        <v>11.790000000000001</v>
      </c>
      <c r="Q141" s="140">
        <v>1.6559999999999998E-2</v>
      </c>
      <c r="R141" s="140">
        <f t="shared" si="12"/>
        <v>0.16559999999999997</v>
      </c>
      <c r="S141" s="140">
        <v>0</v>
      </c>
      <c r="T141" s="141">
        <f t="shared" si="13"/>
        <v>0</v>
      </c>
      <c r="AR141" s="142" t="s">
        <v>225</v>
      </c>
      <c r="AT141" s="142" t="s">
        <v>141</v>
      </c>
      <c r="AU141" s="142" t="s">
        <v>146</v>
      </c>
      <c r="AY141" s="13" t="s">
        <v>139</v>
      </c>
      <c r="BE141" s="143">
        <f t="shared" si="14"/>
        <v>0</v>
      </c>
      <c r="BF141" s="143">
        <f t="shared" si="15"/>
        <v>0</v>
      </c>
      <c r="BG141" s="143">
        <f t="shared" si="16"/>
        <v>0</v>
      </c>
      <c r="BH141" s="143">
        <f t="shared" si="17"/>
        <v>0</v>
      </c>
      <c r="BI141" s="143">
        <f t="shared" si="18"/>
        <v>0</v>
      </c>
      <c r="BJ141" s="13" t="s">
        <v>146</v>
      </c>
      <c r="BK141" s="144">
        <f t="shared" si="19"/>
        <v>0</v>
      </c>
      <c r="BL141" s="13" t="s">
        <v>225</v>
      </c>
      <c r="BM141" s="142" t="s">
        <v>379</v>
      </c>
    </row>
    <row r="142" spans="2:65" s="1" customFormat="1" ht="24.2" customHeight="1">
      <c r="B142" s="131"/>
      <c r="C142" s="145" t="s">
        <v>185</v>
      </c>
      <c r="D142" s="145" t="s">
        <v>167</v>
      </c>
      <c r="E142" s="146" t="s">
        <v>228</v>
      </c>
      <c r="F142" s="147" t="s">
        <v>229</v>
      </c>
      <c r="G142" s="148" t="s">
        <v>184</v>
      </c>
      <c r="H142" s="149">
        <v>4</v>
      </c>
      <c r="I142" s="149"/>
      <c r="J142" s="149">
        <f t="shared" si="10"/>
        <v>0</v>
      </c>
      <c r="K142" s="150"/>
      <c r="L142" s="151"/>
      <c r="M142" s="152" t="s">
        <v>1</v>
      </c>
      <c r="N142" s="153" t="s">
        <v>38</v>
      </c>
      <c r="O142" s="140">
        <v>0</v>
      </c>
      <c r="P142" s="140">
        <f t="shared" si="11"/>
        <v>0</v>
      </c>
      <c r="Q142" s="140">
        <v>0.43</v>
      </c>
      <c r="R142" s="140">
        <f t="shared" si="12"/>
        <v>1.72</v>
      </c>
      <c r="S142" s="140">
        <v>0</v>
      </c>
      <c r="T142" s="141">
        <f t="shared" si="13"/>
        <v>0</v>
      </c>
      <c r="AR142" s="142" t="s">
        <v>230</v>
      </c>
      <c r="AT142" s="142" t="s">
        <v>167</v>
      </c>
      <c r="AU142" s="142" t="s">
        <v>146</v>
      </c>
      <c r="AY142" s="13" t="s">
        <v>139</v>
      </c>
      <c r="BE142" s="143">
        <f t="shared" si="14"/>
        <v>0</v>
      </c>
      <c r="BF142" s="143">
        <f t="shared" si="15"/>
        <v>0</v>
      </c>
      <c r="BG142" s="143">
        <f t="shared" si="16"/>
        <v>0</v>
      </c>
      <c r="BH142" s="143">
        <f t="shared" si="17"/>
        <v>0</v>
      </c>
      <c r="BI142" s="143">
        <f t="shared" si="18"/>
        <v>0</v>
      </c>
      <c r="BJ142" s="13" t="s">
        <v>146</v>
      </c>
      <c r="BK142" s="144">
        <f t="shared" si="19"/>
        <v>0</v>
      </c>
      <c r="BL142" s="13" t="s">
        <v>225</v>
      </c>
      <c r="BM142" s="142" t="s">
        <v>380</v>
      </c>
    </row>
    <row r="143" spans="2:65" s="1" customFormat="1" ht="24.2" customHeight="1">
      <c r="B143" s="131"/>
      <c r="C143" s="145" t="s">
        <v>211</v>
      </c>
      <c r="D143" s="145" t="s">
        <v>167</v>
      </c>
      <c r="E143" s="146" t="s">
        <v>233</v>
      </c>
      <c r="F143" s="147" t="s">
        <v>234</v>
      </c>
      <c r="G143" s="148" t="s">
        <v>184</v>
      </c>
      <c r="H143" s="149">
        <v>2</v>
      </c>
      <c r="I143" s="149"/>
      <c r="J143" s="149">
        <f t="shared" si="10"/>
        <v>0</v>
      </c>
      <c r="K143" s="150"/>
      <c r="L143" s="151"/>
      <c r="M143" s="152" t="s">
        <v>1</v>
      </c>
      <c r="N143" s="153" t="s">
        <v>38</v>
      </c>
      <c r="O143" s="140">
        <v>0</v>
      </c>
      <c r="P143" s="140">
        <f t="shared" si="11"/>
        <v>0</v>
      </c>
      <c r="Q143" s="140">
        <v>1.6</v>
      </c>
      <c r="R143" s="140">
        <f t="shared" si="12"/>
        <v>3.2</v>
      </c>
      <c r="S143" s="140">
        <v>0</v>
      </c>
      <c r="T143" s="141">
        <f t="shared" si="13"/>
        <v>0</v>
      </c>
      <c r="AR143" s="142" t="s">
        <v>230</v>
      </c>
      <c r="AT143" s="142" t="s">
        <v>167</v>
      </c>
      <c r="AU143" s="142" t="s">
        <v>146</v>
      </c>
      <c r="AY143" s="13" t="s">
        <v>139</v>
      </c>
      <c r="BE143" s="143">
        <f t="shared" si="14"/>
        <v>0</v>
      </c>
      <c r="BF143" s="143">
        <f t="shared" si="15"/>
        <v>0</v>
      </c>
      <c r="BG143" s="143">
        <f t="shared" si="16"/>
        <v>0</v>
      </c>
      <c r="BH143" s="143">
        <f t="shared" si="17"/>
        <v>0</v>
      </c>
      <c r="BI143" s="143">
        <f t="shared" si="18"/>
        <v>0</v>
      </c>
      <c r="BJ143" s="13" t="s">
        <v>146</v>
      </c>
      <c r="BK143" s="144">
        <f t="shared" si="19"/>
        <v>0</v>
      </c>
      <c r="BL143" s="13" t="s">
        <v>225</v>
      </c>
      <c r="BM143" s="142" t="s">
        <v>381</v>
      </c>
    </row>
    <row r="144" spans="2:65" s="1" customFormat="1" ht="21.75" customHeight="1">
      <c r="B144" s="131"/>
      <c r="C144" s="145" t="s">
        <v>215</v>
      </c>
      <c r="D144" s="145" t="s">
        <v>167</v>
      </c>
      <c r="E144" s="146" t="s">
        <v>237</v>
      </c>
      <c r="F144" s="147" t="s">
        <v>238</v>
      </c>
      <c r="G144" s="148" t="s">
        <v>184</v>
      </c>
      <c r="H144" s="149">
        <v>2</v>
      </c>
      <c r="I144" s="149"/>
      <c r="J144" s="149">
        <f t="shared" si="10"/>
        <v>0</v>
      </c>
      <c r="K144" s="150"/>
      <c r="L144" s="151"/>
      <c r="M144" s="152" t="s">
        <v>1</v>
      </c>
      <c r="N144" s="153" t="s">
        <v>38</v>
      </c>
      <c r="O144" s="140">
        <v>0</v>
      </c>
      <c r="P144" s="140">
        <f t="shared" si="11"/>
        <v>0</v>
      </c>
      <c r="Q144" s="140">
        <v>0.36499999999999999</v>
      </c>
      <c r="R144" s="140">
        <f t="shared" si="12"/>
        <v>0.73</v>
      </c>
      <c r="S144" s="140">
        <v>0</v>
      </c>
      <c r="T144" s="141">
        <f t="shared" si="13"/>
        <v>0</v>
      </c>
      <c r="AR144" s="142" t="s">
        <v>230</v>
      </c>
      <c r="AT144" s="142" t="s">
        <v>167</v>
      </c>
      <c r="AU144" s="142" t="s">
        <v>146</v>
      </c>
      <c r="AY144" s="13" t="s">
        <v>139</v>
      </c>
      <c r="BE144" s="143">
        <f t="shared" si="14"/>
        <v>0</v>
      </c>
      <c r="BF144" s="143">
        <f t="shared" si="15"/>
        <v>0</v>
      </c>
      <c r="BG144" s="143">
        <f t="shared" si="16"/>
        <v>0</v>
      </c>
      <c r="BH144" s="143">
        <f t="shared" si="17"/>
        <v>0</v>
      </c>
      <c r="BI144" s="143">
        <f t="shared" si="18"/>
        <v>0</v>
      </c>
      <c r="BJ144" s="13" t="s">
        <v>146</v>
      </c>
      <c r="BK144" s="144">
        <f t="shared" si="19"/>
        <v>0</v>
      </c>
      <c r="BL144" s="13" t="s">
        <v>225</v>
      </c>
      <c r="BM144" s="142" t="s">
        <v>382</v>
      </c>
    </row>
    <row r="145" spans="2:65" s="1" customFormat="1" ht="24.2" customHeight="1">
      <c r="B145" s="131"/>
      <c r="C145" s="145" t="s">
        <v>219</v>
      </c>
      <c r="D145" s="145" t="s">
        <v>167</v>
      </c>
      <c r="E145" s="146" t="s">
        <v>241</v>
      </c>
      <c r="F145" s="147" t="s">
        <v>242</v>
      </c>
      <c r="G145" s="148" t="s">
        <v>184</v>
      </c>
      <c r="H145" s="149">
        <v>2</v>
      </c>
      <c r="I145" s="149"/>
      <c r="J145" s="149">
        <f t="shared" si="10"/>
        <v>0</v>
      </c>
      <c r="K145" s="150"/>
      <c r="L145" s="151"/>
      <c r="M145" s="152" t="s">
        <v>1</v>
      </c>
      <c r="N145" s="153" t="s">
        <v>38</v>
      </c>
      <c r="O145" s="140">
        <v>0</v>
      </c>
      <c r="P145" s="140">
        <f t="shared" si="11"/>
        <v>0</v>
      </c>
      <c r="Q145" s="140">
        <v>0.15</v>
      </c>
      <c r="R145" s="140">
        <f t="shared" si="12"/>
        <v>0.3</v>
      </c>
      <c r="S145" s="140">
        <v>0</v>
      </c>
      <c r="T145" s="141">
        <f t="shared" si="13"/>
        <v>0</v>
      </c>
      <c r="AR145" s="142" t="s">
        <v>230</v>
      </c>
      <c r="AT145" s="142" t="s">
        <v>167</v>
      </c>
      <c r="AU145" s="142" t="s">
        <v>146</v>
      </c>
      <c r="AY145" s="13" t="s">
        <v>139</v>
      </c>
      <c r="BE145" s="143">
        <f t="shared" si="14"/>
        <v>0</v>
      </c>
      <c r="BF145" s="143">
        <f t="shared" si="15"/>
        <v>0</v>
      </c>
      <c r="BG145" s="143">
        <f t="shared" si="16"/>
        <v>0</v>
      </c>
      <c r="BH145" s="143">
        <f t="shared" si="17"/>
        <v>0</v>
      </c>
      <c r="BI145" s="143">
        <f t="shared" si="18"/>
        <v>0</v>
      </c>
      <c r="BJ145" s="13" t="s">
        <v>146</v>
      </c>
      <c r="BK145" s="144">
        <f t="shared" si="19"/>
        <v>0</v>
      </c>
      <c r="BL145" s="13" t="s">
        <v>225</v>
      </c>
      <c r="BM145" s="142" t="s">
        <v>383</v>
      </c>
    </row>
    <row r="146" spans="2:65" s="1" customFormat="1" ht="24.2" customHeight="1">
      <c r="B146" s="131"/>
      <c r="C146" s="132" t="s">
        <v>7</v>
      </c>
      <c r="D146" s="132" t="s">
        <v>141</v>
      </c>
      <c r="E146" s="133" t="s">
        <v>245</v>
      </c>
      <c r="F146" s="134" t="s">
        <v>246</v>
      </c>
      <c r="G146" s="135" t="s">
        <v>202</v>
      </c>
      <c r="H146" s="136">
        <v>88</v>
      </c>
      <c r="I146" s="136"/>
      <c r="J146" s="136">
        <f t="shared" si="10"/>
        <v>0</v>
      </c>
      <c r="K146" s="137"/>
      <c r="L146" s="25"/>
      <c r="M146" s="138" t="s">
        <v>1</v>
      </c>
      <c r="N146" s="139" t="s">
        <v>38</v>
      </c>
      <c r="O146" s="140">
        <v>5.2499999999999998E-2</v>
      </c>
      <c r="P146" s="140">
        <f t="shared" si="11"/>
        <v>4.62</v>
      </c>
      <c r="Q146" s="140">
        <v>1E-4</v>
      </c>
      <c r="R146" s="140">
        <f t="shared" si="12"/>
        <v>8.8000000000000005E-3</v>
      </c>
      <c r="S146" s="140">
        <v>0</v>
      </c>
      <c r="T146" s="141">
        <f t="shared" si="13"/>
        <v>0</v>
      </c>
      <c r="AR146" s="142" t="s">
        <v>145</v>
      </c>
      <c r="AT146" s="142" t="s">
        <v>141</v>
      </c>
      <c r="AU146" s="142" t="s">
        <v>146</v>
      </c>
      <c r="AY146" s="13" t="s">
        <v>139</v>
      </c>
      <c r="BE146" s="143">
        <f t="shared" si="14"/>
        <v>0</v>
      </c>
      <c r="BF146" s="143">
        <f t="shared" si="15"/>
        <v>0</v>
      </c>
      <c r="BG146" s="143">
        <f t="shared" si="16"/>
        <v>0</v>
      </c>
      <c r="BH146" s="143">
        <f t="shared" si="17"/>
        <v>0</v>
      </c>
      <c r="BI146" s="143">
        <f t="shared" si="18"/>
        <v>0</v>
      </c>
      <c r="BJ146" s="13" t="s">
        <v>146</v>
      </c>
      <c r="BK146" s="144">
        <f t="shared" si="19"/>
        <v>0</v>
      </c>
      <c r="BL146" s="13" t="s">
        <v>145</v>
      </c>
      <c r="BM146" s="142" t="s">
        <v>384</v>
      </c>
    </row>
    <row r="147" spans="2:65" s="11" customFormat="1" ht="22.9" customHeight="1">
      <c r="B147" s="120"/>
      <c r="D147" s="121" t="s">
        <v>71</v>
      </c>
      <c r="E147" s="129" t="s">
        <v>248</v>
      </c>
      <c r="F147" s="129" t="s">
        <v>249</v>
      </c>
      <c r="J147" s="130">
        <f>BK147</f>
        <v>0</v>
      </c>
      <c r="L147" s="120"/>
      <c r="M147" s="124"/>
      <c r="P147" s="125">
        <f>P148</f>
        <v>62.856796000000003</v>
      </c>
      <c r="R147" s="125">
        <f>R148</f>
        <v>0</v>
      </c>
      <c r="T147" s="126">
        <f>T148</f>
        <v>0</v>
      </c>
      <c r="AR147" s="121" t="s">
        <v>80</v>
      </c>
      <c r="AT147" s="127" t="s">
        <v>71</v>
      </c>
      <c r="AU147" s="127" t="s">
        <v>80</v>
      </c>
      <c r="AY147" s="121" t="s">
        <v>139</v>
      </c>
      <c r="BK147" s="128">
        <f>BK148</f>
        <v>0</v>
      </c>
    </row>
    <row r="148" spans="2:65" s="1" customFormat="1" ht="33" customHeight="1">
      <c r="B148" s="131"/>
      <c r="C148" s="132" t="s">
        <v>227</v>
      </c>
      <c r="D148" s="132" t="s">
        <v>141</v>
      </c>
      <c r="E148" s="133" t="s">
        <v>251</v>
      </c>
      <c r="F148" s="134" t="s">
        <v>252</v>
      </c>
      <c r="G148" s="135" t="s">
        <v>170</v>
      </c>
      <c r="H148" s="136">
        <v>48.764000000000003</v>
      </c>
      <c r="I148" s="136"/>
      <c r="J148" s="136">
        <f>ROUND(I148*H148,3)</f>
        <v>0</v>
      </c>
      <c r="K148" s="137"/>
      <c r="L148" s="25"/>
      <c r="M148" s="138" t="s">
        <v>1</v>
      </c>
      <c r="N148" s="139" t="s">
        <v>38</v>
      </c>
      <c r="O148" s="140">
        <v>1.2889999999999999</v>
      </c>
      <c r="P148" s="140">
        <f>O148*H148</f>
        <v>62.856796000000003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145</v>
      </c>
      <c r="AT148" s="142" t="s">
        <v>141</v>
      </c>
      <c r="AU148" s="142" t="s">
        <v>146</v>
      </c>
      <c r="AY148" s="13" t="s">
        <v>139</v>
      </c>
      <c r="BE148" s="143">
        <f>IF(N148="základná",J148,0)</f>
        <v>0</v>
      </c>
      <c r="BF148" s="143">
        <f>IF(N148="znížená",J148,0)</f>
        <v>0</v>
      </c>
      <c r="BG148" s="143">
        <f>IF(N148="zákl. prenesená",J148,0)</f>
        <v>0</v>
      </c>
      <c r="BH148" s="143">
        <f>IF(N148="zníž. prenesená",J148,0)</f>
        <v>0</v>
      </c>
      <c r="BI148" s="143">
        <f>IF(N148="nulová",J148,0)</f>
        <v>0</v>
      </c>
      <c r="BJ148" s="13" t="s">
        <v>146</v>
      </c>
      <c r="BK148" s="144">
        <f>ROUND(I148*H148,3)</f>
        <v>0</v>
      </c>
      <c r="BL148" s="13" t="s">
        <v>145</v>
      </c>
      <c r="BM148" s="142" t="s">
        <v>385</v>
      </c>
    </row>
    <row r="149" spans="2:65" s="11" customFormat="1" ht="25.9" customHeight="1">
      <c r="B149" s="120"/>
      <c r="D149" s="121" t="s">
        <v>71</v>
      </c>
      <c r="E149" s="122" t="s">
        <v>304</v>
      </c>
      <c r="F149" s="122" t="s">
        <v>305</v>
      </c>
      <c r="J149" s="123">
        <f>BK149</f>
        <v>0</v>
      </c>
      <c r="L149" s="120"/>
      <c r="M149" s="124"/>
      <c r="P149" s="125">
        <f>P150</f>
        <v>6.3439999999999994</v>
      </c>
      <c r="R149" s="125">
        <f>R150</f>
        <v>0</v>
      </c>
      <c r="T149" s="126">
        <f>T150</f>
        <v>0</v>
      </c>
      <c r="AR149" s="121" t="s">
        <v>146</v>
      </c>
      <c r="AT149" s="127" t="s">
        <v>71</v>
      </c>
      <c r="AU149" s="127" t="s">
        <v>72</v>
      </c>
      <c r="AY149" s="121" t="s">
        <v>139</v>
      </c>
      <c r="BK149" s="128">
        <f>BK150</f>
        <v>0</v>
      </c>
    </row>
    <row r="150" spans="2:65" s="11" customFormat="1" ht="22.9" customHeight="1">
      <c r="B150" s="120"/>
      <c r="D150" s="121" t="s">
        <v>71</v>
      </c>
      <c r="E150" s="129" t="s">
        <v>306</v>
      </c>
      <c r="F150" s="129" t="s">
        <v>307</v>
      </c>
      <c r="J150" s="130">
        <f>BK150</f>
        <v>0</v>
      </c>
      <c r="L150" s="120"/>
      <c r="M150" s="124"/>
      <c r="P150" s="125">
        <f>P151</f>
        <v>6.3439999999999994</v>
      </c>
      <c r="R150" s="125">
        <f>R151</f>
        <v>0</v>
      </c>
      <c r="T150" s="126">
        <f>T151</f>
        <v>0</v>
      </c>
      <c r="AR150" s="121" t="s">
        <v>146</v>
      </c>
      <c r="AT150" s="127" t="s">
        <v>71</v>
      </c>
      <c r="AU150" s="127" t="s">
        <v>80</v>
      </c>
      <c r="AY150" s="121" t="s">
        <v>139</v>
      </c>
      <c r="BK150" s="128">
        <f>BK151</f>
        <v>0</v>
      </c>
    </row>
    <row r="151" spans="2:65" s="1" customFormat="1" ht="24.2" customHeight="1">
      <c r="B151" s="131"/>
      <c r="C151" s="132" t="s">
        <v>232</v>
      </c>
      <c r="D151" s="132" t="s">
        <v>141</v>
      </c>
      <c r="E151" s="133" t="s">
        <v>329</v>
      </c>
      <c r="F151" s="134" t="s">
        <v>330</v>
      </c>
      <c r="G151" s="135" t="s">
        <v>184</v>
      </c>
      <c r="H151" s="136">
        <v>26</v>
      </c>
      <c r="I151" s="136"/>
      <c r="J151" s="136">
        <f>ROUND(I151*H151,3)</f>
        <v>0</v>
      </c>
      <c r="K151" s="137"/>
      <c r="L151" s="25"/>
      <c r="M151" s="138" t="s">
        <v>1</v>
      </c>
      <c r="N151" s="139" t="s">
        <v>38</v>
      </c>
      <c r="O151" s="140">
        <v>0.24399999999999999</v>
      </c>
      <c r="P151" s="140">
        <f>O151*H151</f>
        <v>6.3439999999999994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185</v>
      </c>
      <c r="AT151" s="142" t="s">
        <v>141</v>
      </c>
      <c r="AU151" s="142" t="s">
        <v>146</v>
      </c>
      <c r="AY151" s="13" t="s">
        <v>139</v>
      </c>
      <c r="BE151" s="143">
        <f>IF(N151="základná",J151,0)</f>
        <v>0</v>
      </c>
      <c r="BF151" s="143">
        <f>IF(N151="znížená",J151,0)</f>
        <v>0</v>
      </c>
      <c r="BG151" s="143">
        <f>IF(N151="zákl. prenesená",J151,0)</f>
        <v>0</v>
      </c>
      <c r="BH151" s="143">
        <f>IF(N151="zníž. prenesená",J151,0)</f>
        <v>0</v>
      </c>
      <c r="BI151" s="143">
        <f>IF(N151="nulová",J151,0)</f>
        <v>0</v>
      </c>
      <c r="BJ151" s="13" t="s">
        <v>146</v>
      </c>
      <c r="BK151" s="144">
        <f>ROUND(I151*H151,3)</f>
        <v>0</v>
      </c>
      <c r="BL151" s="13" t="s">
        <v>185</v>
      </c>
      <c r="BM151" s="142" t="s">
        <v>386</v>
      </c>
    </row>
    <row r="152" spans="2:65" s="11" customFormat="1" ht="25.9" customHeight="1">
      <c r="B152" s="120"/>
      <c r="D152" s="121" t="s">
        <v>71</v>
      </c>
      <c r="E152" s="122" t="s">
        <v>254</v>
      </c>
      <c r="F152" s="122" t="s">
        <v>255</v>
      </c>
      <c r="J152" s="123">
        <f>BK152</f>
        <v>0</v>
      </c>
      <c r="L152" s="120"/>
      <c r="M152" s="124"/>
      <c r="P152" s="125">
        <f>P153</f>
        <v>8.7200000000000006</v>
      </c>
      <c r="R152" s="125">
        <f>R153</f>
        <v>0</v>
      </c>
      <c r="T152" s="126">
        <f>T153</f>
        <v>0</v>
      </c>
      <c r="AR152" s="121" t="s">
        <v>145</v>
      </c>
      <c r="AT152" s="127" t="s">
        <v>71</v>
      </c>
      <c r="AU152" s="127" t="s">
        <v>72</v>
      </c>
      <c r="AY152" s="121" t="s">
        <v>139</v>
      </c>
      <c r="BK152" s="128">
        <f>BK153</f>
        <v>0</v>
      </c>
    </row>
    <row r="153" spans="2:65" s="1" customFormat="1" ht="37.9" customHeight="1">
      <c r="B153" s="131"/>
      <c r="C153" s="132" t="s">
        <v>236</v>
      </c>
      <c r="D153" s="132" t="s">
        <v>141</v>
      </c>
      <c r="E153" s="133" t="s">
        <v>257</v>
      </c>
      <c r="F153" s="134" t="s">
        <v>258</v>
      </c>
      <c r="G153" s="135" t="s">
        <v>259</v>
      </c>
      <c r="H153" s="136">
        <v>8</v>
      </c>
      <c r="I153" s="136"/>
      <c r="J153" s="136">
        <f>ROUND(I153*H153,3)</f>
        <v>0</v>
      </c>
      <c r="K153" s="137"/>
      <c r="L153" s="25"/>
      <c r="M153" s="154" t="s">
        <v>1</v>
      </c>
      <c r="N153" s="155" t="s">
        <v>38</v>
      </c>
      <c r="O153" s="156">
        <v>1.0900000000000001</v>
      </c>
      <c r="P153" s="156">
        <f>O153*H153</f>
        <v>8.7200000000000006</v>
      </c>
      <c r="Q153" s="156">
        <v>0</v>
      </c>
      <c r="R153" s="156">
        <f>Q153*H153</f>
        <v>0</v>
      </c>
      <c r="S153" s="156">
        <v>0</v>
      </c>
      <c r="T153" s="157">
        <f>S153*H153</f>
        <v>0</v>
      </c>
      <c r="AR153" s="142" t="s">
        <v>260</v>
      </c>
      <c r="AT153" s="142" t="s">
        <v>141</v>
      </c>
      <c r="AU153" s="142" t="s">
        <v>80</v>
      </c>
      <c r="AY153" s="13" t="s">
        <v>139</v>
      </c>
      <c r="BE153" s="143">
        <f>IF(N153="základná",J153,0)</f>
        <v>0</v>
      </c>
      <c r="BF153" s="143">
        <f>IF(N153="znížená",J153,0)</f>
        <v>0</v>
      </c>
      <c r="BG153" s="143">
        <f>IF(N153="zákl. prenesená",J153,0)</f>
        <v>0</v>
      </c>
      <c r="BH153" s="143">
        <f>IF(N153="zníž. prenesená",J153,0)</f>
        <v>0</v>
      </c>
      <c r="BI153" s="143">
        <f>IF(N153="nulová",J153,0)</f>
        <v>0</v>
      </c>
      <c r="BJ153" s="13" t="s">
        <v>146</v>
      </c>
      <c r="BK153" s="144">
        <f>ROUND(I153*H153,3)</f>
        <v>0</v>
      </c>
      <c r="BL153" s="13" t="s">
        <v>260</v>
      </c>
      <c r="BM153" s="142" t="s">
        <v>387</v>
      </c>
    </row>
    <row r="154" spans="2:65" s="1" customFormat="1" ht="6.95" customHeight="1">
      <c r="B154" s="40"/>
      <c r="C154" s="41"/>
      <c r="D154" s="41"/>
      <c r="E154" s="41"/>
      <c r="F154" s="41"/>
      <c r="G154" s="41"/>
      <c r="H154" s="41"/>
      <c r="I154" s="41"/>
      <c r="J154" s="41"/>
      <c r="K154" s="41"/>
      <c r="L154" s="25"/>
    </row>
  </sheetData>
  <autoFilter ref="C122:K153" xr:uid="{00000000-0009-0000-0000-000003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57"/>
  <sheetViews>
    <sheetView showGridLines="0" topLeftCell="A22" workbookViewId="0">
      <selection activeCell="I38" sqref="I3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8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90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112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26.25" customHeight="1">
      <c r="B7" s="16"/>
      <c r="E7" s="196" t="str">
        <f>'Rekapitulácia stavby'!K6</f>
        <v>Rekonštrukcia ustajňovacích priestorov na hosp. dvore Liptovský Peter</v>
      </c>
      <c r="F7" s="197"/>
      <c r="G7" s="197"/>
      <c r="H7" s="19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85" t="s">
        <v>388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8. 2. 2025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>
      <c r="B15" s="25"/>
      <c r="E15" s="20" t="s">
        <v>22</v>
      </c>
      <c r="I15" s="22" t="s">
        <v>23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8" t="str">
        <f>'Rekapitulácia stavby'!E14</f>
        <v xml:space="preserve"> </v>
      </c>
      <c r="F18" s="188"/>
      <c r="G18" s="188"/>
      <c r="H18" s="188"/>
      <c r="I18" s="22" t="s">
        <v>23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21</v>
      </c>
      <c r="J20" s="20" t="s">
        <v>1</v>
      </c>
      <c r="L20" s="25"/>
    </row>
    <row r="21" spans="2:12" s="1" customFormat="1" ht="18" customHeight="1">
      <c r="B21" s="25"/>
      <c r="E21" s="20" t="s">
        <v>27</v>
      </c>
      <c r="I21" s="22" t="s">
        <v>23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30</v>
      </c>
      <c r="I23" s="22" t="s">
        <v>21</v>
      </c>
      <c r="J23" s="20" t="s">
        <v>1</v>
      </c>
      <c r="L23" s="25"/>
    </row>
    <row r="24" spans="2:12" s="1" customFormat="1" ht="18" customHeight="1">
      <c r="B24" s="25"/>
      <c r="E24" s="20" t="s">
        <v>27</v>
      </c>
      <c r="I24" s="22" t="s">
        <v>23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31</v>
      </c>
      <c r="L26" s="25"/>
    </row>
    <row r="27" spans="2:12" s="7" customFormat="1" ht="16.5" customHeight="1">
      <c r="B27" s="85"/>
      <c r="E27" s="190" t="s">
        <v>1</v>
      </c>
      <c r="F27" s="190"/>
      <c r="G27" s="190"/>
      <c r="H27" s="190"/>
      <c r="L27" s="85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32</v>
      </c>
      <c r="J30" s="62">
        <f>ROUND(J124,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5" customHeight="1">
      <c r="B33" s="25"/>
      <c r="D33" s="51" t="s">
        <v>36</v>
      </c>
      <c r="E33" s="30" t="s">
        <v>37</v>
      </c>
      <c r="F33" s="87">
        <f>ROUND((SUM(BE124:BE156)),  2)</f>
        <v>0</v>
      </c>
      <c r="G33" s="88"/>
      <c r="H33" s="88"/>
      <c r="I33" s="89">
        <v>0.2</v>
      </c>
      <c r="J33" s="87">
        <f>ROUND(((SUM(BE124:BE156))*I33),  2)</f>
        <v>0</v>
      </c>
      <c r="L33" s="25"/>
    </row>
    <row r="34" spans="2:12" s="1" customFormat="1" ht="14.45" customHeight="1">
      <c r="B34" s="25"/>
      <c r="E34" s="30" t="s">
        <v>38</v>
      </c>
      <c r="F34" s="90">
        <f>ROUND((SUM(BF124:BF156)),  2)</f>
        <v>0</v>
      </c>
      <c r="I34" s="91">
        <v>0.23</v>
      </c>
      <c r="J34" s="90">
        <f>ROUND(((SUM(BF124:BF156))*I34),  2)</f>
        <v>0</v>
      </c>
      <c r="L34" s="25"/>
    </row>
    <row r="35" spans="2:12" s="1" customFormat="1" ht="14.45" hidden="1" customHeight="1">
      <c r="B35" s="25"/>
      <c r="E35" s="22" t="s">
        <v>39</v>
      </c>
      <c r="F35" s="90">
        <f>ROUND((SUM(BG124:BG156)),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40</v>
      </c>
      <c r="F36" s="90">
        <f>ROUND((SUM(BH124:BH156)),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41</v>
      </c>
      <c r="F37" s="87">
        <f>ROUND((SUM(BI124:BI156)),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42</v>
      </c>
      <c r="E39" s="53"/>
      <c r="F39" s="53"/>
      <c r="G39" s="94" t="s">
        <v>43</v>
      </c>
      <c r="H39" s="95" t="s">
        <v>44</v>
      </c>
      <c r="I39" s="53"/>
      <c r="J39" s="96">
        <f>SUM(J30:J37)</f>
        <v>0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>
      <c r="B82" s="25"/>
      <c r="C82" s="17" t="s">
        <v>115</v>
      </c>
      <c r="L82" s="25"/>
    </row>
    <row r="83" spans="2:47" s="1" customFormat="1" ht="6.95" hidden="1" customHeight="1">
      <c r="B83" s="25"/>
      <c r="L83" s="25"/>
    </row>
    <row r="84" spans="2:47" s="1" customFormat="1" ht="12" hidden="1" customHeight="1">
      <c r="B84" s="25"/>
      <c r="C84" s="22" t="s">
        <v>12</v>
      </c>
      <c r="L84" s="25"/>
    </row>
    <row r="85" spans="2:47" s="1" customFormat="1" ht="26.25" hidden="1" customHeight="1">
      <c r="B85" s="25"/>
      <c r="E85" s="196" t="str">
        <f>E7</f>
        <v>Rekonštrukcia ustajňovacích priestorov na hosp. dvore Liptovský Peter</v>
      </c>
      <c r="F85" s="197"/>
      <c r="G85" s="197"/>
      <c r="H85" s="197"/>
      <c r="L85" s="25"/>
    </row>
    <row r="86" spans="2:47" s="1" customFormat="1" ht="12" hidden="1" customHeight="1">
      <c r="B86" s="25"/>
      <c r="C86" s="22" t="s">
        <v>113</v>
      </c>
      <c r="L86" s="25"/>
    </row>
    <row r="87" spans="2:47" s="1" customFormat="1" ht="16.5" hidden="1" customHeight="1">
      <c r="B87" s="25"/>
      <c r="E87" s="185" t="str">
        <f>E9</f>
        <v>04 - Chemická kanalizácia /paznechty/</v>
      </c>
      <c r="F87" s="195"/>
      <c r="G87" s="195"/>
      <c r="H87" s="195"/>
      <c r="L87" s="25"/>
    </row>
    <row r="88" spans="2:47" s="1" customFormat="1" ht="6.95" hidden="1" customHeight="1">
      <c r="B88" s="25"/>
      <c r="L88" s="25"/>
    </row>
    <row r="89" spans="2:47" s="1" customFormat="1" ht="12" hidden="1" customHeight="1">
      <c r="B89" s="25"/>
      <c r="C89" s="22" t="s">
        <v>16</v>
      </c>
      <c r="F89" s="20" t="str">
        <f>F12</f>
        <v>Liptovský Peter</v>
      </c>
      <c r="I89" s="22" t="s">
        <v>18</v>
      </c>
      <c r="J89" s="48" t="str">
        <f>IF(J12="","",J12)</f>
        <v>8. 2. 2025</v>
      </c>
      <c r="L89" s="25"/>
    </row>
    <row r="90" spans="2:47" s="1" customFormat="1" ht="6.95" hidden="1" customHeight="1">
      <c r="B90" s="25"/>
      <c r="L90" s="25"/>
    </row>
    <row r="91" spans="2:47" s="1" customFormat="1" ht="15.2" hidden="1" customHeight="1">
      <c r="B91" s="25"/>
      <c r="C91" s="22" t="s">
        <v>20</v>
      </c>
      <c r="F91" s="20" t="str">
        <f>E15</f>
        <v>Agria Liptovský Ondrej</v>
      </c>
      <c r="I91" s="22" t="s">
        <v>26</v>
      </c>
      <c r="J91" s="23" t="str">
        <f>E21</f>
        <v>Ing. Vladimír Šimo</v>
      </c>
      <c r="L91" s="25"/>
    </row>
    <row r="92" spans="2:47" s="1" customFormat="1" ht="15.2" hidden="1" customHeight="1">
      <c r="B92" s="25"/>
      <c r="C92" s="22" t="s">
        <v>24</v>
      </c>
      <c r="F92" s="20" t="str">
        <f>IF(E18="","",E18)</f>
        <v xml:space="preserve"> </v>
      </c>
      <c r="I92" s="22" t="s">
        <v>30</v>
      </c>
      <c r="J92" s="23" t="str">
        <f>E24</f>
        <v>Ing. Vladimír Šimo</v>
      </c>
      <c r="L92" s="25"/>
    </row>
    <row r="93" spans="2:47" s="1" customFormat="1" ht="10.35" hidden="1" customHeight="1">
      <c r="B93" s="25"/>
      <c r="L93" s="25"/>
    </row>
    <row r="94" spans="2:47" s="1" customFormat="1" ht="29.25" hidden="1" customHeight="1">
      <c r="B94" s="25"/>
      <c r="C94" s="100" t="s">
        <v>116</v>
      </c>
      <c r="D94" s="92"/>
      <c r="E94" s="92"/>
      <c r="F94" s="92"/>
      <c r="G94" s="92"/>
      <c r="H94" s="92"/>
      <c r="I94" s="92"/>
      <c r="J94" s="101" t="s">
        <v>117</v>
      </c>
      <c r="K94" s="92"/>
      <c r="L94" s="25"/>
    </row>
    <row r="95" spans="2:47" s="1" customFormat="1" ht="10.35" hidden="1" customHeight="1">
      <c r="B95" s="25"/>
      <c r="L95" s="25"/>
    </row>
    <row r="96" spans="2:47" s="1" customFormat="1" ht="22.9" hidden="1" customHeight="1">
      <c r="B96" s="25"/>
      <c r="C96" s="102" t="s">
        <v>118</v>
      </c>
      <c r="J96" s="62">
        <f>J124</f>
        <v>0</v>
      </c>
      <c r="L96" s="25"/>
      <c r="AU96" s="13" t="s">
        <v>119</v>
      </c>
    </row>
    <row r="97" spans="2:12" s="8" customFormat="1" ht="24.95" hidden="1" customHeight="1">
      <c r="B97" s="103"/>
      <c r="D97" s="104" t="s">
        <v>120</v>
      </c>
      <c r="E97" s="105"/>
      <c r="F97" s="105"/>
      <c r="G97" s="105"/>
      <c r="H97" s="105"/>
      <c r="I97" s="105"/>
      <c r="J97" s="106">
        <f>J125</f>
        <v>0</v>
      </c>
      <c r="L97" s="103"/>
    </row>
    <row r="98" spans="2:12" s="9" customFormat="1" ht="19.899999999999999" hidden="1" customHeight="1">
      <c r="B98" s="107"/>
      <c r="D98" s="108" t="s">
        <v>121</v>
      </c>
      <c r="E98" s="109"/>
      <c r="F98" s="109"/>
      <c r="G98" s="109"/>
      <c r="H98" s="109"/>
      <c r="I98" s="109"/>
      <c r="J98" s="110">
        <f>J126</f>
        <v>0</v>
      </c>
      <c r="L98" s="107"/>
    </row>
    <row r="99" spans="2:12" s="9" customFormat="1" ht="19.899999999999999" hidden="1" customHeight="1">
      <c r="B99" s="107"/>
      <c r="D99" s="108" t="s">
        <v>122</v>
      </c>
      <c r="E99" s="109"/>
      <c r="F99" s="109"/>
      <c r="G99" s="109"/>
      <c r="H99" s="109"/>
      <c r="I99" s="109"/>
      <c r="J99" s="110">
        <f>J136</f>
        <v>0</v>
      </c>
      <c r="L99" s="107"/>
    </row>
    <row r="100" spans="2:12" s="9" customFormat="1" ht="19.899999999999999" hidden="1" customHeight="1">
      <c r="B100" s="107"/>
      <c r="D100" s="108" t="s">
        <v>123</v>
      </c>
      <c r="E100" s="109"/>
      <c r="F100" s="109"/>
      <c r="G100" s="109"/>
      <c r="H100" s="109"/>
      <c r="I100" s="109"/>
      <c r="J100" s="110">
        <f>J148</f>
        <v>0</v>
      </c>
      <c r="L100" s="107"/>
    </row>
    <row r="101" spans="2:12" s="8" customFormat="1" ht="24.95" hidden="1" customHeight="1">
      <c r="B101" s="103"/>
      <c r="D101" s="104" t="s">
        <v>264</v>
      </c>
      <c r="E101" s="105"/>
      <c r="F101" s="105"/>
      <c r="G101" s="105"/>
      <c r="H101" s="105"/>
      <c r="I101" s="105"/>
      <c r="J101" s="106">
        <f>J150</f>
        <v>0</v>
      </c>
      <c r="L101" s="103"/>
    </row>
    <row r="102" spans="2:12" s="9" customFormat="1" ht="19.899999999999999" hidden="1" customHeight="1">
      <c r="B102" s="107"/>
      <c r="D102" s="108" t="s">
        <v>265</v>
      </c>
      <c r="E102" s="109"/>
      <c r="F102" s="109"/>
      <c r="G102" s="109"/>
      <c r="H102" s="109"/>
      <c r="I102" s="109"/>
      <c r="J102" s="110">
        <f>J151</f>
        <v>0</v>
      </c>
      <c r="L102" s="107"/>
    </row>
    <row r="103" spans="2:12" s="8" customFormat="1" ht="24.95" hidden="1" customHeight="1">
      <c r="B103" s="103"/>
      <c r="D103" s="104" t="s">
        <v>124</v>
      </c>
      <c r="E103" s="105"/>
      <c r="F103" s="105"/>
      <c r="G103" s="105"/>
      <c r="H103" s="105"/>
      <c r="I103" s="105"/>
      <c r="J103" s="106">
        <f>J153</f>
        <v>0</v>
      </c>
      <c r="L103" s="103"/>
    </row>
    <row r="104" spans="2:12" s="8" customFormat="1" ht="24.95" hidden="1" customHeight="1">
      <c r="B104" s="103"/>
      <c r="D104" s="104" t="s">
        <v>389</v>
      </c>
      <c r="E104" s="105"/>
      <c r="F104" s="105"/>
      <c r="G104" s="105"/>
      <c r="H104" s="105"/>
      <c r="I104" s="105"/>
      <c r="J104" s="106">
        <f>J155</f>
        <v>0</v>
      </c>
      <c r="L104" s="103"/>
    </row>
    <row r="105" spans="2:12" s="1" customFormat="1" ht="21.75" hidden="1" customHeight="1">
      <c r="B105" s="25"/>
      <c r="L105" s="25"/>
    </row>
    <row r="106" spans="2:12" s="1" customFormat="1" ht="6.95" hidden="1" customHeight="1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25"/>
    </row>
    <row r="107" spans="2:12" hidden="1"/>
    <row r="108" spans="2:12" hidden="1"/>
    <row r="109" spans="2:12" hidden="1"/>
    <row r="110" spans="2:12" s="1" customFormat="1" ht="6.95" customHeight="1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5"/>
    </row>
    <row r="111" spans="2:12" s="1" customFormat="1" ht="24.95" customHeight="1">
      <c r="B111" s="25"/>
      <c r="C111" s="17" t="s">
        <v>125</v>
      </c>
      <c r="L111" s="25"/>
    </row>
    <row r="112" spans="2:12" s="1" customFormat="1" ht="6.95" customHeight="1">
      <c r="B112" s="25"/>
      <c r="L112" s="25"/>
    </row>
    <row r="113" spans="2:65" s="1" customFormat="1" ht="12" customHeight="1">
      <c r="B113" s="25"/>
      <c r="C113" s="22" t="s">
        <v>12</v>
      </c>
      <c r="L113" s="25"/>
    </row>
    <row r="114" spans="2:65" s="1" customFormat="1" ht="26.25" customHeight="1">
      <c r="B114" s="25"/>
      <c r="E114" s="196" t="str">
        <f>E7</f>
        <v>Rekonštrukcia ustajňovacích priestorov na hosp. dvore Liptovský Peter</v>
      </c>
      <c r="F114" s="197"/>
      <c r="G114" s="197"/>
      <c r="H114" s="197"/>
      <c r="L114" s="25"/>
    </row>
    <row r="115" spans="2:65" s="1" customFormat="1" ht="12" customHeight="1">
      <c r="B115" s="25"/>
      <c r="C115" s="22" t="s">
        <v>113</v>
      </c>
      <c r="L115" s="25"/>
    </row>
    <row r="116" spans="2:65" s="1" customFormat="1" ht="16.5" customHeight="1">
      <c r="B116" s="25"/>
      <c r="E116" s="185" t="str">
        <f>E9</f>
        <v>04 - Chemická kanalizácia /paznechty/</v>
      </c>
      <c r="F116" s="195"/>
      <c r="G116" s="195"/>
      <c r="H116" s="195"/>
      <c r="L116" s="25"/>
    </row>
    <row r="117" spans="2:65" s="1" customFormat="1" ht="6.95" customHeight="1">
      <c r="B117" s="25"/>
      <c r="L117" s="25"/>
    </row>
    <row r="118" spans="2:65" s="1" customFormat="1" ht="12" customHeight="1">
      <c r="B118" s="25"/>
      <c r="C118" s="22" t="s">
        <v>16</v>
      </c>
      <c r="F118" s="20" t="str">
        <f>F12</f>
        <v>Liptovský Peter</v>
      </c>
      <c r="I118" s="22" t="s">
        <v>18</v>
      </c>
      <c r="J118" s="48" t="str">
        <f>IF(J12="","",J12)</f>
        <v>8. 2. 2025</v>
      </c>
      <c r="L118" s="25"/>
    </row>
    <row r="119" spans="2:65" s="1" customFormat="1" ht="6.95" customHeight="1">
      <c r="B119" s="25"/>
      <c r="L119" s="25"/>
    </row>
    <row r="120" spans="2:65" s="1" customFormat="1" ht="15.2" customHeight="1">
      <c r="B120" s="25"/>
      <c r="C120" s="22" t="s">
        <v>20</v>
      </c>
      <c r="F120" s="20" t="str">
        <f>E15</f>
        <v>Agria Liptovský Ondrej</v>
      </c>
      <c r="I120" s="22" t="s">
        <v>26</v>
      </c>
      <c r="J120" s="23" t="str">
        <f>E21</f>
        <v>Ing. Vladimír Šimo</v>
      </c>
      <c r="L120" s="25"/>
    </row>
    <row r="121" spans="2:65" s="1" customFormat="1" ht="15.2" customHeight="1">
      <c r="B121" s="25"/>
      <c r="C121" s="22" t="s">
        <v>24</v>
      </c>
      <c r="F121" s="20" t="str">
        <f>IF(E18="","",E18)</f>
        <v xml:space="preserve"> </v>
      </c>
      <c r="I121" s="22" t="s">
        <v>30</v>
      </c>
      <c r="J121" s="23" t="str">
        <f>E24</f>
        <v>Ing. Vladimír Šimo</v>
      </c>
      <c r="L121" s="25"/>
    </row>
    <row r="122" spans="2:65" s="1" customFormat="1" ht="10.35" customHeight="1">
      <c r="B122" s="25"/>
      <c r="L122" s="25"/>
    </row>
    <row r="123" spans="2:65" s="10" customFormat="1" ht="29.25" customHeight="1">
      <c r="B123" s="111"/>
      <c r="C123" s="112" t="s">
        <v>126</v>
      </c>
      <c r="D123" s="113" t="s">
        <v>57</v>
      </c>
      <c r="E123" s="113" t="s">
        <v>53</v>
      </c>
      <c r="F123" s="113" t="s">
        <v>54</v>
      </c>
      <c r="G123" s="113" t="s">
        <v>127</v>
      </c>
      <c r="H123" s="113" t="s">
        <v>128</v>
      </c>
      <c r="I123" s="113" t="s">
        <v>129</v>
      </c>
      <c r="J123" s="114" t="s">
        <v>117</v>
      </c>
      <c r="K123" s="115" t="s">
        <v>130</v>
      </c>
      <c r="L123" s="111"/>
      <c r="M123" s="55" t="s">
        <v>1</v>
      </c>
      <c r="N123" s="56" t="s">
        <v>36</v>
      </c>
      <c r="O123" s="56" t="s">
        <v>131</v>
      </c>
      <c r="P123" s="56" t="s">
        <v>132</v>
      </c>
      <c r="Q123" s="56" t="s">
        <v>133</v>
      </c>
      <c r="R123" s="56" t="s">
        <v>134</v>
      </c>
      <c r="S123" s="56" t="s">
        <v>135</v>
      </c>
      <c r="T123" s="57" t="s">
        <v>136</v>
      </c>
    </row>
    <row r="124" spans="2:65" s="1" customFormat="1" ht="22.9" customHeight="1">
      <c r="B124" s="25"/>
      <c r="C124" s="60" t="s">
        <v>118</v>
      </c>
      <c r="J124" s="116">
        <f>BK124</f>
        <v>0</v>
      </c>
      <c r="L124" s="25"/>
      <c r="M124" s="58"/>
      <c r="N124" s="49"/>
      <c r="O124" s="49"/>
      <c r="P124" s="117">
        <f>P125+P150+P153+P155</f>
        <v>376.39224000000007</v>
      </c>
      <c r="Q124" s="49"/>
      <c r="R124" s="117">
        <f>R125+R150+R153+R155</f>
        <v>39.748080000000002</v>
      </c>
      <c r="S124" s="49"/>
      <c r="T124" s="118">
        <f>T125+T150+T153+T155</f>
        <v>0</v>
      </c>
      <c r="AT124" s="13" t="s">
        <v>71</v>
      </c>
      <c r="AU124" s="13" t="s">
        <v>119</v>
      </c>
      <c r="BK124" s="119">
        <f>BK125+BK150+BK153+BK155</f>
        <v>0</v>
      </c>
    </row>
    <row r="125" spans="2:65" s="11" customFormat="1" ht="25.9" customHeight="1">
      <c r="B125" s="120"/>
      <c r="D125" s="121" t="s">
        <v>71</v>
      </c>
      <c r="E125" s="122" t="s">
        <v>137</v>
      </c>
      <c r="F125" s="122" t="s">
        <v>138</v>
      </c>
      <c r="J125" s="123">
        <f>BK125</f>
        <v>0</v>
      </c>
      <c r="L125" s="120"/>
      <c r="M125" s="124"/>
      <c r="P125" s="125">
        <f>P126+P136+P148</f>
        <v>368.87624000000005</v>
      </c>
      <c r="R125" s="125">
        <f>R126+R136+R148</f>
        <v>39.748080000000002</v>
      </c>
      <c r="T125" s="126">
        <f>T126+T136+T148</f>
        <v>0</v>
      </c>
      <c r="AR125" s="121" t="s">
        <v>80</v>
      </c>
      <c r="AT125" s="127" t="s">
        <v>71</v>
      </c>
      <c r="AU125" s="127" t="s">
        <v>72</v>
      </c>
      <c r="AY125" s="121" t="s">
        <v>139</v>
      </c>
      <c r="BK125" s="128">
        <f>BK126+BK136+BK148</f>
        <v>0</v>
      </c>
    </row>
    <row r="126" spans="2:65" s="11" customFormat="1" ht="22.9" customHeight="1">
      <c r="B126" s="120"/>
      <c r="D126" s="121" t="s">
        <v>71</v>
      </c>
      <c r="E126" s="129" t="s">
        <v>80</v>
      </c>
      <c r="F126" s="129" t="s">
        <v>140</v>
      </c>
      <c r="J126" s="130">
        <f>BK126</f>
        <v>0</v>
      </c>
      <c r="L126" s="120"/>
      <c r="M126" s="124"/>
      <c r="P126" s="125">
        <f>SUM(P127:P135)</f>
        <v>295.94183000000004</v>
      </c>
      <c r="R126" s="125">
        <f>SUM(R127:R135)</f>
        <v>22</v>
      </c>
      <c r="T126" s="126">
        <f>SUM(T127:T135)</f>
        <v>0</v>
      </c>
      <c r="AR126" s="121" t="s">
        <v>80</v>
      </c>
      <c r="AT126" s="127" t="s">
        <v>71</v>
      </c>
      <c r="AU126" s="127" t="s">
        <v>80</v>
      </c>
      <c r="AY126" s="121" t="s">
        <v>139</v>
      </c>
      <c r="BK126" s="128">
        <f>SUM(BK127:BK135)</f>
        <v>0</v>
      </c>
    </row>
    <row r="127" spans="2:65" s="1" customFormat="1" ht="16.5" customHeight="1">
      <c r="B127" s="131"/>
      <c r="C127" s="132" t="s">
        <v>80</v>
      </c>
      <c r="D127" s="132" t="s">
        <v>141</v>
      </c>
      <c r="E127" s="133" t="s">
        <v>142</v>
      </c>
      <c r="F127" s="134" t="s">
        <v>143</v>
      </c>
      <c r="G127" s="135" t="s">
        <v>144</v>
      </c>
      <c r="H127" s="136">
        <v>22.3</v>
      </c>
      <c r="I127" s="136"/>
      <c r="J127" s="136">
        <f t="shared" ref="J127:J135" si="0">ROUND(I127*H127,3)</f>
        <v>0</v>
      </c>
      <c r="K127" s="137"/>
      <c r="L127" s="25"/>
      <c r="M127" s="138" t="s">
        <v>1</v>
      </c>
      <c r="N127" s="139" t="s">
        <v>38</v>
      </c>
      <c r="O127" s="140">
        <v>4.1219999999999999</v>
      </c>
      <c r="P127" s="140">
        <f t="shared" ref="P127:P135" si="1">O127*H127</f>
        <v>91.920600000000007</v>
      </c>
      <c r="Q127" s="140">
        <v>0</v>
      </c>
      <c r="R127" s="140">
        <f t="shared" ref="R127:R135" si="2">Q127*H127</f>
        <v>0</v>
      </c>
      <c r="S127" s="140">
        <v>0</v>
      </c>
      <c r="T127" s="141">
        <f t="shared" ref="T127:T135" si="3">S127*H127</f>
        <v>0</v>
      </c>
      <c r="AR127" s="142" t="s">
        <v>145</v>
      </c>
      <c r="AT127" s="142" t="s">
        <v>141</v>
      </c>
      <c r="AU127" s="142" t="s">
        <v>146</v>
      </c>
      <c r="AY127" s="13" t="s">
        <v>139</v>
      </c>
      <c r="BE127" s="143">
        <f t="shared" ref="BE127:BE135" si="4">IF(N127="základná",J127,0)</f>
        <v>0</v>
      </c>
      <c r="BF127" s="143">
        <f t="shared" ref="BF127:BF135" si="5">IF(N127="znížená",J127,0)</f>
        <v>0</v>
      </c>
      <c r="BG127" s="143">
        <f t="shared" ref="BG127:BG135" si="6">IF(N127="zákl. prenesená",J127,0)</f>
        <v>0</v>
      </c>
      <c r="BH127" s="143">
        <f t="shared" ref="BH127:BH135" si="7">IF(N127="zníž. prenesená",J127,0)</f>
        <v>0</v>
      </c>
      <c r="BI127" s="143">
        <f t="shared" ref="BI127:BI135" si="8">IF(N127="nulová",J127,0)</f>
        <v>0</v>
      </c>
      <c r="BJ127" s="13" t="s">
        <v>146</v>
      </c>
      <c r="BK127" s="144">
        <f t="shared" ref="BK127:BK135" si="9">ROUND(I127*H127,3)</f>
        <v>0</v>
      </c>
      <c r="BL127" s="13" t="s">
        <v>145</v>
      </c>
      <c r="BM127" s="142" t="s">
        <v>390</v>
      </c>
    </row>
    <row r="128" spans="2:65" s="1" customFormat="1" ht="24.2" customHeight="1">
      <c r="B128" s="131"/>
      <c r="C128" s="132" t="s">
        <v>146</v>
      </c>
      <c r="D128" s="132" t="s">
        <v>141</v>
      </c>
      <c r="E128" s="133" t="s">
        <v>148</v>
      </c>
      <c r="F128" s="134" t="s">
        <v>149</v>
      </c>
      <c r="G128" s="135" t="s">
        <v>144</v>
      </c>
      <c r="H128" s="136">
        <v>22.3</v>
      </c>
      <c r="I128" s="136"/>
      <c r="J128" s="136">
        <f t="shared" si="0"/>
        <v>0</v>
      </c>
      <c r="K128" s="137"/>
      <c r="L128" s="25"/>
      <c r="M128" s="138" t="s">
        <v>1</v>
      </c>
      <c r="N128" s="139" t="s">
        <v>38</v>
      </c>
      <c r="O128" s="140">
        <v>0.14599999999999999</v>
      </c>
      <c r="P128" s="140">
        <f t="shared" si="1"/>
        <v>3.2557999999999998</v>
      </c>
      <c r="Q128" s="140">
        <v>0</v>
      </c>
      <c r="R128" s="140">
        <f t="shared" si="2"/>
        <v>0</v>
      </c>
      <c r="S128" s="140">
        <v>0</v>
      </c>
      <c r="T128" s="141">
        <f t="shared" si="3"/>
        <v>0</v>
      </c>
      <c r="AR128" s="142" t="s">
        <v>145</v>
      </c>
      <c r="AT128" s="142" t="s">
        <v>141</v>
      </c>
      <c r="AU128" s="142" t="s">
        <v>146</v>
      </c>
      <c r="AY128" s="13" t="s">
        <v>139</v>
      </c>
      <c r="BE128" s="143">
        <f t="shared" si="4"/>
        <v>0</v>
      </c>
      <c r="BF128" s="143">
        <f t="shared" si="5"/>
        <v>0</v>
      </c>
      <c r="BG128" s="143">
        <f t="shared" si="6"/>
        <v>0</v>
      </c>
      <c r="BH128" s="143">
        <f t="shared" si="7"/>
        <v>0</v>
      </c>
      <c r="BI128" s="143">
        <f t="shared" si="8"/>
        <v>0</v>
      </c>
      <c r="BJ128" s="13" t="s">
        <v>146</v>
      </c>
      <c r="BK128" s="144">
        <f t="shared" si="9"/>
        <v>0</v>
      </c>
      <c r="BL128" s="13" t="s">
        <v>145</v>
      </c>
      <c r="BM128" s="142" t="s">
        <v>391</v>
      </c>
    </row>
    <row r="129" spans="2:65" s="1" customFormat="1" ht="21.75" customHeight="1">
      <c r="B129" s="131"/>
      <c r="C129" s="132" t="s">
        <v>151</v>
      </c>
      <c r="D129" s="132" t="s">
        <v>141</v>
      </c>
      <c r="E129" s="133" t="s">
        <v>392</v>
      </c>
      <c r="F129" s="134" t="s">
        <v>393</v>
      </c>
      <c r="G129" s="135" t="s">
        <v>144</v>
      </c>
      <c r="H129" s="136">
        <v>33</v>
      </c>
      <c r="I129" s="136"/>
      <c r="J129" s="136">
        <f t="shared" si="0"/>
        <v>0</v>
      </c>
      <c r="K129" s="137"/>
      <c r="L129" s="25"/>
      <c r="M129" s="138" t="s">
        <v>1</v>
      </c>
      <c r="N129" s="139" t="s">
        <v>38</v>
      </c>
      <c r="O129" s="140">
        <v>4.2</v>
      </c>
      <c r="P129" s="140">
        <f t="shared" si="1"/>
        <v>138.6</v>
      </c>
      <c r="Q129" s="140">
        <v>0</v>
      </c>
      <c r="R129" s="140">
        <f t="shared" si="2"/>
        <v>0</v>
      </c>
      <c r="S129" s="140">
        <v>0</v>
      </c>
      <c r="T129" s="141">
        <f t="shared" si="3"/>
        <v>0</v>
      </c>
      <c r="AR129" s="142" t="s">
        <v>145</v>
      </c>
      <c r="AT129" s="142" t="s">
        <v>141</v>
      </c>
      <c r="AU129" s="142" t="s">
        <v>146</v>
      </c>
      <c r="AY129" s="13" t="s">
        <v>139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13" t="s">
        <v>146</v>
      </c>
      <c r="BK129" s="144">
        <f t="shared" si="9"/>
        <v>0</v>
      </c>
      <c r="BL129" s="13" t="s">
        <v>145</v>
      </c>
      <c r="BM129" s="142" t="s">
        <v>394</v>
      </c>
    </row>
    <row r="130" spans="2:65" s="1" customFormat="1" ht="37.9" customHeight="1">
      <c r="B130" s="131"/>
      <c r="C130" s="132" t="s">
        <v>145</v>
      </c>
      <c r="D130" s="132" t="s">
        <v>141</v>
      </c>
      <c r="E130" s="133" t="s">
        <v>155</v>
      </c>
      <c r="F130" s="134" t="s">
        <v>156</v>
      </c>
      <c r="G130" s="135" t="s">
        <v>144</v>
      </c>
      <c r="H130" s="136">
        <v>33</v>
      </c>
      <c r="I130" s="136"/>
      <c r="J130" s="136">
        <f t="shared" si="0"/>
        <v>0</v>
      </c>
      <c r="K130" s="137"/>
      <c r="L130" s="25"/>
      <c r="M130" s="138" t="s">
        <v>1</v>
      </c>
      <c r="N130" s="139" t="s">
        <v>38</v>
      </c>
      <c r="O130" s="140">
        <v>0.95</v>
      </c>
      <c r="P130" s="140">
        <f t="shared" si="1"/>
        <v>31.349999999999998</v>
      </c>
      <c r="Q130" s="140">
        <v>0</v>
      </c>
      <c r="R130" s="140">
        <f t="shared" si="2"/>
        <v>0</v>
      </c>
      <c r="S130" s="140">
        <v>0</v>
      </c>
      <c r="T130" s="141">
        <f t="shared" si="3"/>
        <v>0</v>
      </c>
      <c r="AR130" s="142" t="s">
        <v>145</v>
      </c>
      <c r="AT130" s="142" t="s">
        <v>141</v>
      </c>
      <c r="AU130" s="142" t="s">
        <v>146</v>
      </c>
      <c r="AY130" s="13" t="s">
        <v>139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146</v>
      </c>
      <c r="BK130" s="144">
        <f t="shared" si="9"/>
        <v>0</v>
      </c>
      <c r="BL130" s="13" t="s">
        <v>145</v>
      </c>
      <c r="BM130" s="142" t="s">
        <v>395</v>
      </c>
    </row>
    <row r="131" spans="2:65" s="1" customFormat="1" ht="16.5" customHeight="1">
      <c r="B131" s="131"/>
      <c r="C131" s="132" t="s">
        <v>158</v>
      </c>
      <c r="D131" s="132" t="s">
        <v>141</v>
      </c>
      <c r="E131" s="133" t="s">
        <v>159</v>
      </c>
      <c r="F131" s="134" t="s">
        <v>160</v>
      </c>
      <c r="G131" s="135" t="s">
        <v>144</v>
      </c>
      <c r="H131" s="136">
        <v>14.5</v>
      </c>
      <c r="I131" s="136"/>
      <c r="J131" s="136">
        <f t="shared" si="0"/>
        <v>0</v>
      </c>
      <c r="K131" s="137"/>
      <c r="L131" s="25"/>
      <c r="M131" s="138" t="s">
        <v>1</v>
      </c>
      <c r="N131" s="139" t="s">
        <v>38</v>
      </c>
      <c r="O131" s="140">
        <v>8.1000000000000003E-2</v>
      </c>
      <c r="P131" s="140">
        <f t="shared" si="1"/>
        <v>1.1745000000000001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145</v>
      </c>
      <c r="AT131" s="142" t="s">
        <v>141</v>
      </c>
      <c r="AU131" s="142" t="s">
        <v>146</v>
      </c>
      <c r="AY131" s="13" t="s">
        <v>139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146</v>
      </c>
      <c r="BK131" s="144">
        <f t="shared" si="9"/>
        <v>0</v>
      </c>
      <c r="BL131" s="13" t="s">
        <v>145</v>
      </c>
      <c r="BM131" s="142" t="s">
        <v>396</v>
      </c>
    </row>
    <row r="132" spans="2:65" s="1" customFormat="1" ht="24.2" customHeight="1">
      <c r="B132" s="131"/>
      <c r="C132" s="132" t="s">
        <v>162</v>
      </c>
      <c r="D132" s="132" t="s">
        <v>141</v>
      </c>
      <c r="E132" s="133" t="s">
        <v>163</v>
      </c>
      <c r="F132" s="134" t="s">
        <v>164</v>
      </c>
      <c r="G132" s="135" t="s">
        <v>144</v>
      </c>
      <c r="H132" s="136">
        <v>28.8</v>
      </c>
      <c r="I132" s="136"/>
      <c r="J132" s="136">
        <f t="shared" si="0"/>
        <v>0</v>
      </c>
      <c r="K132" s="137"/>
      <c r="L132" s="25"/>
      <c r="M132" s="138" t="s">
        <v>1</v>
      </c>
      <c r="N132" s="139" t="s">
        <v>38</v>
      </c>
      <c r="O132" s="140">
        <v>0.24199999999999999</v>
      </c>
      <c r="P132" s="140">
        <f t="shared" si="1"/>
        <v>6.9695999999999998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145</v>
      </c>
      <c r="AT132" s="142" t="s">
        <v>141</v>
      </c>
      <c r="AU132" s="142" t="s">
        <v>146</v>
      </c>
      <c r="AY132" s="13" t="s">
        <v>139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146</v>
      </c>
      <c r="BK132" s="144">
        <f t="shared" si="9"/>
        <v>0</v>
      </c>
      <c r="BL132" s="13" t="s">
        <v>145</v>
      </c>
      <c r="BM132" s="142" t="s">
        <v>397</v>
      </c>
    </row>
    <row r="133" spans="2:65" s="1" customFormat="1" ht="16.5" customHeight="1">
      <c r="B133" s="131"/>
      <c r="C133" s="145" t="s">
        <v>166</v>
      </c>
      <c r="D133" s="145" t="s">
        <v>167</v>
      </c>
      <c r="E133" s="146" t="s">
        <v>168</v>
      </c>
      <c r="F133" s="147" t="s">
        <v>169</v>
      </c>
      <c r="G133" s="148" t="s">
        <v>170</v>
      </c>
      <c r="H133" s="149">
        <v>22</v>
      </c>
      <c r="I133" s="149"/>
      <c r="J133" s="149">
        <f t="shared" si="0"/>
        <v>0</v>
      </c>
      <c r="K133" s="150"/>
      <c r="L133" s="151"/>
      <c r="M133" s="152" t="s">
        <v>1</v>
      </c>
      <c r="N133" s="153" t="s">
        <v>38</v>
      </c>
      <c r="O133" s="140">
        <v>0</v>
      </c>
      <c r="P133" s="140">
        <f t="shared" si="1"/>
        <v>0</v>
      </c>
      <c r="Q133" s="140">
        <v>1</v>
      </c>
      <c r="R133" s="140">
        <f t="shared" si="2"/>
        <v>22</v>
      </c>
      <c r="S133" s="140">
        <v>0</v>
      </c>
      <c r="T133" s="141">
        <f t="shared" si="3"/>
        <v>0</v>
      </c>
      <c r="AR133" s="142" t="s">
        <v>171</v>
      </c>
      <c r="AT133" s="142" t="s">
        <v>167</v>
      </c>
      <c r="AU133" s="142" t="s">
        <v>146</v>
      </c>
      <c r="AY133" s="13" t="s">
        <v>139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146</v>
      </c>
      <c r="BK133" s="144">
        <f t="shared" si="9"/>
        <v>0</v>
      </c>
      <c r="BL133" s="13" t="s">
        <v>145</v>
      </c>
      <c r="BM133" s="142" t="s">
        <v>398</v>
      </c>
    </row>
    <row r="134" spans="2:65" s="1" customFormat="1" ht="24.2" customHeight="1">
      <c r="B134" s="131"/>
      <c r="C134" s="132" t="s">
        <v>171</v>
      </c>
      <c r="D134" s="132" t="s">
        <v>141</v>
      </c>
      <c r="E134" s="133" t="s">
        <v>173</v>
      </c>
      <c r="F134" s="134" t="s">
        <v>174</v>
      </c>
      <c r="G134" s="135" t="s">
        <v>144</v>
      </c>
      <c r="H134" s="136">
        <v>14.5</v>
      </c>
      <c r="I134" s="136"/>
      <c r="J134" s="136">
        <f t="shared" si="0"/>
        <v>0</v>
      </c>
      <c r="K134" s="137"/>
      <c r="L134" s="25"/>
      <c r="M134" s="138" t="s">
        <v>1</v>
      </c>
      <c r="N134" s="139" t="s">
        <v>38</v>
      </c>
      <c r="O134" s="140">
        <v>1.5009999999999999</v>
      </c>
      <c r="P134" s="140">
        <f t="shared" si="1"/>
        <v>21.764499999999998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145</v>
      </c>
      <c r="AT134" s="142" t="s">
        <v>141</v>
      </c>
      <c r="AU134" s="142" t="s">
        <v>146</v>
      </c>
      <c r="AY134" s="13" t="s">
        <v>139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146</v>
      </c>
      <c r="BK134" s="144">
        <f t="shared" si="9"/>
        <v>0</v>
      </c>
      <c r="BL134" s="13" t="s">
        <v>145</v>
      </c>
      <c r="BM134" s="142" t="s">
        <v>399</v>
      </c>
    </row>
    <row r="135" spans="2:65" s="1" customFormat="1" ht="21.75" customHeight="1">
      <c r="B135" s="131"/>
      <c r="C135" s="132" t="s">
        <v>176</v>
      </c>
      <c r="D135" s="132" t="s">
        <v>141</v>
      </c>
      <c r="E135" s="133" t="s">
        <v>177</v>
      </c>
      <c r="F135" s="134" t="s">
        <v>178</v>
      </c>
      <c r="G135" s="135" t="s">
        <v>179</v>
      </c>
      <c r="H135" s="136">
        <v>53</v>
      </c>
      <c r="I135" s="136"/>
      <c r="J135" s="136">
        <f t="shared" si="0"/>
        <v>0</v>
      </c>
      <c r="K135" s="137"/>
      <c r="L135" s="25"/>
      <c r="M135" s="138" t="s">
        <v>1</v>
      </c>
      <c r="N135" s="139" t="s">
        <v>38</v>
      </c>
      <c r="O135" s="140">
        <v>1.711E-2</v>
      </c>
      <c r="P135" s="140">
        <f t="shared" si="1"/>
        <v>0.90683000000000002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145</v>
      </c>
      <c r="AT135" s="142" t="s">
        <v>141</v>
      </c>
      <c r="AU135" s="142" t="s">
        <v>146</v>
      </c>
      <c r="AY135" s="13" t="s">
        <v>139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146</v>
      </c>
      <c r="BK135" s="144">
        <f t="shared" si="9"/>
        <v>0</v>
      </c>
      <c r="BL135" s="13" t="s">
        <v>145</v>
      </c>
      <c r="BM135" s="142" t="s">
        <v>400</v>
      </c>
    </row>
    <row r="136" spans="2:65" s="11" customFormat="1" ht="22.9" customHeight="1">
      <c r="B136" s="120"/>
      <c r="D136" s="121" t="s">
        <v>71</v>
      </c>
      <c r="E136" s="129" t="s">
        <v>171</v>
      </c>
      <c r="F136" s="129" t="s">
        <v>181</v>
      </c>
      <c r="J136" s="130">
        <f>BK136</f>
        <v>0</v>
      </c>
      <c r="L136" s="120"/>
      <c r="M136" s="124"/>
      <c r="P136" s="125">
        <f>SUM(P137:P147)</f>
        <v>25.640999999999998</v>
      </c>
      <c r="R136" s="125">
        <f>SUM(R137:R147)</f>
        <v>17.748079999999998</v>
      </c>
      <c r="T136" s="126">
        <f>SUM(T137:T147)</f>
        <v>0</v>
      </c>
      <c r="AR136" s="121" t="s">
        <v>80</v>
      </c>
      <c r="AT136" s="127" t="s">
        <v>71</v>
      </c>
      <c r="AU136" s="127" t="s">
        <v>80</v>
      </c>
      <c r="AY136" s="121" t="s">
        <v>139</v>
      </c>
      <c r="BK136" s="128">
        <f>SUM(BK137:BK147)</f>
        <v>0</v>
      </c>
    </row>
    <row r="137" spans="2:65" s="1" customFormat="1" ht="24.2" customHeight="1">
      <c r="B137" s="131"/>
      <c r="C137" s="132" t="s">
        <v>106</v>
      </c>
      <c r="D137" s="132" t="s">
        <v>141</v>
      </c>
      <c r="E137" s="133" t="s">
        <v>192</v>
      </c>
      <c r="F137" s="134" t="s">
        <v>193</v>
      </c>
      <c r="G137" s="135" t="s">
        <v>184</v>
      </c>
      <c r="H137" s="136">
        <v>2</v>
      </c>
      <c r="I137" s="136"/>
      <c r="J137" s="136">
        <f t="shared" ref="J137:J147" si="10">ROUND(I137*H137,3)</f>
        <v>0</v>
      </c>
      <c r="K137" s="137"/>
      <c r="L137" s="25"/>
      <c r="M137" s="138" t="s">
        <v>1</v>
      </c>
      <c r="N137" s="139" t="s">
        <v>38</v>
      </c>
      <c r="O137" s="140">
        <v>1.476</v>
      </c>
      <c r="P137" s="140">
        <f t="shared" ref="P137:P147" si="11">O137*H137</f>
        <v>2.952</v>
      </c>
      <c r="Q137" s="140">
        <v>6.4990000000000006E-2</v>
      </c>
      <c r="R137" s="140">
        <f t="shared" ref="R137:R147" si="12">Q137*H137</f>
        <v>0.12998000000000001</v>
      </c>
      <c r="S137" s="140">
        <v>0</v>
      </c>
      <c r="T137" s="141">
        <f t="shared" ref="T137:T147" si="13">S137*H137</f>
        <v>0</v>
      </c>
      <c r="AR137" s="142" t="s">
        <v>145</v>
      </c>
      <c r="AT137" s="142" t="s">
        <v>141</v>
      </c>
      <c r="AU137" s="142" t="s">
        <v>146</v>
      </c>
      <c r="AY137" s="13" t="s">
        <v>139</v>
      </c>
      <c r="BE137" s="143">
        <f t="shared" ref="BE137:BE147" si="14">IF(N137="základná",J137,0)</f>
        <v>0</v>
      </c>
      <c r="BF137" s="143">
        <f t="shared" ref="BF137:BF147" si="15">IF(N137="znížená",J137,0)</f>
        <v>0</v>
      </c>
      <c r="BG137" s="143">
        <f t="shared" ref="BG137:BG147" si="16">IF(N137="zákl. prenesená",J137,0)</f>
        <v>0</v>
      </c>
      <c r="BH137" s="143">
        <f t="shared" ref="BH137:BH147" si="17">IF(N137="zníž. prenesená",J137,0)</f>
        <v>0</v>
      </c>
      <c r="BI137" s="143">
        <f t="shared" ref="BI137:BI147" si="18">IF(N137="nulová",J137,0)</f>
        <v>0</v>
      </c>
      <c r="BJ137" s="13" t="s">
        <v>146</v>
      </c>
      <c r="BK137" s="144">
        <f t="shared" ref="BK137:BK147" si="19">ROUND(I137*H137,3)</f>
        <v>0</v>
      </c>
      <c r="BL137" s="13" t="s">
        <v>145</v>
      </c>
      <c r="BM137" s="142" t="s">
        <v>401</v>
      </c>
    </row>
    <row r="138" spans="2:65" s="1" customFormat="1" ht="24.2" customHeight="1">
      <c r="B138" s="131"/>
      <c r="C138" s="132" t="s">
        <v>109</v>
      </c>
      <c r="D138" s="132" t="s">
        <v>141</v>
      </c>
      <c r="E138" s="133" t="s">
        <v>200</v>
      </c>
      <c r="F138" s="134" t="s">
        <v>201</v>
      </c>
      <c r="G138" s="135" t="s">
        <v>202</v>
      </c>
      <c r="H138" s="136">
        <v>70</v>
      </c>
      <c r="I138" s="136"/>
      <c r="J138" s="136">
        <f t="shared" si="10"/>
        <v>0</v>
      </c>
      <c r="K138" s="137"/>
      <c r="L138" s="25"/>
      <c r="M138" s="138" t="s">
        <v>1</v>
      </c>
      <c r="N138" s="139" t="s">
        <v>38</v>
      </c>
      <c r="O138" s="140">
        <v>5.7299999999999997E-2</v>
      </c>
      <c r="P138" s="140">
        <f t="shared" si="11"/>
        <v>4.0110000000000001</v>
      </c>
      <c r="Q138" s="140">
        <v>2.1900000000000001E-3</v>
      </c>
      <c r="R138" s="140">
        <f t="shared" si="12"/>
        <v>0.15330000000000002</v>
      </c>
      <c r="S138" s="140">
        <v>0</v>
      </c>
      <c r="T138" s="141">
        <f t="shared" si="13"/>
        <v>0</v>
      </c>
      <c r="AR138" s="142" t="s">
        <v>145</v>
      </c>
      <c r="AT138" s="142" t="s">
        <v>141</v>
      </c>
      <c r="AU138" s="142" t="s">
        <v>146</v>
      </c>
      <c r="AY138" s="13" t="s">
        <v>139</v>
      </c>
      <c r="BE138" s="143">
        <f t="shared" si="14"/>
        <v>0</v>
      </c>
      <c r="BF138" s="143">
        <f t="shared" si="15"/>
        <v>0</v>
      </c>
      <c r="BG138" s="143">
        <f t="shared" si="16"/>
        <v>0</v>
      </c>
      <c r="BH138" s="143">
        <f t="shared" si="17"/>
        <v>0</v>
      </c>
      <c r="BI138" s="143">
        <f t="shared" si="18"/>
        <v>0</v>
      </c>
      <c r="BJ138" s="13" t="s">
        <v>146</v>
      </c>
      <c r="BK138" s="144">
        <f t="shared" si="19"/>
        <v>0</v>
      </c>
      <c r="BL138" s="13" t="s">
        <v>145</v>
      </c>
      <c r="BM138" s="142" t="s">
        <v>402</v>
      </c>
    </row>
    <row r="139" spans="2:65" s="1" customFormat="1" ht="16.5" customHeight="1">
      <c r="B139" s="131"/>
      <c r="C139" s="132" t="s">
        <v>191</v>
      </c>
      <c r="D139" s="132" t="s">
        <v>141</v>
      </c>
      <c r="E139" s="133" t="s">
        <v>212</v>
      </c>
      <c r="F139" s="134" t="s">
        <v>213</v>
      </c>
      <c r="G139" s="135" t="s">
        <v>202</v>
      </c>
      <c r="H139" s="136">
        <v>70</v>
      </c>
      <c r="I139" s="136"/>
      <c r="J139" s="136">
        <f t="shared" si="10"/>
        <v>0</v>
      </c>
      <c r="K139" s="137"/>
      <c r="L139" s="25"/>
      <c r="M139" s="138" t="s">
        <v>1</v>
      </c>
      <c r="N139" s="139" t="s">
        <v>38</v>
      </c>
      <c r="O139" s="140">
        <v>5.7000000000000002E-2</v>
      </c>
      <c r="P139" s="140">
        <f t="shared" si="11"/>
        <v>3.99</v>
      </c>
      <c r="Q139" s="140">
        <v>0</v>
      </c>
      <c r="R139" s="140">
        <f t="shared" si="12"/>
        <v>0</v>
      </c>
      <c r="S139" s="140">
        <v>0</v>
      </c>
      <c r="T139" s="141">
        <f t="shared" si="13"/>
        <v>0</v>
      </c>
      <c r="AR139" s="142" t="s">
        <v>145</v>
      </c>
      <c r="AT139" s="142" t="s">
        <v>141</v>
      </c>
      <c r="AU139" s="142" t="s">
        <v>146</v>
      </c>
      <c r="AY139" s="13" t="s">
        <v>139</v>
      </c>
      <c r="BE139" s="143">
        <f t="shared" si="14"/>
        <v>0</v>
      </c>
      <c r="BF139" s="143">
        <f t="shared" si="15"/>
        <v>0</v>
      </c>
      <c r="BG139" s="143">
        <f t="shared" si="16"/>
        <v>0</v>
      </c>
      <c r="BH139" s="143">
        <f t="shared" si="17"/>
        <v>0</v>
      </c>
      <c r="BI139" s="143">
        <f t="shared" si="18"/>
        <v>0</v>
      </c>
      <c r="BJ139" s="13" t="s">
        <v>146</v>
      </c>
      <c r="BK139" s="144">
        <f t="shared" si="19"/>
        <v>0</v>
      </c>
      <c r="BL139" s="13" t="s">
        <v>145</v>
      </c>
      <c r="BM139" s="142" t="s">
        <v>403</v>
      </c>
    </row>
    <row r="140" spans="2:65" s="1" customFormat="1" ht="16.5" customHeight="1">
      <c r="B140" s="131"/>
      <c r="C140" s="132" t="s">
        <v>195</v>
      </c>
      <c r="D140" s="132" t="s">
        <v>141</v>
      </c>
      <c r="E140" s="133" t="s">
        <v>404</v>
      </c>
      <c r="F140" s="134" t="s">
        <v>405</v>
      </c>
      <c r="G140" s="135" t="s">
        <v>184</v>
      </c>
      <c r="H140" s="136">
        <v>1</v>
      </c>
      <c r="I140" s="136"/>
      <c r="J140" s="136">
        <f t="shared" si="10"/>
        <v>0</v>
      </c>
      <c r="K140" s="137"/>
      <c r="L140" s="25"/>
      <c r="M140" s="138" t="s">
        <v>1</v>
      </c>
      <c r="N140" s="139" t="s">
        <v>38</v>
      </c>
      <c r="O140" s="140">
        <v>5.1180000000000003</v>
      </c>
      <c r="P140" s="140">
        <f t="shared" si="11"/>
        <v>5.1180000000000003</v>
      </c>
      <c r="Q140" s="140">
        <v>0</v>
      </c>
      <c r="R140" s="140">
        <f t="shared" si="12"/>
        <v>0</v>
      </c>
      <c r="S140" s="140">
        <v>0</v>
      </c>
      <c r="T140" s="141">
        <f t="shared" si="13"/>
        <v>0</v>
      </c>
      <c r="AR140" s="142" t="s">
        <v>145</v>
      </c>
      <c r="AT140" s="142" t="s">
        <v>141</v>
      </c>
      <c r="AU140" s="142" t="s">
        <v>146</v>
      </c>
      <c r="AY140" s="13" t="s">
        <v>139</v>
      </c>
      <c r="BE140" s="143">
        <f t="shared" si="14"/>
        <v>0</v>
      </c>
      <c r="BF140" s="143">
        <f t="shared" si="15"/>
        <v>0</v>
      </c>
      <c r="BG140" s="143">
        <f t="shared" si="16"/>
        <v>0</v>
      </c>
      <c r="BH140" s="143">
        <f t="shared" si="17"/>
        <v>0</v>
      </c>
      <c r="BI140" s="143">
        <f t="shared" si="18"/>
        <v>0</v>
      </c>
      <c r="BJ140" s="13" t="s">
        <v>146</v>
      </c>
      <c r="BK140" s="144">
        <f t="shared" si="19"/>
        <v>0</v>
      </c>
      <c r="BL140" s="13" t="s">
        <v>145</v>
      </c>
      <c r="BM140" s="142" t="s">
        <v>406</v>
      </c>
    </row>
    <row r="141" spans="2:65" s="1" customFormat="1" ht="16.5" customHeight="1">
      <c r="B141" s="131"/>
      <c r="C141" s="145" t="s">
        <v>199</v>
      </c>
      <c r="D141" s="145" t="s">
        <v>167</v>
      </c>
      <c r="E141" s="146" t="s">
        <v>407</v>
      </c>
      <c r="F141" s="147" t="s">
        <v>408</v>
      </c>
      <c r="G141" s="148" t="s">
        <v>184</v>
      </c>
      <c r="H141" s="149">
        <v>1</v>
      </c>
      <c r="I141" s="149"/>
      <c r="J141" s="149">
        <f t="shared" si="10"/>
        <v>0</v>
      </c>
      <c r="K141" s="150"/>
      <c r="L141" s="151"/>
      <c r="M141" s="152" t="s">
        <v>1</v>
      </c>
      <c r="N141" s="153" t="s">
        <v>38</v>
      </c>
      <c r="O141" s="140">
        <v>0</v>
      </c>
      <c r="P141" s="140">
        <f t="shared" si="11"/>
        <v>0</v>
      </c>
      <c r="Q141" s="140">
        <v>14.4</v>
      </c>
      <c r="R141" s="140">
        <f t="shared" si="12"/>
        <v>14.4</v>
      </c>
      <c r="S141" s="140">
        <v>0</v>
      </c>
      <c r="T141" s="141">
        <f t="shared" si="13"/>
        <v>0</v>
      </c>
      <c r="AR141" s="142" t="s">
        <v>171</v>
      </c>
      <c r="AT141" s="142" t="s">
        <v>167</v>
      </c>
      <c r="AU141" s="142" t="s">
        <v>146</v>
      </c>
      <c r="AY141" s="13" t="s">
        <v>139</v>
      </c>
      <c r="BE141" s="143">
        <f t="shared" si="14"/>
        <v>0</v>
      </c>
      <c r="BF141" s="143">
        <f t="shared" si="15"/>
        <v>0</v>
      </c>
      <c r="BG141" s="143">
        <f t="shared" si="16"/>
        <v>0</v>
      </c>
      <c r="BH141" s="143">
        <f t="shared" si="17"/>
        <v>0</v>
      </c>
      <c r="BI141" s="143">
        <f t="shared" si="18"/>
        <v>0</v>
      </c>
      <c r="BJ141" s="13" t="s">
        <v>146</v>
      </c>
      <c r="BK141" s="144">
        <f t="shared" si="19"/>
        <v>0</v>
      </c>
      <c r="BL141" s="13" t="s">
        <v>145</v>
      </c>
      <c r="BM141" s="142" t="s">
        <v>409</v>
      </c>
    </row>
    <row r="142" spans="2:65" s="1" customFormat="1" ht="24.2" customHeight="1">
      <c r="B142" s="131"/>
      <c r="C142" s="132" t="s">
        <v>204</v>
      </c>
      <c r="D142" s="132" t="s">
        <v>141</v>
      </c>
      <c r="E142" s="133" t="s">
        <v>223</v>
      </c>
      <c r="F142" s="134" t="s">
        <v>224</v>
      </c>
      <c r="G142" s="135" t="s">
        <v>184</v>
      </c>
      <c r="H142" s="136">
        <v>5</v>
      </c>
      <c r="I142" s="136"/>
      <c r="J142" s="136">
        <f t="shared" si="10"/>
        <v>0</v>
      </c>
      <c r="K142" s="137"/>
      <c r="L142" s="25"/>
      <c r="M142" s="138" t="s">
        <v>1</v>
      </c>
      <c r="N142" s="139" t="s">
        <v>38</v>
      </c>
      <c r="O142" s="140">
        <v>1.179</v>
      </c>
      <c r="P142" s="140">
        <f t="shared" si="11"/>
        <v>5.8950000000000005</v>
      </c>
      <c r="Q142" s="140">
        <v>1.6559999999999998E-2</v>
      </c>
      <c r="R142" s="140">
        <f t="shared" si="12"/>
        <v>8.2799999999999985E-2</v>
      </c>
      <c r="S142" s="140">
        <v>0</v>
      </c>
      <c r="T142" s="141">
        <f t="shared" si="13"/>
        <v>0</v>
      </c>
      <c r="AR142" s="142" t="s">
        <v>225</v>
      </c>
      <c r="AT142" s="142" t="s">
        <v>141</v>
      </c>
      <c r="AU142" s="142" t="s">
        <v>146</v>
      </c>
      <c r="AY142" s="13" t="s">
        <v>139</v>
      </c>
      <c r="BE142" s="143">
        <f t="shared" si="14"/>
        <v>0</v>
      </c>
      <c r="BF142" s="143">
        <f t="shared" si="15"/>
        <v>0</v>
      </c>
      <c r="BG142" s="143">
        <f t="shared" si="16"/>
        <v>0</v>
      </c>
      <c r="BH142" s="143">
        <f t="shared" si="17"/>
        <v>0</v>
      </c>
      <c r="BI142" s="143">
        <f t="shared" si="18"/>
        <v>0</v>
      </c>
      <c r="BJ142" s="13" t="s">
        <v>146</v>
      </c>
      <c r="BK142" s="144">
        <f t="shared" si="19"/>
        <v>0</v>
      </c>
      <c r="BL142" s="13" t="s">
        <v>225</v>
      </c>
      <c r="BM142" s="142" t="s">
        <v>410</v>
      </c>
    </row>
    <row r="143" spans="2:65" s="1" customFormat="1" ht="24.2" customHeight="1">
      <c r="B143" s="131"/>
      <c r="C143" s="145" t="s">
        <v>185</v>
      </c>
      <c r="D143" s="145" t="s">
        <v>167</v>
      </c>
      <c r="E143" s="146" t="s">
        <v>228</v>
      </c>
      <c r="F143" s="147" t="s">
        <v>229</v>
      </c>
      <c r="G143" s="148" t="s">
        <v>184</v>
      </c>
      <c r="H143" s="149">
        <v>2</v>
      </c>
      <c r="I143" s="149"/>
      <c r="J143" s="149">
        <f t="shared" si="10"/>
        <v>0</v>
      </c>
      <c r="K143" s="150"/>
      <c r="L143" s="151"/>
      <c r="M143" s="152" t="s">
        <v>1</v>
      </c>
      <c r="N143" s="153" t="s">
        <v>38</v>
      </c>
      <c r="O143" s="140">
        <v>0</v>
      </c>
      <c r="P143" s="140">
        <f t="shared" si="11"/>
        <v>0</v>
      </c>
      <c r="Q143" s="140">
        <v>0.43</v>
      </c>
      <c r="R143" s="140">
        <f t="shared" si="12"/>
        <v>0.86</v>
      </c>
      <c r="S143" s="140">
        <v>0</v>
      </c>
      <c r="T143" s="141">
        <f t="shared" si="13"/>
        <v>0</v>
      </c>
      <c r="AR143" s="142" t="s">
        <v>230</v>
      </c>
      <c r="AT143" s="142" t="s">
        <v>167</v>
      </c>
      <c r="AU143" s="142" t="s">
        <v>146</v>
      </c>
      <c r="AY143" s="13" t="s">
        <v>139</v>
      </c>
      <c r="BE143" s="143">
        <f t="shared" si="14"/>
        <v>0</v>
      </c>
      <c r="BF143" s="143">
        <f t="shared" si="15"/>
        <v>0</v>
      </c>
      <c r="BG143" s="143">
        <f t="shared" si="16"/>
        <v>0</v>
      </c>
      <c r="BH143" s="143">
        <f t="shared" si="17"/>
        <v>0</v>
      </c>
      <c r="BI143" s="143">
        <f t="shared" si="18"/>
        <v>0</v>
      </c>
      <c r="BJ143" s="13" t="s">
        <v>146</v>
      </c>
      <c r="BK143" s="144">
        <f t="shared" si="19"/>
        <v>0</v>
      </c>
      <c r="BL143" s="13" t="s">
        <v>225</v>
      </c>
      <c r="BM143" s="142" t="s">
        <v>411</v>
      </c>
    </row>
    <row r="144" spans="2:65" s="1" customFormat="1" ht="24.2" customHeight="1">
      <c r="B144" s="131"/>
      <c r="C144" s="145" t="s">
        <v>211</v>
      </c>
      <c r="D144" s="145" t="s">
        <v>167</v>
      </c>
      <c r="E144" s="146" t="s">
        <v>233</v>
      </c>
      <c r="F144" s="147" t="s">
        <v>234</v>
      </c>
      <c r="G144" s="148" t="s">
        <v>184</v>
      </c>
      <c r="H144" s="149">
        <v>1</v>
      </c>
      <c r="I144" s="149"/>
      <c r="J144" s="149">
        <f t="shared" si="10"/>
        <v>0</v>
      </c>
      <c r="K144" s="150"/>
      <c r="L144" s="151"/>
      <c r="M144" s="152" t="s">
        <v>1</v>
      </c>
      <c r="N144" s="153" t="s">
        <v>38</v>
      </c>
      <c r="O144" s="140">
        <v>0</v>
      </c>
      <c r="P144" s="140">
        <f t="shared" si="11"/>
        <v>0</v>
      </c>
      <c r="Q144" s="140">
        <v>1.6</v>
      </c>
      <c r="R144" s="140">
        <f t="shared" si="12"/>
        <v>1.6</v>
      </c>
      <c r="S144" s="140">
        <v>0</v>
      </c>
      <c r="T144" s="141">
        <f t="shared" si="13"/>
        <v>0</v>
      </c>
      <c r="AR144" s="142" t="s">
        <v>230</v>
      </c>
      <c r="AT144" s="142" t="s">
        <v>167</v>
      </c>
      <c r="AU144" s="142" t="s">
        <v>146</v>
      </c>
      <c r="AY144" s="13" t="s">
        <v>139</v>
      </c>
      <c r="BE144" s="143">
        <f t="shared" si="14"/>
        <v>0</v>
      </c>
      <c r="BF144" s="143">
        <f t="shared" si="15"/>
        <v>0</v>
      </c>
      <c r="BG144" s="143">
        <f t="shared" si="16"/>
        <v>0</v>
      </c>
      <c r="BH144" s="143">
        <f t="shared" si="17"/>
        <v>0</v>
      </c>
      <c r="BI144" s="143">
        <f t="shared" si="18"/>
        <v>0</v>
      </c>
      <c r="BJ144" s="13" t="s">
        <v>146</v>
      </c>
      <c r="BK144" s="144">
        <f t="shared" si="19"/>
        <v>0</v>
      </c>
      <c r="BL144" s="13" t="s">
        <v>225</v>
      </c>
      <c r="BM144" s="142" t="s">
        <v>412</v>
      </c>
    </row>
    <row r="145" spans="2:65" s="1" customFormat="1" ht="21.75" customHeight="1">
      <c r="B145" s="131"/>
      <c r="C145" s="145" t="s">
        <v>215</v>
      </c>
      <c r="D145" s="145" t="s">
        <v>167</v>
      </c>
      <c r="E145" s="146" t="s">
        <v>237</v>
      </c>
      <c r="F145" s="147" t="s">
        <v>238</v>
      </c>
      <c r="G145" s="148" t="s">
        <v>184</v>
      </c>
      <c r="H145" s="149">
        <v>1</v>
      </c>
      <c r="I145" s="149"/>
      <c r="J145" s="149">
        <f t="shared" si="10"/>
        <v>0</v>
      </c>
      <c r="K145" s="150"/>
      <c r="L145" s="151"/>
      <c r="M145" s="152" t="s">
        <v>1</v>
      </c>
      <c r="N145" s="153" t="s">
        <v>38</v>
      </c>
      <c r="O145" s="140">
        <v>0</v>
      </c>
      <c r="P145" s="140">
        <f t="shared" si="11"/>
        <v>0</v>
      </c>
      <c r="Q145" s="140">
        <v>0.36499999999999999</v>
      </c>
      <c r="R145" s="140">
        <f t="shared" si="12"/>
        <v>0.36499999999999999</v>
      </c>
      <c r="S145" s="140">
        <v>0</v>
      </c>
      <c r="T145" s="141">
        <f t="shared" si="13"/>
        <v>0</v>
      </c>
      <c r="AR145" s="142" t="s">
        <v>230</v>
      </c>
      <c r="AT145" s="142" t="s">
        <v>167</v>
      </c>
      <c r="AU145" s="142" t="s">
        <v>146</v>
      </c>
      <c r="AY145" s="13" t="s">
        <v>139</v>
      </c>
      <c r="BE145" s="143">
        <f t="shared" si="14"/>
        <v>0</v>
      </c>
      <c r="BF145" s="143">
        <f t="shared" si="15"/>
        <v>0</v>
      </c>
      <c r="BG145" s="143">
        <f t="shared" si="16"/>
        <v>0</v>
      </c>
      <c r="BH145" s="143">
        <f t="shared" si="17"/>
        <v>0</v>
      </c>
      <c r="BI145" s="143">
        <f t="shared" si="18"/>
        <v>0</v>
      </c>
      <c r="BJ145" s="13" t="s">
        <v>146</v>
      </c>
      <c r="BK145" s="144">
        <f t="shared" si="19"/>
        <v>0</v>
      </c>
      <c r="BL145" s="13" t="s">
        <v>225</v>
      </c>
      <c r="BM145" s="142" t="s">
        <v>413</v>
      </c>
    </row>
    <row r="146" spans="2:65" s="1" customFormat="1" ht="24.2" customHeight="1">
      <c r="B146" s="131"/>
      <c r="C146" s="145" t="s">
        <v>219</v>
      </c>
      <c r="D146" s="145" t="s">
        <v>167</v>
      </c>
      <c r="E146" s="146" t="s">
        <v>241</v>
      </c>
      <c r="F146" s="147" t="s">
        <v>242</v>
      </c>
      <c r="G146" s="148" t="s">
        <v>184</v>
      </c>
      <c r="H146" s="149">
        <v>1</v>
      </c>
      <c r="I146" s="149"/>
      <c r="J146" s="149">
        <f t="shared" si="10"/>
        <v>0</v>
      </c>
      <c r="K146" s="150"/>
      <c r="L146" s="151"/>
      <c r="M146" s="152" t="s">
        <v>1</v>
      </c>
      <c r="N146" s="153" t="s">
        <v>38</v>
      </c>
      <c r="O146" s="140">
        <v>0</v>
      </c>
      <c r="P146" s="140">
        <f t="shared" si="11"/>
        <v>0</v>
      </c>
      <c r="Q146" s="140">
        <v>0.15</v>
      </c>
      <c r="R146" s="140">
        <f t="shared" si="12"/>
        <v>0.15</v>
      </c>
      <c r="S146" s="140">
        <v>0</v>
      </c>
      <c r="T146" s="141">
        <f t="shared" si="13"/>
        <v>0</v>
      </c>
      <c r="AR146" s="142" t="s">
        <v>230</v>
      </c>
      <c r="AT146" s="142" t="s">
        <v>167</v>
      </c>
      <c r="AU146" s="142" t="s">
        <v>146</v>
      </c>
      <c r="AY146" s="13" t="s">
        <v>139</v>
      </c>
      <c r="BE146" s="143">
        <f t="shared" si="14"/>
        <v>0</v>
      </c>
      <c r="BF146" s="143">
        <f t="shared" si="15"/>
        <v>0</v>
      </c>
      <c r="BG146" s="143">
        <f t="shared" si="16"/>
        <v>0</v>
      </c>
      <c r="BH146" s="143">
        <f t="shared" si="17"/>
        <v>0</v>
      </c>
      <c r="BI146" s="143">
        <f t="shared" si="18"/>
        <v>0</v>
      </c>
      <c r="BJ146" s="13" t="s">
        <v>146</v>
      </c>
      <c r="BK146" s="144">
        <f t="shared" si="19"/>
        <v>0</v>
      </c>
      <c r="BL146" s="13" t="s">
        <v>225</v>
      </c>
      <c r="BM146" s="142" t="s">
        <v>414</v>
      </c>
    </row>
    <row r="147" spans="2:65" s="1" customFormat="1" ht="24.2" customHeight="1">
      <c r="B147" s="131"/>
      <c r="C147" s="132" t="s">
        <v>7</v>
      </c>
      <c r="D147" s="132" t="s">
        <v>141</v>
      </c>
      <c r="E147" s="133" t="s">
        <v>245</v>
      </c>
      <c r="F147" s="134" t="s">
        <v>246</v>
      </c>
      <c r="G147" s="135" t="s">
        <v>202</v>
      </c>
      <c r="H147" s="136">
        <v>70</v>
      </c>
      <c r="I147" s="136"/>
      <c r="J147" s="136">
        <f t="shared" si="10"/>
        <v>0</v>
      </c>
      <c r="K147" s="137"/>
      <c r="L147" s="25"/>
      <c r="M147" s="138" t="s">
        <v>1</v>
      </c>
      <c r="N147" s="139" t="s">
        <v>38</v>
      </c>
      <c r="O147" s="140">
        <v>5.2499999999999998E-2</v>
      </c>
      <c r="P147" s="140">
        <f t="shared" si="11"/>
        <v>3.6749999999999998</v>
      </c>
      <c r="Q147" s="140">
        <v>1E-4</v>
      </c>
      <c r="R147" s="140">
        <f t="shared" si="12"/>
        <v>7.0000000000000001E-3</v>
      </c>
      <c r="S147" s="140">
        <v>0</v>
      </c>
      <c r="T147" s="141">
        <f t="shared" si="13"/>
        <v>0</v>
      </c>
      <c r="AR147" s="142" t="s">
        <v>145</v>
      </c>
      <c r="AT147" s="142" t="s">
        <v>141</v>
      </c>
      <c r="AU147" s="142" t="s">
        <v>146</v>
      </c>
      <c r="AY147" s="13" t="s">
        <v>139</v>
      </c>
      <c r="BE147" s="143">
        <f t="shared" si="14"/>
        <v>0</v>
      </c>
      <c r="BF147" s="143">
        <f t="shared" si="15"/>
        <v>0</v>
      </c>
      <c r="BG147" s="143">
        <f t="shared" si="16"/>
        <v>0</v>
      </c>
      <c r="BH147" s="143">
        <f t="shared" si="17"/>
        <v>0</v>
      </c>
      <c r="BI147" s="143">
        <f t="shared" si="18"/>
        <v>0</v>
      </c>
      <c r="BJ147" s="13" t="s">
        <v>146</v>
      </c>
      <c r="BK147" s="144">
        <f t="shared" si="19"/>
        <v>0</v>
      </c>
      <c r="BL147" s="13" t="s">
        <v>145</v>
      </c>
      <c r="BM147" s="142" t="s">
        <v>415</v>
      </c>
    </row>
    <row r="148" spans="2:65" s="11" customFormat="1" ht="22.9" customHeight="1">
      <c r="B148" s="120"/>
      <c r="D148" s="121" t="s">
        <v>71</v>
      </c>
      <c r="E148" s="129" t="s">
        <v>248</v>
      </c>
      <c r="F148" s="129" t="s">
        <v>249</v>
      </c>
      <c r="J148" s="130">
        <f>BK148</f>
        <v>0</v>
      </c>
      <c r="L148" s="120"/>
      <c r="M148" s="124"/>
      <c r="P148" s="125">
        <f>P149</f>
        <v>47.293409999999994</v>
      </c>
      <c r="R148" s="125">
        <f>R149</f>
        <v>0</v>
      </c>
      <c r="T148" s="126">
        <f>T149</f>
        <v>0</v>
      </c>
      <c r="AR148" s="121" t="s">
        <v>80</v>
      </c>
      <c r="AT148" s="127" t="s">
        <v>71</v>
      </c>
      <c r="AU148" s="127" t="s">
        <v>80</v>
      </c>
      <c r="AY148" s="121" t="s">
        <v>139</v>
      </c>
      <c r="BK148" s="128">
        <f>BK149</f>
        <v>0</v>
      </c>
    </row>
    <row r="149" spans="2:65" s="1" customFormat="1" ht="33" customHeight="1">
      <c r="B149" s="131"/>
      <c r="C149" s="132" t="s">
        <v>227</v>
      </c>
      <c r="D149" s="132" t="s">
        <v>141</v>
      </c>
      <c r="E149" s="133" t="s">
        <v>251</v>
      </c>
      <c r="F149" s="134" t="s">
        <v>252</v>
      </c>
      <c r="G149" s="135" t="s">
        <v>170</v>
      </c>
      <c r="H149" s="136">
        <v>36.69</v>
      </c>
      <c r="I149" s="136"/>
      <c r="J149" s="136">
        <f>ROUND(I149*H149,3)</f>
        <v>0</v>
      </c>
      <c r="K149" s="137"/>
      <c r="L149" s="25"/>
      <c r="M149" s="138" t="s">
        <v>1</v>
      </c>
      <c r="N149" s="139" t="s">
        <v>38</v>
      </c>
      <c r="O149" s="140">
        <v>1.2889999999999999</v>
      </c>
      <c r="P149" s="140">
        <f>O149*H149</f>
        <v>47.293409999999994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145</v>
      </c>
      <c r="AT149" s="142" t="s">
        <v>141</v>
      </c>
      <c r="AU149" s="142" t="s">
        <v>146</v>
      </c>
      <c r="AY149" s="13" t="s">
        <v>139</v>
      </c>
      <c r="BE149" s="143">
        <f>IF(N149="základná",J149,0)</f>
        <v>0</v>
      </c>
      <c r="BF149" s="143">
        <f>IF(N149="znížená",J149,0)</f>
        <v>0</v>
      </c>
      <c r="BG149" s="143">
        <f>IF(N149="zákl. prenesená",J149,0)</f>
        <v>0</v>
      </c>
      <c r="BH149" s="143">
        <f>IF(N149="zníž. prenesená",J149,0)</f>
        <v>0</v>
      </c>
      <c r="BI149" s="143">
        <f>IF(N149="nulová",J149,0)</f>
        <v>0</v>
      </c>
      <c r="BJ149" s="13" t="s">
        <v>146</v>
      </c>
      <c r="BK149" s="144">
        <f>ROUND(I149*H149,3)</f>
        <v>0</v>
      </c>
      <c r="BL149" s="13" t="s">
        <v>145</v>
      </c>
      <c r="BM149" s="142" t="s">
        <v>416</v>
      </c>
    </row>
    <row r="150" spans="2:65" s="11" customFormat="1" ht="25.9" customHeight="1">
      <c r="B150" s="120"/>
      <c r="D150" s="121" t="s">
        <v>71</v>
      </c>
      <c r="E150" s="122" t="s">
        <v>304</v>
      </c>
      <c r="F150" s="122" t="s">
        <v>305</v>
      </c>
      <c r="J150" s="123">
        <f>BK150</f>
        <v>0</v>
      </c>
      <c r="L150" s="120"/>
      <c r="M150" s="124"/>
      <c r="P150" s="125">
        <f>P151</f>
        <v>0.97599999999999998</v>
      </c>
      <c r="R150" s="125">
        <f>R151</f>
        <v>0</v>
      </c>
      <c r="T150" s="126">
        <f>T151</f>
        <v>0</v>
      </c>
      <c r="AR150" s="121" t="s">
        <v>146</v>
      </c>
      <c r="AT150" s="127" t="s">
        <v>71</v>
      </c>
      <c r="AU150" s="127" t="s">
        <v>72</v>
      </c>
      <c r="AY150" s="121" t="s">
        <v>139</v>
      </c>
      <c r="BK150" s="128">
        <f>BK151</f>
        <v>0</v>
      </c>
    </row>
    <row r="151" spans="2:65" s="11" customFormat="1" ht="22.9" customHeight="1">
      <c r="B151" s="120"/>
      <c r="D151" s="121" t="s">
        <v>71</v>
      </c>
      <c r="E151" s="129" t="s">
        <v>306</v>
      </c>
      <c r="F151" s="129" t="s">
        <v>307</v>
      </c>
      <c r="J151" s="130">
        <f>BK151</f>
        <v>0</v>
      </c>
      <c r="L151" s="120"/>
      <c r="M151" s="124"/>
      <c r="P151" s="125">
        <f>P152</f>
        <v>0.97599999999999998</v>
      </c>
      <c r="R151" s="125">
        <f>R152</f>
        <v>0</v>
      </c>
      <c r="T151" s="126">
        <f>T152</f>
        <v>0</v>
      </c>
      <c r="AR151" s="121" t="s">
        <v>146</v>
      </c>
      <c r="AT151" s="127" t="s">
        <v>71</v>
      </c>
      <c r="AU151" s="127" t="s">
        <v>80</v>
      </c>
      <c r="AY151" s="121" t="s">
        <v>139</v>
      </c>
      <c r="BK151" s="128">
        <f>BK152</f>
        <v>0</v>
      </c>
    </row>
    <row r="152" spans="2:65" s="1" customFormat="1" ht="24.2" customHeight="1">
      <c r="B152" s="131"/>
      <c r="C152" s="132" t="s">
        <v>232</v>
      </c>
      <c r="D152" s="132" t="s">
        <v>141</v>
      </c>
      <c r="E152" s="133" t="s">
        <v>329</v>
      </c>
      <c r="F152" s="134" t="s">
        <v>330</v>
      </c>
      <c r="G152" s="135" t="s">
        <v>184</v>
      </c>
      <c r="H152" s="136">
        <v>4</v>
      </c>
      <c r="I152" s="136"/>
      <c r="J152" s="136">
        <f>ROUND(I152*H152,3)</f>
        <v>0</v>
      </c>
      <c r="K152" s="137"/>
      <c r="L152" s="25"/>
      <c r="M152" s="138" t="s">
        <v>1</v>
      </c>
      <c r="N152" s="139" t="s">
        <v>38</v>
      </c>
      <c r="O152" s="140">
        <v>0.24399999999999999</v>
      </c>
      <c r="P152" s="140">
        <f>O152*H152</f>
        <v>0.97599999999999998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185</v>
      </c>
      <c r="AT152" s="142" t="s">
        <v>141</v>
      </c>
      <c r="AU152" s="142" t="s">
        <v>146</v>
      </c>
      <c r="AY152" s="13" t="s">
        <v>139</v>
      </c>
      <c r="BE152" s="143">
        <f>IF(N152="základná",J152,0)</f>
        <v>0</v>
      </c>
      <c r="BF152" s="143">
        <f>IF(N152="znížená",J152,0)</f>
        <v>0</v>
      </c>
      <c r="BG152" s="143">
        <f>IF(N152="zákl. prenesená",J152,0)</f>
        <v>0</v>
      </c>
      <c r="BH152" s="143">
        <f>IF(N152="zníž. prenesená",J152,0)</f>
        <v>0</v>
      </c>
      <c r="BI152" s="143">
        <f>IF(N152="nulová",J152,0)</f>
        <v>0</v>
      </c>
      <c r="BJ152" s="13" t="s">
        <v>146</v>
      </c>
      <c r="BK152" s="144">
        <f>ROUND(I152*H152,3)</f>
        <v>0</v>
      </c>
      <c r="BL152" s="13" t="s">
        <v>185</v>
      </c>
      <c r="BM152" s="142" t="s">
        <v>417</v>
      </c>
    </row>
    <row r="153" spans="2:65" s="11" customFormat="1" ht="25.9" customHeight="1">
      <c r="B153" s="120"/>
      <c r="D153" s="121" t="s">
        <v>71</v>
      </c>
      <c r="E153" s="122" t="s">
        <v>254</v>
      </c>
      <c r="F153" s="122" t="s">
        <v>255</v>
      </c>
      <c r="J153" s="123">
        <f>BK153</f>
        <v>0</v>
      </c>
      <c r="L153" s="120"/>
      <c r="M153" s="124"/>
      <c r="P153" s="125">
        <f>P154</f>
        <v>6.5400000000000009</v>
      </c>
      <c r="R153" s="125">
        <f>R154</f>
        <v>0</v>
      </c>
      <c r="T153" s="126">
        <f>T154</f>
        <v>0</v>
      </c>
      <c r="AR153" s="121" t="s">
        <v>145</v>
      </c>
      <c r="AT153" s="127" t="s">
        <v>71</v>
      </c>
      <c r="AU153" s="127" t="s">
        <v>72</v>
      </c>
      <c r="AY153" s="121" t="s">
        <v>139</v>
      </c>
      <c r="BK153" s="128">
        <f>BK154</f>
        <v>0</v>
      </c>
    </row>
    <row r="154" spans="2:65" s="1" customFormat="1" ht="37.9" customHeight="1">
      <c r="B154" s="131"/>
      <c r="C154" s="132" t="s">
        <v>236</v>
      </c>
      <c r="D154" s="132" t="s">
        <v>141</v>
      </c>
      <c r="E154" s="133" t="s">
        <v>257</v>
      </c>
      <c r="F154" s="134" t="s">
        <v>258</v>
      </c>
      <c r="G154" s="135" t="s">
        <v>259</v>
      </c>
      <c r="H154" s="136">
        <v>6</v>
      </c>
      <c r="I154" s="136"/>
      <c r="J154" s="136">
        <f>ROUND(I154*H154,3)</f>
        <v>0</v>
      </c>
      <c r="K154" s="137"/>
      <c r="L154" s="25"/>
      <c r="M154" s="138" t="s">
        <v>1</v>
      </c>
      <c r="N154" s="139" t="s">
        <v>38</v>
      </c>
      <c r="O154" s="140">
        <v>1.0900000000000001</v>
      </c>
      <c r="P154" s="140">
        <f>O154*H154</f>
        <v>6.5400000000000009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260</v>
      </c>
      <c r="AT154" s="142" t="s">
        <v>141</v>
      </c>
      <c r="AU154" s="142" t="s">
        <v>80</v>
      </c>
      <c r="AY154" s="13" t="s">
        <v>139</v>
      </c>
      <c r="BE154" s="143">
        <f>IF(N154="základná",J154,0)</f>
        <v>0</v>
      </c>
      <c r="BF154" s="143">
        <f>IF(N154="znížená",J154,0)</f>
        <v>0</v>
      </c>
      <c r="BG154" s="143">
        <f>IF(N154="zákl. prenesená",J154,0)</f>
        <v>0</v>
      </c>
      <c r="BH154" s="143">
        <f>IF(N154="zníž. prenesená",J154,0)</f>
        <v>0</v>
      </c>
      <c r="BI154" s="143">
        <f>IF(N154="nulová",J154,0)</f>
        <v>0</v>
      </c>
      <c r="BJ154" s="13" t="s">
        <v>146</v>
      </c>
      <c r="BK154" s="144">
        <f>ROUND(I154*H154,3)</f>
        <v>0</v>
      </c>
      <c r="BL154" s="13" t="s">
        <v>260</v>
      </c>
      <c r="BM154" s="142" t="s">
        <v>418</v>
      </c>
    </row>
    <row r="155" spans="2:65" s="11" customFormat="1" ht="25.9" customHeight="1">
      <c r="B155" s="120"/>
      <c r="D155" s="121" t="s">
        <v>71</v>
      </c>
      <c r="E155" s="122" t="s">
        <v>419</v>
      </c>
      <c r="F155" s="122" t="s">
        <v>420</v>
      </c>
      <c r="J155" s="123">
        <f>BK155</f>
        <v>0</v>
      </c>
      <c r="L155" s="120"/>
      <c r="M155" s="124"/>
      <c r="P155" s="125">
        <f>P156</f>
        <v>0</v>
      </c>
      <c r="R155" s="125">
        <f>R156</f>
        <v>0</v>
      </c>
      <c r="T155" s="126">
        <f>T156</f>
        <v>0</v>
      </c>
      <c r="AR155" s="121" t="s">
        <v>158</v>
      </c>
      <c r="AT155" s="127" t="s">
        <v>71</v>
      </c>
      <c r="AU155" s="127" t="s">
        <v>72</v>
      </c>
      <c r="AY155" s="121" t="s">
        <v>139</v>
      </c>
      <c r="BK155" s="128">
        <f>BK156</f>
        <v>0</v>
      </c>
    </row>
    <row r="156" spans="2:65" s="1" customFormat="1" ht="24.2" customHeight="1">
      <c r="B156" s="131"/>
      <c r="C156" s="132" t="s">
        <v>240</v>
      </c>
      <c r="D156" s="132" t="s">
        <v>141</v>
      </c>
      <c r="E156" s="133" t="s">
        <v>421</v>
      </c>
      <c r="F156" s="134" t="s">
        <v>422</v>
      </c>
      <c r="G156" s="135" t="s">
        <v>423</v>
      </c>
      <c r="H156" s="136">
        <v>1</v>
      </c>
      <c r="I156" s="136"/>
      <c r="J156" s="136">
        <f>ROUND(I156*H156,3)</f>
        <v>0</v>
      </c>
      <c r="K156" s="137"/>
      <c r="L156" s="25"/>
      <c r="M156" s="154" t="s">
        <v>1</v>
      </c>
      <c r="N156" s="155" t="s">
        <v>38</v>
      </c>
      <c r="O156" s="156">
        <v>0</v>
      </c>
      <c r="P156" s="156">
        <f>O156*H156</f>
        <v>0</v>
      </c>
      <c r="Q156" s="156">
        <v>0</v>
      </c>
      <c r="R156" s="156">
        <f>Q156*H156</f>
        <v>0</v>
      </c>
      <c r="S156" s="156">
        <v>0</v>
      </c>
      <c r="T156" s="157">
        <f>S156*H156</f>
        <v>0</v>
      </c>
      <c r="AR156" s="142" t="s">
        <v>311</v>
      </c>
      <c r="AT156" s="142" t="s">
        <v>141</v>
      </c>
      <c r="AU156" s="142" t="s">
        <v>80</v>
      </c>
      <c r="AY156" s="13" t="s">
        <v>139</v>
      </c>
      <c r="BE156" s="143">
        <f>IF(N156="základná",J156,0)</f>
        <v>0</v>
      </c>
      <c r="BF156" s="143">
        <f>IF(N156="znížená",J156,0)</f>
        <v>0</v>
      </c>
      <c r="BG156" s="143">
        <f>IF(N156="zákl. prenesená",J156,0)</f>
        <v>0</v>
      </c>
      <c r="BH156" s="143">
        <f>IF(N156="zníž. prenesená",J156,0)</f>
        <v>0</v>
      </c>
      <c r="BI156" s="143">
        <f>IF(N156="nulová",J156,0)</f>
        <v>0</v>
      </c>
      <c r="BJ156" s="13" t="s">
        <v>146</v>
      </c>
      <c r="BK156" s="144">
        <f>ROUND(I156*H156,3)</f>
        <v>0</v>
      </c>
      <c r="BL156" s="13" t="s">
        <v>311</v>
      </c>
      <c r="BM156" s="142" t="s">
        <v>424</v>
      </c>
    </row>
    <row r="157" spans="2:65" s="1" customFormat="1" ht="6.95" customHeight="1">
      <c r="B157" s="40"/>
      <c r="C157" s="41"/>
      <c r="D157" s="41"/>
      <c r="E157" s="41"/>
      <c r="F157" s="41"/>
      <c r="G157" s="41"/>
      <c r="H157" s="41"/>
      <c r="I157" s="41"/>
      <c r="J157" s="41"/>
      <c r="K157" s="41"/>
      <c r="L157" s="25"/>
    </row>
  </sheetData>
  <autoFilter ref="C123:K156" xr:uid="{00000000-0009-0000-0000-000004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56"/>
  <sheetViews>
    <sheetView showGridLines="0" topLeftCell="A19" workbookViewId="0">
      <selection activeCell="I38" sqref="I3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8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93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112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26.25" customHeight="1">
      <c r="B7" s="16"/>
      <c r="E7" s="196" t="str">
        <f>'Rekapitulácia stavby'!K6</f>
        <v>Rekonštrukcia ustajňovacích priestorov na hosp. dvore Liptovský Peter</v>
      </c>
      <c r="F7" s="197"/>
      <c r="G7" s="197"/>
      <c r="H7" s="19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85" t="s">
        <v>425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8. 2. 2025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>
      <c r="B15" s="25"/>
      <c r="E15" s="20" t="s">
        <v>22</v>
      </c>
      <c r="I15" s="22" t="s">
        <v>23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8" t="str">
        <f>'Rekapitulácia stavby'!E14</f>
        <v xml:space="preserve"> </v>
      </c>
      <c r="F18" s="188"/>
      <c r="G18" s="188"/>
      <c r="H18" s="188"/>
      <c r="I18" s="22" t="s">
        <v>23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21</v>
      </c>
      <c r="J20" s="20" t="s">
        <v>1</v>
      </c>
      <c r="L20" s="25"/>
    </row>
    <row r="21" spans="2:12" s="1" customFormat="1" ht="18" customHeight="1">
      <c r="B21" s="25"/>
      <c r="E21" s="20" t="s">
        <v>27</v>
      </c>
      <c r="I21" s="22" t="s">
        <v>23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30</v>
      </c>
      <c r="I23" s="22" t="s">
        <v>21</v>
      </c>
      <c r="J23" s="20" t="s">
        <v>1</v>
      </c>
      <c r="L23" s="25"/>
    </row>
    <row r="24" spans="2:12" s="1" customFormat="1" ht="18" customHeight="1">
      <c r="B24" s="25"/>
      <c r="E24" s="20" t="s">
        <v>27</v>
      </c>
      <c r="I24" s="22" t="s">
        <v>23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31</v>
      </c>
      <c r="L26" s="25"/>
    </row>
    <row r="27" spans="2:12" s="7" customFormat="1" ht="16.5" customHeight="1">
      <c r="B27" s="85"/>
      <c r="E27" s="190" t="s">
        <v>1</v>
      </c>
      <c r="F27" s="190"/>
      <c r="G27" s="190"/>
      <c r="H27" s="190"/>
      <c r="L27" s="85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32</v>
      </c>
      <c r="J30" s="62">
        <f>ROUND(J124,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5" customHeight="1">
      <c r="B33" s="25"/>
      <c r="D33" s="51" t="s">
        <v>36</v>
      </c>
      <c r="E33" s="30" t="s">
        <v>37</v>
      </c>
      <c r="F33" s="87">
        <f>ROUND((SUM(BE124:BE155)),  2)</f>
        <v>0</v>
      </c>
      <c r="G33" s="88"/>
      <c r="H33" s="88"/>
      <c r="I33" s="89">
        <v>0.2</v>
      </c>
      <c r="J33" s="87">
        <f>ROUND(((SUM(BE124:BE155))*I33),  2)</f>
        <v>0</v>
      </c>
      <c r="L33" s="25"/>
    </row>
    <row r="34" spans="2:12" s="1" customFormat="1" ht="14.45" customHeight="1">
      <c r="B34" s="25"/>
      <c r="E34" s="30" t="s">
        <v>38</v>
      </c>
      <c r="F34" s="90">
        <f>ROUND((SUM(BF124:BF155)),  2)</f>
        <v>0</v>
      </c>
      <c r="I34" s="91">
        <v>0.23</v>
      </c>
      <c r="J34" s="90">
        <f>ROUND(((SUM(BF124:BF155))*I34),  2)</f>
        <v>0</v>
      </c>
      <c r="L34" s="25"/>
    </row>
    <row r="35" spans="2:12" s="1" customFormat="1" ht="14.45" hidden="1" customHeight="1">
      <c r="B35" s="25"/>
      <c r="E35" s="22" t="s">
        <v>39</v>
      </c>
      <c r="F35" s="90">
        <f>ROUND((SUM(BG124:BG155)),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40</v>
      </c>
      <c r="F36" s="90">
        <f>ROUND((SUM(BH124:BH155)),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41</v>
      </c>
      <c r="F37" s="87">
        <f>ROUND((SUM(BI124:BI155)),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42</v>
      </c>
      <c r="E39" s="53"/>
      <c r="F39" s="53"/>
      <c r="G39" s="94" t="s">
        <v>43</v>
      </c>
      <c r="H39" s="95" t="s">
        <v>44</v>
      </c>
      <c r="I39" s="53"/>
      <c r="J39" s="96">
        <f>SUM(J30:J37)</f>
        <v>0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>
      <c r="B82" s="25"/>
      <c r="C82" s="17" t="s">
        <v>115</v>
      </c>
      <c r="L82" s="25"/>
    </row>
    <row r="83" spans="2:47" s="1" customFormat="1" ht="6.95" hidden="1" customHeight="1">
      <c r="B83" s="25"/>
      <c r="L83" s="25"/>
    </row>
    <row r="84" spans="2:47" s="1" customFormat="1" ht="12" hidden="1" customHeight="1">
      <c r="B84" s="25"/>
      <c r="C84" s="22" t="s">
        <v>12</v>
      </c>
      <c r="L84" s="25"/>
    </row>
    <row r="85" spans="2:47" s="1" customFormat="1" ht="26.25" hidden="1" customHeight="1">
      <c r="B85" s="25"/>
      <c r="E85" s="196" t="str">
        <f>E7</f>
        <v>Rekonštrukcia ustajňovacích priestorov na hosp. dvore Liptovský Peter</v>
      </c>
      <c r="F85" s="197"/>
      <c r="G85" s="197"/>
      <c r="H85" s="197"/>
      <c r="L85" s="25"/>
    </row>
    <row r="86" spans="2:47" s="1" customFormat="1" ht="12" hidden="1" customHeight="1">
      <c r="B86" s="25"/>
      <c r="C86" s="22" t="s">
        <v>113</v>
      </c>
      <c r="L86" s="25"/>
    </row>
    <row r="87" spans="2:47" s="1" customFormat="1" ht="16.5" hidden="1" customHeight="1">
      <c r="B87" s="25"/>
      <c r="E87" s="185" t="str">
        <f>E9</f>
        <v>05 - Dezinfekčná kanalizácia</v>
      </c>
      <c r="F87" s="195"/>
      <c r="G87" s="195"/>
      <c r="H87" s="195"/>
      <c r="L87" s="25"/>
    </row>
    <row r="88" spans="2:47" s="1" customFormat="1" ht="6.95" hidden="1" customHeight="1">
      <c r="B88" s="25"/>
      <c r="L88" s="25"/>
    </row>
    <row r="89" spans="2:47" s="1" customFormat="1" ht="12" hidden="1" customHeight="1">
      <c r="B89" s="25"/>
      <c r="C89" s="22" t="s">
        <v>16</v>
      </c>
      <c r="F89" s="20" t="str">
        <f>F12</f>
        <v>Liptovský Peter</v>
      </c>
      <c r="I89" s="22" t="s">
        <v>18</v>
      </c>
      <c r="J89" s="48" t="str">
        <f>IF(J12="","",J12)</f>
        <v>8. 2. 2025</v>
      </c>
      <c r="L89" s="25"/>
    </row>
    <row r="90" spans="2:47" s="1" customFormat="1" ht="6.95" hidden="1" customHeight="1">
      <c r="B90" s="25"/>
      <c r="L90" s="25"/>
    </row>
    <row r="91" spans="2:47" s="1" customFormat="1" ht="15.2" hidden="1" customHeight="1">
      <c r="B91" s="25"/>
      <c r="C91" s="22" t="s">
        <v>20</v>
      </c>
      <c r="F91" s="20" t="str">
        <f>E15</f>
        <v>Agria Liptovský Ondrej</v>
      </c>
      <c r="I91" s="22" t="s">
        <v>26</v>
      </c>
      <c r="J91" s="23" t="str">
        <f>E21</f>
        <v>Ing. Vladimír Šimo</v>
      </c>
      <c r="L91" s="25"/>
    </row>
    <row r="92" spans="2:47" s="1" customFormat="1" ht="15.2" hidden="1" customHeight="1">
      <c r="B92" s="25"/>
      <c r="C92" s="22" t="s">
        <v>24</v>
      </c>
      <c r="F92" s="20" t="str">
        <f>IF(E18="","",E18)</f>
        <v xml:space="preserve"> </v>
      </c>
      <c r="I92" s="22" t="s">
        <v>30</v>
      </c>
      <c r="J92" s="23" t="str">
        <f>E24</f>
        <v>Ing. Vladimír Šimo</v>
      </c>
      <c r="L92" s="25"/>
    </row>
    <row r="93" spans="2:47" s="1" customFormat="1" ht="10.35" hidden="1" customHeight="1">
      <c r="B93" s="25"/>
      <c r="L93" s="25"/>
    </row>
    <row r="94" spans="2:47" s="1" customFormat="1" ht="29.25" hidden="1" customHeight="1">
      <c r="B94" s="25"/>
      <c r="C94" s="100" t="s">
        <v>116</v>
      </c>
      <c r="D94" s="92"/>
      <c r="E94" s="92"/>
      <c r="F94" s="92"/>
      <c r="G94" s="92"/>
      <c r="H94" s="92"/>
      <c r="I94" s="92"/>
      <c r="J94" s="101" t="s">
        <v>117</v>
      </c>
      <c r="K94" s="92"/>
      <c r="L94" s="25"/>
    </row>
    <row r="95" spans="2:47" s="1" customFormat="1" ht="10.35" hidden="1" customHeight="1">
      <c r="B95" s="25"/>
      <c r="L95" s="25"/>
    </row>
    <row r="96" spans="2:47" s="1" customFormat="1" ht="22.9" hidden="1" customHeight="1">
      <c r="B96" s="25"/>
      <c r="C96" s="102" t="s">
        <v>118</v>
      </c>
      <c r="J96" s="62">
        <f>J124</f>
        <v>0</v>
      </c>
      <c r="L96" s="25"/>
      <c r="AU96" s="13" t="s">
        <v>119</v>
      </c>
    </row>
    <row r="97" spans="2:12" s="8" customFormat="1" ht="24.95" hidden="1" customHeight="1">
      <c r="B97" s="103"/>
      <c r="D97" s="104" t="s">
        <v>120</v>
      </c>
      <c r="E97" s="105"/>
      <c r="F97" s="105"/>
      <c r="G97" s="105"/>
      <c r="H97" s="105"/>
      <c r="I97" s="105"/>
      <c r="J97" s="106">
        <f>J125</f>
        <v>0</v>
      </c>
      <c r="L97" s="103"/>
    </row>
    <row r="98" spans="2:12" s="9" customFormat="1" ht="19.899999999999999" hidden="1" customHeight="1">
      <c r="B98" s="107"/>
      <c r="D98" s="108" t="s">
        <v>121</v>
      </c>
      <c r="E98" s="109"/>
      <c r="F98" s="109"/>
      <c r="G98" s="109"/>
      <c r="H98" s="109"/>
      <c r="I98" s="109"/>
      <c r="J98" s="110">
        <f>J126</f>
        <v>0</v>
      </c>
      <c r="L98" s="107"/>
    </row>
    <row r="99" spans="2:12" s="9" customFormat="1" ht="19.899999999999999" hidden="1" customHeight="1">
      <c r="B99" s="107"/>
      <c r="D99" s="108" t="s">
        <v>122</v>
      </c>
      <c r="E99" s="109"/>
      <c r="F99" s="109"/>
      <c r="G99" s="109"/>
      <c r="H99" s="109"/>
      <c r="I99" s="109"/>
      <c r="J99" s="110">
        <f>J136</f>
        <v>0</v>
      </c>
      <c r="L99" s="107"/>
    </row>
    <row r="100" spans="2:12" s="9" customFormat="1" ht="19.899999999999999" hidden="1" customHeight="1">
      <c r="B100" s="107"/>
      <c r="D100" s="108" t="s">
        <v>123</v>
      </c>
      <c r="E100" s="109"/>
      <c r="F100" s="109"/>
      <c r="G100" s="109"/>
      <c r="H100" s="109"/>
      <c r="I100" s="109"/>
      <c r="J100" s="110">
        <f>J147</f>
        <v>0</v>
      </c>
      <c r="L100" s="107"/>
    </row>
    <row r="101" spans="2:12" s="8" customFormat="1" ht="24.95" hidden="1" customHeight="1">
      <c r="B101" s="103"/>
      <c r="D101" s="104" t="s">
        <v>264</v>
      </c>
      <c r="E101" s="105"/>
      <c r="F101" s="105"/>
      <c r="G101" s="105"/>
      <c r="H101" s="105"/>
      <c r="I101" s="105"/>
      <c r="J101" s="106">
        <f>J149</f>
        <v>0</v>
      </c>
      <c r="L101" s="103"/>
    </row>
    <row r="102" spans="2:12" s="9" customFormat="1" ht="19.899999999999999" hidden="1" customHeight="1">
      <c r="B102" s="107"/>
      <c r="D102" s="108" t="s">
        <v>265</v>
      </c>
      <c r="E102" s="109"/>
      <c r="F102" s="109"/>
      <c r="G102" s="109"/>
      <c r="H102" s="109"/>
      <c r="I102" s="109"/>
      <c r="J102" s="110">
        <f>J150</f>
        <v>0</v>
      </c>
      <c r="L102" s="107"/>
    </row>
    <row r="103" spans="2:12" s="8" customFormat="1" ht="24.95" hidden="1" customHeight="1">
      <c r="B103" s="103"/>
      <c r="D103" s="104" t="s">
        <v>124</v>
      </c>
      <c r="E103" s="105"/>
      <c r="F103" s="105"/>
      <c r="G103" s="105"/>
      <c r="H103" s="105"/>
      <c r="I103" s="105"/>
      <c r="J103" s="106">
        <f>J152</f>
        <v>0</v>
      </c>
      <c r="L103" s="103"/>
    </row>
    <row r="104" spans="2:12" s="8" customFormat="1" ht="24.95" hidden="1" customHeight="1">
      <c r="B104" s="103"/>
      <c r="D104" s="104" t="s">
        <v>389</v>
      </c>
      <c r="E104" s="105"/>
      <c r="F104" s="105"/>
      <c r="G104" s="105"/>
      <c r="H104" s="105"/>
      <c r="I104" s="105"/>
      <c r="J104" s="106">
        <f>J154</f>
        <v>0</v>
      </c>
      <c r="L104" s="103"/>
    </row>
    <row r="105" spans="2:12" s="1" customFormat="1" ht="21.75" hidden="1" customHeight="1">
      <c r="B105" s="25"/>
      <c r="L105" s="25"/>
    </row>
    <row r="106" spans="2:12" s="1" customFormat="1" ht="6.95" hidden="1" customHeight="1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25"/>
    </row>
    <row r="107" spans="2:12" hidden="1"/>
    <row r="108" spans="2:12" hidden="1"/>
    <row r="109" spans="2:12" hidden="1"/>
    <row r="110" spans="2:12" s="1" customFormat="1" ht="6.95" customHeight="1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5"/>
    </row>
    <row r="111" spans="2:12" s="1" customFormat="1" ht="24.95" customHeight="1">
      <c r="B111" s="25"/>
      <c r="C111" s="17" t="s">
        <v>125</v>
      </c>
      <c r="L111" s="25"/>
    </row>
    <row r="112" spans="2:12" s="1" customFormat="1" ht="6.95" customHeight="1">
      <c r="B112" s="25"/>
      <c r="L112" s="25"/>
    </row>
    <row r="113" spans="2:65" s="1" customFormat="1" ht="12" customHeight="1">
      <c r="B113" s="25"/>
      <c r="C113" s="22" t="s">
        <v>12</v>
      </c>
      <c r="L113" s="25"/>
    </row>
    <row r="114" spans="2:65" s="1" customFormat="1" ht="26.25" customHeight="1">
      <c r="B114" s="25"/>
      <c r="E114" s="196" t="str">
        <f>E7</f>
        <v>Rekonštrukcia ustajňovacích priestorov na hosp. dvore Liptovský Peter</v>
      </c>
      <c r="F114" s="197"/>
      <c r="G114" s="197"/>
      <c r="H114" s="197"/>
      <c r="L114" s="25"/>
    </row>
    <row r="115" spans="2:65" s="1" customFormat="1" ht="12" customHeight="1">
      <c r="B115" s="25"/>
      <c r="C115" s="22" t="s">
        <v>113</v>
      </c>
      <c r="L115" s="25"/>
    </row>
    <row r="116" spans="2:65" s="1" customFormat="1" ht="16.5" customHeight="1">
      <c r="B116" s="25"/>
      <c r="E116" s="185" t="str">
        <f>E9</f>
        <v>05 - Dezinfekčná kanalizácia</v>
      </c>
      <c r="F116" s="195"/>
      <c r="G116" s="195"/>
      <c r="H116" s="195"/>
      <c r="L116" s="25"/>
    </row>
    <row r="117" spans="2:65" s="1" customFormat="1" ht="6.95" customHeight="1">
      <c r="B117" s="25"/>
      <c r="L117" s="25"/>
    </row>
    <row r="118" spans="2:65" s="1" customFormat="1" ht="12" customHeight="1">
      <c r="B118" s="25"/>
      <c r="C118" s="22" t="s">
        <v>16</v>
      </c>
      <c r="F118" s="20" t="str">
        <f>F12</f>
        <v>Liptovský Peter</v>
      </c>
      <c r="I118" s="22" t="s">
        <v>18</v>
      </c>
      <c r="J118" s="48" t="str">
        <f>IF(J12="","",J12)</f>
        <v>8. 2. 2025</v>
      </c>
      <c r="L118" s="25"/>
    </row>
    <row r="119" spans="2:65" s="1" customFormat="1" ht="6.95" customHeight="1">
      <c r="B119" s="25"/>
      <c r="L119" s="25"/>
    </row>
    <row r="120" spans="2:65" s="1" customFormat="1" ht="15.2" customHeight="1">
      <c r="B120" s="25"/>
      <c r="C120" s="22" t="s">
        <v>20</v>
      </c>
      <c r="F120" s="20" t="str">
        <f>E15</f>
        <v>Agria Liptovský Ondrej</v>
      </c>
      <c r="I120" s="22" t="s">
        <v>26</v>
      </c>
      <c r="J120" s="23" t="str">
        <f>E21</f>
        <v>Ing. Vladimír Šimo</v>
      </c>
      <c r="L120" s="25"/>
    </row>
    <row r="121" spans="2:65" s="1" customFormat="1" ht="15.2" customHeight="1">
      <c r="B121" s="25"/>
      <c r="C121" s="22" t="s">
        <v>24</v>
      </c>
      <c r="F121" s="20" t="str">
        <f>IF(E18="","",E18)</f>
        <v xml:space="preserve"> </v>
      </c>
      <c r="I121" s="22" t="s">
        <v>30</v>
      </c>
      <c r="J121" s="23" t="str">
        <f>E24</f>
        <v>Ing. Vladimír Šimo</v>
      </c>
      <c r="L121" s="25"/>
    </row>
    <row r="122" spans="2:65" s="1" customFormat="1" ht="10.35" customHeight="1">
      <c r="B122" s="25"/>
      <c r="L122" s="25"/>
    </row>
    <row r="123" spans="2:65" s="10" customFormat="1" ht="29.25" customHeight="1">
      <c r="B123" s="111"/>
      <c r="C123" s="112" t="s">
        <v>126</v>
      </c>
      <c r="D123" s="113" t="s">
        <v>57</v>
      </c>
      <c r="E123" s="113" t="s">
        <v>53</v>
      </c>
      <c r="F123" s="113" t="s">
        <v>54</v>
      </c>
      <c r="G123" s="113" t="s">
        <v>127</v>
      </c>
      <c r="H123" s="113" t="s">
        <v>128</v>
      </c>
      <c r="I123" s="113" t="s">
        <v>129</v>
      </c>
      <c r="J123" s="114" t="s">
        <v>117</v>
      </c>
      <c r="K123" s="115" t="s">
        <v>130</v>
      </c>
      <c r="L123" s="111"/>
      <c r="M123" s="55" t="s">
        <v>1</v>
      </c>
      <c r="N123" s="56" t="s">
        <v>36</v>
      </c>
      <c r="O123" s="56" t="s">
        <v>131</v>
      </c>
      <c r="P123" s="56" t="s">
        <v>132</v>
      </c>
      <c r="Q123" s="56" t="s">
        <v>133</v>
      </c>
      <c r="R123" s="56" t="s">
        <v>134</v>
      </c>
      <c r="S123" s="56" t="s">
        <v>135</v>
      </c>
      <c r="T123" s="57" t="s">
        <v>136</v>
      </c>
    </row>
    <row r="124" spans="2:65" s="1" customFormat="1" ht="22.9" customHeight="1">
      <c r="B124" s="25"/>
      <c r="C124" s="60" t="s">
        <v>118</v>
      </c>
      <c r="J124" s="116">
        <f>BK124</f>
        <v>0</v>
      </c>
      <c r="L124" s="25"/>
      <c r="M124" s="58"/>
      <c r="N124" s="49"/>
      <c r="O124" s="49"/>
      <c r="P124" s="117">
        <f>P125+P149+P152+P154</f>
        <v>641.53980400000012</v>
      </c>
      <c r="Q124" s="49"/>
      <c r="R124" s="117">
        <f>R125+R149+R152+R154</f>
        <v>63.716459999999998</v>
      </c>
      <c r="S124" s="49"/>
      <c r="T124" s="118">
        <f>T125+T149+T152+T154</f>
        <v>0</v>
      </c>
      <c r="AT124" s="13" t="s">
        <v>71</v>
      </c>
      <c r="AU124" s="13" t="s">
        <v>119</v>
      </c>
      <c r="BK124" s="119">
        <f>BK125+BK149+BK152+BK154</f>
        <v>0</v>
      </c>
    </row>
    <row r="125" spans="2:65" s="11" customFormat="1" ht="25.9" customHeight="1">
      <c r="B125" s="120"/>
      <c r="D125" s="121" t="s">
        <v>71</v>
      </c>
      <c r="E125" s="122" t="s">
        <v>137</v>
      </c>
      <c r="F125" s="122" t="s">
        <v>138</v>
      </c>
      <c r="J125" s="123">
        <f>BK125</f>
        <v>0</v>
      </c>
      <c r="L125" s="120"/>
      <c r="M125" s="124"/>
      <c r="P125" s="125">
        <f>P126+P136+P147</f>
        <v>626.47580400000004</v>
      </c>
      <c r="R125" s="125">
        <f>R126+R136+R147</f>
        <v>63.716459999999998</v>
      </c>
      <c r="T125" s="126">
        <f>T126+T136+T147</f>
        <v>0</v>
      </c>
      <c r="AR125" s="121" t="s">
        <v>80</v>
      </c>
      <c r="AT125" s="127" t="s">
        <v>71</v>
      </c>
      <c r="AU125" s="127" t="s">
        <v>72</v>
      </c>
      <c r="AY125" s="121" t="s">
        <v>139</v>
      </c>
      <c r="BK125" s="128">
        <f>BK126+BK136+BK147</f>
        <v>0</v>
      </c>
    </row>
    <row r="126" spans="2:65" s="11" customFormat="1" ht="22.9" customHeight="1">
      <c r="B126" s="120"/>
      <c r="D126" s="121" t="s">
        <v>71</v>
      </c>
      <c r="E126" s="129" t="s">
        <v>80</v>
      </c>
      <c r="F126" s="129" t="s">
        <v>140</v>
      </c>
      <c r="J126" s="130">
        <f>BK126</f>
        <v>0</v>
      </c>
      <c r="L126" s="120"/>
      <c r="M126" s="124"/>
      <c r="P126" s="125">
        <f>SUM(P127:P135)</f>
        <v>511.71328000000005</v>
      </c>
      <c r="R126" s="125">
        <f>SUM(R127:R135)</f>
        <v>34.5</v>
      </c>
      <c r="T126" s="126">
        <f>SUM(T127:T135)</f>
        <v>0</v>
      </c>
      <c r="AR126" s="121" t="s">
        <v>80</v>
      </c>
      <c r="AT126" s="127" t="s">
        <v>71</v>
      </c>
      <c r="AU126" s="127" t="s">
        <v>80</v>
      </c>
      <c r="AY126" s="121" t="s">
        <v>139</v>
      </c>
      <c r="BK126" s="128">
        <f>SUM(BK127:BK135)</f>
        <v>0</v>
      </c>
    </row>
    <row r="127" spans="2:65" s="1" customFormat="1" ht="16.5" customHeight="1">
      <c r="B127" s="131"/>
      <c r="C127" s="132" t="s">
        <v>80</v>
      </c>
      <c r="D127" s="132" t="s">
        <v>141</v>
      </c>
      <c r="E127" s="133" t="s">
        <v>142</v>
      </c>
      <c r="F127" s="134" t="s">
        <v>143</v>
      </c>
      <c r="G127" s="135" t="s">
        <v>144</v>
      </c>
      <c r="H127" s="136">
        <v>36</v>
      </c>
      <c r="I127" s="136"/>
      <c r="J127" s="136">
        <f t="shared" ref="J127:J135" si="0">ROUND(I127*H127,3)</f>
        <v>0</v>
      </c>
      <c r="K127" s="137"/>
      <c r="L127" s="25"/>
      <c r="M127" s="138" t="s">
        <v>1</v>
      </c>
      <c r="N127" s="139" t="s">
        <v>38</v>
      </c>
      <c r="O127" s="140">
        <v>4.1219999999999999</v>
      </c>
      <c r="P127" s="140">
        <f t="shared" ref="P127:P135" si="1">O127*H127</f>
        <v>148.392</v>
      </c>
      <c r="Q127" s="140">
        <v>0</v>
      </c>
      <c r="R127" s="140">
        <f t="shared" ref="R127:R135" si="2">Q127*H127</f>
        <v>0</v>
      </c>
      <c r="S127" s="140">
        <v>0</v>
      </c>
      <c r="T127" s="141">
        <f t="shared" ref="T127:T135" si="3">S127*H127</f>
        <v>0</v>
      </c>
      <c r="AR127" s="142" t="s">
        <v>145</v>
      </c>
      <c r="AT127" s="142" t="s">
        <v>141</v>
      </c>
      <c r="AU127" s="142" t="s">
        <v>146</v>
      </c>
      <c r="AY127" s="13" t="s">
        <v>139</v>
      </c>
      <c r="BE127" s="143">
        <f t="shared" ref="BE127:BE135" si="4">IF(N127="základná",J127,0)</f>
        <v>0</v>
      </c>
      <c r="BF127" s="143">
        <f t="shared" ref="BF127:BF135" si="5">IF(N127="znížená",J127,0)</f>
        <v>0</v>
      </c>
      <c r="BG127" s="143">
        <f t="shared" ref="BG127:BG135" si="6">IF(N127="zákl. prenesená",J127,0)</f>
        <v>0</v>
      </c>
      <c r="BH127" s="143">
        <f t="shared" ref="BH127:BH135" si="7">IF(N127="zníž. prenesená",J127,0)</f>
        <v>0</v>
      </c>
      <c r="BI127" s="143">
        <f t="shared" ref="BI127:BI135" si="8">IF(N127="nulová",J127,0)</f>
        <v>0</v>
      </c>
      <c r="BJ127" s="13" t="s">
        <v>146</v>
      </c>
      <c r="BK127" s="144">
        <f t="shared" ref="BK127:BK135" si="9">ROUND(I127*H127,3)</f>
        <v>0</v>
      </c>
      <c r="BL127" s="13" t="s">
        <v>145</v>
      </c>
      <c r="BM127" s="142" t="s">
        <v>426</v>
      </c>
    </row>
    <row r="128" spans="2:65" s="1" customFormat="1" ht="24.2" customHeight="1">
      <c r="B128" s="131"/>
      <c r="C128" s="132" t="s">
        <v>146</v>
      </c>
      <c r="D128" s="132" t="s">
        <v>141</v>
      </c>
      <c r="E128" s="133" t="s">
        <v>148</v>
      </c>
      <c r="F128" s="134" t="s">
        <v>149</v>
      </c>
      <c r="G128" s="135" t="s">
        <v>144</v>
      </c>
      <c r="H128" s="136">
        <v>36</v>
      </c>
      <c r="I128" s="136"/>
      <c r="J128" s="136">
        <f t="shared" si="0"/>
        <v>0</v>
      </c>
      <c r="K128" s="137"/>
      <c r="L128" s="25"/>
      <c r="M128" s="138" t="s">
        <v>1</v>
      </c>
      <c r="N128" s="139" t="s">
        <v>38</v>
      </c>
      <c r="O128" s="140">
        <v>0.14599999999999999</v>
      </c>
      <c r="P128" s="140">
        <f t="shared" si="1"/>
        <v>5.2559999999999993</v>
      </c>
      <c r="Q128" s="140">
        <v>0</v>
      </c>
      <c r="R128" s="140">
        <f t="shared" si="2"/>
        <v>0</v>
      </c>
      <c r="S128" s="140">
        <v>0</v>
      </c>
      <c r="T128" s="141">
        <f t="shared" si="3"/>
        <v>0</v>
      </c>
      <c r="AR128" s="142" t="s">
        <v>145</v>
      </c>
      <c r="AT128" s="142" t="s">
        <v>141</v>
      </c>
      <c r="AU128" s="142" t="s">
        <v>146</v>
      </c>
      <c r="AY128" s="13" t="s">
        <v>139</v>
      </c>
      <c r="BE128" s="143">
        <f t="shared" si="4"/>
        <v>0</v>
      </c>
      <c r="BF128" s="143">
        <f t="shared" si="5"/>
        <v>0</v>
      </c>
      <c r="BG128" s="143">
        <f t="shared" si="6"/>
        <v>0</v>
      </c>
      <c r="BH128" s="143">
        <f t="shared" si="7"/>
        <v>0</v>
      </c>
      <c r="BI128" s="143">
        <f t="shared" si="8"/>
        <v>0</v>
      </c>
      <c r="BJ128" s="13" t="s">
        <v>146</v>
      </c>
      <c r="BK128" s="144">
        <f t="shared" si="9"/>
        <v>0</v>
      </c>
      <c r="BL128" s="13" t="s">
        <v>145</v>
      </c>
      <c r="BM128" s="142" t="s">
        <v>427</v>
      </c>
    </row>
    <row r="129" spans="2:65" s="1" customFormat="1" ht="21.75" customHeight="1">
      <c r="B129" s="131"/>
      <c r="C129" s="132" t="s">
        <v>151</v>
      </c>
      <c r="D129" s="132" t="s">
        <v>141</v>
      </c>
      <c r="E129" s="133" t="s">
        <v>392</v>
      </c>
      <c r="F129" s="134" t="s">
        <v>393</v>
      </c>
      <c r="G129" s="135" t="s">
        <v>144</v>
      </c>
      <c r="H129" s="136">
        <v>60</v>
      </c>
      <c r="I129" s="136"/>
      <c r="J129" s="136">
        <f t="shared" si="0"/>
        <v>0</v>
      </c>
      <c r="K129" s="137"/>
      <c r="L129" s="25"/>
      <c r="M129" s="138" t="s">
        <v>1</v>
      </c>
      <c r="N129" s="139" t="s">
        <v>38</v>
      </c>
      <c r="O129" s="140">
        <v>4.2</v>
      </c>
      <c r="P129" s="140">
        <f t="shared" si="1"/>
        <v>252</v>
      </c>
      <c r="Q129" s="140">
        <v>0</v>
      </c>
      <c r="R129" s="140">
        <f t="shared" si="2"/>
        <v>0</v>
      </c>
      <c r="S129" s="140">
        <v>0</v>
      </c>
      <c r="T129" s="141">
        <f t="shared" si="3"/>
        <v>0</v>
      </c>
      <c r="AR129" s="142" t="s">
        <v>145</v>
      </c>
      <c r="AT129" s="142" t="s">
        <v>141</v>
      </c>
      <c r="AU129" s="142" t="s">
        <v>146</v>
      </c>
      <c r="AY129" s="13" t="s">
        <v>139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13" t="s">
        <v>146</v>
      </c>
      <c r="BK129" s="144">
        <f t="shared" si="9"/>
        <v>0</v>
      </c>
      <c r="BL129" s="13" t="s">
        <v>145</v>
      </c>
      <c r="BM129" s="142" t="s">
        <v>428</v>
      </c>
    </row>
    <row r="130" spans="2:65" s="1" customFormat="1" ht="37.9" customHeight="1">
      <c r="B130" s="131"/>
      <c r="C130" s="132" t="s">
        <v>145</v>
      </c>
      <c r="D130" s="132" t="s">
        <v>141</v>
      </c>
      <c r="E130" s="133" t="s">
        <v>155</v>
      </c>
      <c r="F130" s="134" t="s">
        <v>156</v>
      </c>
      <c r="G130" s="135" t="s">
        <v>144</v>
      </c>
      <c r="H130" s="136">
        <v>60</v>
      </c>
      <c r="I130" s="136"/>
      <c r="J130" s="136">
        <f t="shared" si="0"/>
        <v>0</v>
      </c>
      <c r="K130" s="137"/>
      <c r="L130" s="25"/>
      <c r="M130" s="138" t="s">
        <v>1</v>
      </c>
      <c r="N130" s="139" t="s">
        <v>38</v>
      </c>
      <c r="O130" s="140">
        <v>0.95</v>
      </c>
      <c r="P130" s="140">
        <f t="shared" si="1"/>
        <v>57</v>
      </c>
      <c r="Q130" s="140">
        <v>0</v>
      </c>
      <c r="R130" s="140">
        <f t="shared" si="2"/>
        <v>0</v>
      </c>
      <c r="S130" s="140">
        <v>0</v>
      </c>
      <c r="T130" s="141">
        <f t="shared" si="3"/>
        <v>0</v>
      </c>
      <c r="AR130" s="142" t="s">
        <v>145</v>
      </c>
      <c r="AT130" s="142" t="s">
        <v>141</v>
      </c>
      <c r="AU130" s="142" t="s">
        <v>146</v>
      </c>
      <c r="AY130" s="13" t="s">
        <v>139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146</v>
      </c>
      <c r="BK130" s="144">
        <f t="shared" si="9"/>
        <v>0</v>
      </c>
      <c r="BL130" s="13" t="s">
        <v>145</v>
      </c>
      <c r="BM130" s="142" t="s">
        <v>429</v>
      </c>
    </row>
    <row r="131" spans="2:65" s="1" customFormat="1" ht="16.5" customHeight="1">
      <c r="B131" s="131"/>
      <c r="C131" s="132" t="s">
        <v>158</v>
      </c>
      <c r="D131" s="132" t="s">
        <v>141</v>
      </c>
      <c r="E131" s="133" t="s">
        <v>159</v>
      </c>
      <c r="F131" s="134" t="s">
        <v>160</v>
      </c>
      <c r="G131" s="135" t="s">
        <v>144</v>
      </c>
      <c r="H131" s="136">
        <v>23</v>
      </c>
      <c r="I131" s="136"/>
      <c r="J131" s="136">
        <f t="shared" si="0"/>
        <v>0</v>
      </c>
      <c r="K131" s="137"/>
      <c r="L131" s="25"/>
      <c r="M131" s="138" t="s">
        <v>1</v>
      </c>
      <c r="N131" s="139" t="s">
        <v>38</v>
      </c>
      <c r="O131" s="140">
        <v>8.1000000000000003E-2</v>
      </c>
      <c r="P131" s="140">
        <f t="shared" si="1"/>
        <v>1.863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145</v>
      </c>
      <c r="AT131" s="142" t="s">
        <v>141</v>
      </c>
      <c r="AU131" s="142" t="s">
        <v>146</v>
      </c>
      <c r="AY131" s="13" t="s">
        <v>139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146</v>
      </c>
      <c r="BK131" s="144">
        <f t="shared" si="9"/>
        <v>0</v>
      </c>
      <c r="BL131" s="13" t="s">
        <v>145</v>
      </c>
      <c r="BM131" s="142" t="s">
        <v>430</v>
      </c>
    </row>
    <row r="132" spans="2:65" s="1" customFormat="1" ht="24.2" customHeight="1">
      <c r="B132" s="131"/>
      <c r="C132" s="132" t="s">
        <v>162</v>
      </c>
      <c r="D132" s="132" t="s">
        <v>141</v>
      </c>
      <c r="E132" s="133" t="s">
        <v>163</v>
      </c>
      <c r="F132" s="134" t="s">
        <v>164</v>
      </c>
      <c r="G132" s="135" t="s">
        <v>144</v>
      </c>
      <c r="H132" s="136">
        <v>49</v>
      </c>
      <c r="I132" s="136"/>
      <c r="J132" s="136">
        <f t="shared" si="0"/>
        <v>0</v>
      </c>
      <c r="K132" s="137"/>
      <c r="L132" s="25"/>
      <c r="M132" s="138" t="s">
        <v>1</v>
      </c>
      <c r="N132" s="139" t="s">
        <v>38</v>
      </c>
      <c r="O132" s="140">
        <v>0.24199999999999999</v>
      </c>
      <c r="P132" s="140">
        <f t="shared" si="1"/>
        <v>11.858000000000001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145</v>
      </c>
      <c r="AT132" s="142" t="s">
        <v>141</v>
      </c>
      <c r="AU132" s="142" t="s">
        <v>146</v>
      </c>
      <c r="AY132" s="13" t="s">
        <v>139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146</v>
      </c>
      <c r="BK132" s="144">
        <f t="shared" si="9"/>
        <v>0</v>
      </c>
      <c r="BL132" s="13" t="s">
        <v>145</v>
      </c>
      <c r="BM132" s="142" t="s">
        <v>431</v>
      </c>
    </row>
    <row r="133" spans="2:65" s="1" customFormat="1" ht="16.5" customHeight="1">
      <c r="B133" s="131"/>
      <c r="C133" s="145" t="s">
        <v>166</v>
      </c>
      <c r="D133" s="145" t="s">
        <v>167</v>
      </c>
      <c r="E133" s="146" t="s">
        <v>168</v>
      </c>
      <c r="F133" s="147" t="s">
        <v>169</v>
      </c>
      <c r="G133" s="148" t="s">
        <v>170</v>
      </c>
      <c r="H133" s="149">
        <v>34.5</v>
      </c>
      <c r="I133" s="149"/>
      <c r="J133" s="149">
        <f t="shared" si="0"/>
        <v>0</v>
      </c>
      <c r="K133" s="150"/>
      <c r="L133" s="151"/>
      <c r="M133" s="152" t="s">
        <v>1</v>
      </c>
      <c r="N133" s="153" t="s">
        <v>38</v>
      </c>
      <c r="O133" s="140">
        <v>0</v>
      </c>
      <c r="P133" s="140">
        <f t="shared" si="1"/>
        <v>0</v>
      </c>
      <c r="Q133" s="140">
        <v>1</v>
      </c>
      <c r="R133" s="140">
        <f t="shared" si="2"/>
        <v>34.5</v>
      </c>
      <c r="S133" s="140">
        <v>0</v>
      </c>
      <c r="T133" s="141">
        <f t="shared" si="3"/>
        <v>0</v>
      </c>
      <c r="AR133" s="142" t="s">
        <v>171</v>
      </c>
      <c r="AT133" s="142" t="s">
        <v>167</v>
      </c>
      <c r="AU133" s="142" t="s">
        <v>146</v>
      </c>
      <c r="AY133" s="13" t="s">
        <v>139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146</v>
      </c>
      <c r="BK133" s="144">
        <f t="shared" si="9"/>
        <v>0</v>
      </c>
      <c r="BL133" s="13" t="s">
        <v>145</v>
      </c>
      <c r="BM133" s="142" t="s">
        <v>432</v>
      </c>
    </row>
    <row r="134" spans="2:65" s="1" customFormat="1" ht="24.2" customHeight="1">
      <c r="B134" s="131"/>
      <c r="C134" s="132" t="s">
        <v>171</v>
      </c>
      <c r="D134" s="132" t="s">
        <v>141</v>
      </c>
      <c r="E134" s="133" t="s">
        <v>173</v>
      </c>
      <c r="F134" s="134" t="s">
        <v>174</v>
      </c>
      <c r="G134" s="135" t="s">
        <v>144</v>
      </c>
      <c r="H134" s="136">
        <v>23</v>
      </c>
      <c r="I134" s="136"/>
      <c r="J134" s="136">
        <f t="shared" si="0"/>
        <v>0</v>
      </c>
      <c r="K134" s="137"/>
      <c r="L134" s="25"/>
      <c r="M134" s="138" t="s">
        <v>1</v>
      </c>
      <c r="N134" s="139" t="s">
        <v>38</v>
      </c>
      <c r="O134" s="140">
        <v>1.5009999999999999</v>
      </c>
      <c r="P134" s="140">
        <f t="shared" si="1"/>
        <v>34.522999999999996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145</v>
      </c>
      <c r="AT134" s="142" t="s">
        <v>141</v>
      </c>
      <c r="AU134" s="142" t="s">
        <v>146</v>
      </c>
      <c r="AY134" s="13" t="s">
        <v>139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146</v>
      </c>
      <c r="BK134" s="144">
        <f t="shared" si="9"/>
        <v>0</v>
      </c>
      <c r="BL134" s="13" t="s">
        <v>145</v>
      </c>
      <c r="BM134" s="142" t="s">
        <v>433</v>
      </c>
    </row>
    <row r="135" spans="2:65" s="1" customFormat="1" ht="21.75" customHeight="1">
      <c r="B135" s="131"/>
      <c r="C135" s="132" t="s">
        <v>176</v>
      </c>
      <c r="D135" s="132" t="s">
        <v>141</v>
      </c>
      <c r="E135" s="133" t="s">
        <v>177</v>
      </c>
      <c r="F135" s="134" t="s">
        <v>178</v>
      </c>
      <c r="G135" s="135" t="s">
        <v>179</v>
      </c>
      <c r="H135" s="136">
        <v>48</v>
      </c>
      <c r="I135" s="136"/>
      <c r="J135" s="136">
        <f t="shared" si="0"/>
        <v>0</v>
      </c>
      <c r="K135" s="137"/>
      <c r="L135" s="25"/>
      <c r="M135" s="138" t="s">
        <v>1</v>
      </c>
      <c r="N135" s="139" t="s">
        <v>38</v>
      </c>
      <c r="O135" s="140">
        <v>1.711E-2</v>
      </c>
      <c r="P135" s="140">
        <f t="shared" si="1"/>
        <v>0.82128000000000001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145</v>
      </c>
      <c r="AT135" s="142" t="s">
        <v>141</v>
      </c>
      <c r="AU135" s="142" t="s">
        <v>146</v>
      </c>
      <c r="AY135" s="13" t="s">
        <v>139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146</v>
      </c>
      <c r="BK135" s="144">
        <f t="shared" si="9"/>
        <v>0</v>
      </c>
      <c r="BL135" s="13" t="s">
        <v>145</v>
      </c>
      <c r="BM135" s="142" t="s">
        <v>434</v>
      </c>
    </row>
    <row r="136" spans="2:65" s="11" customFormat="1" ht="22.9" customHeight="1">
      <c r="B136" s="120"/>
      <c r="D136" s="121" t="s">
        <v>71</v>
      </c>
      <c r="E136" s="129" t="s">
        <v>171</v>
      </c>
      <c r="F136" s="129" t="s">
        <v>181</v>
      </c>
      <c r="J136" s="130">
        <f>BK136</f>
        <v>0</v>
      </c>
      <c r="L136" s="120"/>
      <c r="M136" s="124"/>
      <c r="P136" s="125">
        <f>SUM(P137:P146)</f>
        <v>32.632600000000004</v>
      </c>
      <c r="R136" s="125">
        <f>SUM(R137:R146)</f>
        <v>29.216460000000001</v>
      </c>
      <c r="T136" s="126">
        <f>SUM(T137:T146)</f>
        <v>0</v>
      </c>
      <c r="AR136" s="121" t="s">
        <v>80</v>
      </c>
      <c r="AT136" s="127" t="s">
        <v>71</v>
      </c>
      <c r="AU136" s="127" t="s">
        <v>80</v>
      </c>
      <c r="AY136" s="121" t="s">
        <v>139</v>
      </c>
      <c r="BK136" s="128">
        <f>SUM(BK137:BK146)</f>
        <v>0</v>
      </c>
    </row>
    <row r="137" spans="2:65" s="1" customFormat="1" ht="24.2" customHeight="1">
      <c r="B137" s="131"/>
      <c r="C137" s="132" t="s">
        <v>106</v>
      </c>
      <c r="D137" s="132" t="s">
        <v>141</v>
      </c>
      <c r="E137" s="133" t="s">
        <v>192</v>
      </c>
      <c r="F137" s="134" t="s">
        <v>193</v>
      </c>
      <c r="G137" s="135" t="s">
        <v>184</v>
      </c>
      <c r="H137" s="136">
        <v>2</v>
      </c>
      <c r="I137" s="136"/>
      <c r="J137" s="136">
        <f t="shared" ref="J137:J146" si="10">ROUND(I137*H137,3)</f>
        <v>0</v>
      </c>
      <c r="K137" s="137"/>
      <c r="L137" s="25"/>
      <c r="M137" s="138" t="s">
        <v>1</v>
      </c>
      <c r="N137" s="139" t="s">
        <v>38</v>
      </c>
      <c r="O137" s="140">
        <v>1.476</v>
      </c>
      <c r="P137" s="140">
        <f t="shared" ref="P137:P146" si="11">O137*H137</f>
        <v>2.952</v>
      </c>
      <c r="Q137" s="140">
        <v>6.4990000000000006E-2</v>
      </c>
      <c r="R137" s="140">
        <f t="shared" ref="R137:R146" si="12">Q137*H137</f>
        <v>0.12998000000000001</v>
      </c>
      <c r="S137" s="140">
        <v>0</v>
      </c>
      <c r="T137" s="141">
        <f t="shared" ref="T137:T146" si="13">S137*H137</f>
        <v>0</v>
      </c>
      <c r="AR137" s="142" t="s">
        <v>145</v>
      </c>
      <c r="AT137" s="142" t="s">
        <v>141</v>
      </c>
      <c r="AU137" s="142" t="s">
        <v>146</v>
      </c>
      <c r="AY137" s="13" t="s">
        <v>139</v>
      </c>
      <c r="BE137" s="143">
        <f t="shared" ref="BE137:BE146" si="14">IF(N137="základná",J137,0)</f>
        <v>0</v>
      </c>
      <c r="BF137" s="143">
        <f t="shared" ref="BF137:BF146" si="15">IF(N137="znížená",J137,0)</f>
        <v>0</v>
      </c>
      <c r="BG137" s="143">
        <f t="shared" ref="BG137:BG146" si="16">IF(N137="zákl. prenesená",J137,0)</f>
        <v>0</v>
      </c>
      <c r="BH137" s="143">
        <f t="shared" ref="BH137:BH146" si="17">IF(N137="zníž. prenesená",J137,0)</f>
        <v>0</v>
      </c>
      <c r="BI137" s="143">
        <f t="shared" ref="BI137:BI146" si="18">IF(N137="nulová",J137,0)</f>
        <v>0</v>
      </c>
      <c r="BJ137" s="13" t="s">
        <v>146</v>
      </c>
      <c r="BK137" s="144">
        <f t="shared" ref="BK137:BK146" si="19">ROUND(I137*H137,3)</f>
        <v>0</v>
      </c>
      <c r="BL137" s="13" t="s">
        <v>145</v>
      </c>
      <c r="BM137" s="142" t="s">
        <v>435</v>
      </c>
    </row>
    <row r="138" spans="2:65" s="1" customFormat="1" ht="24.2" customHeight="1">
      <c r="B138" s="131"/>
      <c r="C138" s="132" t="s">
        <v>109</v>
      </c>
      <c r="D138" s="132" t="s">
        <v>141</v>
      </c>
      <c r="E138" s="133" t="s">
        <v>276</v>
      </c>
      <c r="F138" s="134" t="s">
        <v>277</v>
      </c>
      <c r="G138" s="135" t="s">
        <v>202</v>
      </c>
      <c r="H138" s="136">
        <v>26</v>
      </c>
      <c r="I138" s="136"/>
      <c r="J138" s="136">
        <f t="shared" si="10"/>
        <v>0</v>
      </c>
      <c r="K138" s="137"/>
      <c r="L138" s="25"/>
      <c r="M138" s="138" t="s">
        <v>1</v>
      </c>
      <c r="N138" s="139" t="s">
        <v>38</v>
      </c>
      <c r="O138" s="140">
        <v>4.6600000000000003E-2</v>
      </c>
      <c r="P138" s="140">
        <f t="shared" si="11"/>
        <v>1.2116</v>
      </c>
      <c r="Q138" s="140">
        <v>1.34E-3</v>
      </c>
      <c r="R138" s="140">
        <f t="shared" si="12"/>
        <v>3.4840000000000003E-2</v>
      </c>
      <c r="S138" s="140">
        <v>0</v>
      </c>
      <c r="T138" s="141">
        <f t="shared" si="13"/>
        <v>0</v>
      </c>
      <c r="AR138" s="142" t="s">
        <v>145</v>
      </c>
      <c r="AT138" s="142" t="s">
        <v>141</v>
      </c>
      <c r="AU138" s="142" t="s">
        <v>146</v>
      </c>
      <c r="AY138" s="13" t="s">
        <v>139</v>
      </c>
      <c r="BE138" s="143">
        <f t="shared" si="14"/>
        <v>0</v>
      </c>
      <c r="BF138" s="143">
        <f t="shared" si="15"/>
        <v>0</v>
      </c>
      <c r="BG138" s="143">
        <f t="shared" si="16"/>
        <v>0</v>
      </c>
      <c r="BH138" s="143">
        <f t="shared" si="17"/>
        <v>0</v>
      </c>
      <c r="BI138" s="143">
        <f t="shared" si="18"/>
        <v>0</v>
      </c>
      <c r="BJ138" s="13" t="s">
        <v>146</v>
      </c>
      <c r="BK138" s="144">
        <f t="shared" si="19"/>
        <v>0</v>
      </c>
      <c r="BL138" s="13" t="s">
        <v>145</v>
      </c>
      <c r="BM138" s="142" t="s">
        <v>436</v>
      </c>
    </row>
    <row r="139" spans="2:65" s="1" customFormat="1" ht="24.2" customHeight="1">
      <c r="B139" s="131"/>
      <c r="C139" s="132" t="s">
        <v>191</v>
      </c>
      <c r="D139" s="132" t="s">
        <v>141</v>
      </c>
      <c r="E139" s="133" t="s">
        <v>279</v>
      </c>
      <c r="F139" s="134" t="s">
        <v>280</v>
      </c>
      <c r="G139" s="135" t="s">
        <v>202</v>
      </c>
      <c r="H139" s="136">
        <v>32</v>
      </c>
      <c r="I139" s="136"/>
      <c r="J139" s="136">
        <f t="shared" si="10"/>
        <v>0</v>
      </c>
      <c r="K139" s="137"/>
      <c r="L139" s="25"/>
      <c r="M139" s="138" t="s">
        <v>1</v>
      </c>
      <c r="N139" s="139" t="s">
        <v>38</v>
      </c>
      <c r="O139" s="140">
        <v>5.3999999999999999E-2</v>
      </c>
      <c r="P139" s="140">
        <f t="shared" si="11"/>
        <v>1.728</v>
      </c>
      <c r="Q139" s="140">
        <v>1.42E-3</v>
      </c>
      <c r="R139" s="140">
        <f t="shared" si="12"/>
        <v>4.5440000000000001E-2</v>
      </c>
      <c r="S139" s="140">
        <v>0</v>
      </c>
      <c r="T139" s="141">
        <f t="shared" si="13"/>
        <v>0</v>
      </c>
      <c r="AR139" s="142" t="s">
        <v>145</v>
      </c>
      <c r="AT139" s="142" t="s">
        <v>141</v>
      </c>
      <c r="AU139" s="142" t="s">
        <v>146</v>
      </c>
      <c r="AY139" s="13" t="s">
        <v>139</v>
      </c>
      <c r="BE139" s="143">
        <f t="shared" si="14"/>
        <v>0</v>
      </c>
      <c r="BF139" s="143">
        <f t="shared" si="15"/>
        <v>0</v>
      </c>
      <c r="BG139" s="143">
        <f t="shared" si="16"/>
        <v>0</v>
      </c>
      <c r="BH139" s="143">
        <f t="shared" si="17"/>
        <v>0</v>
      </c>
      <c r="BI139" s="143">
        <f t="shared" si="18"/>
        <v>0</v>
      </c>
      <c r="BJ139" s="13" t="s">
        <v>146</v>
      </c>
      <c r="BK139" s="144">
        <f t="shared" si="19"/>
        <v>0</v>
      </c>
      <c r="BL139" s="13" t="s">
        <v>145</v>
      </c>
      <c r="BM139" s="142" t="s">
        <v>437</v>
      </c>
    </row>
    <row r="140" spans="2:65" s="1" customFormat="1" ht="24.2" customHeight="1">
      <c r="B140" s="131"/>
      <c r="C140" s="132" t="s">
        <v>195</v>
      </c>
      <c r="D140" s="132" t="s">
        <v>141</v>
      </c>
      <c r="E140" s="133" t="s">
        <v>200</v>
      </c>
      <c r="F140" s="134" t="s">
        <v>201</v>
      </c>
      <c r="G140" s="135" t="s">
        <v>202</v>
      </c>
      <c r="H140" s="136">
        <v>60</v>
      </c>
      <c r="I140" s="136"/>
      <c r="J140" s="136">
        <f t="shared" si="10"/>
        <v>0</v>
      </c>
      <c r="K140" s="137"/>
      <c r="L140" s="25"/>
      <c r="M140" s="138" t="s">
        <v>1</v>
      </c>
      <c r="N140" s="139" t="s">
        <v>38</v>
      </c>
      <c r="O140" s="140">
        <v>5.7299999999999997E-2</v>
      </c>
      <c r="P140" s="140">
        <f t="shared" si="11"/>
        <v>3.4379999999999997</v>
      </c>
      <c r="Q140" s="140">
        <v>2.1900000000000001E-3</v>
      </c>
      <c r="R140" s="140">
        <f t="shared" si="12"/>
        <v>0.13140000000000002</v>
      </c>
      <c r="S140" s="140">
        <v>0</v>
      </c>
      <c r="T140" s="141">
        <f t="shared" si="13"/>
        <v>0</v>
      </c>
      <c r="AR140" s="142" t="s">
        <v>145</v>
      </c>
      <c r="AT140" s="142" t="s">
        <v>141</v>
      </c>
      <c r="AU140" s="142" t="s">
        <v>146</v>
      </c>
      <c r="AY140" s="13" t="s">
        <v>139</v>
      </c>
      <c r="BE140" s="143">
        <f t="shared" si="14"/>
        <v>0</v>
      </c>
      <c r="BF140" s="143">
        <f t="shared" si="15"/>
        <v>0</v>
      </c>
      <c r="BG140" s="143">
        <f t="shared" si="16"/>
        <v>0</v>
      </c>
      <c r="BH140" s="143">
        <f t="shared" si="17"/>
        <v>0</v>
      </c>
      <c r="BI140" s="143">
        <f t="shared" si="18"/>
        <v>0</v>
      </c>
      <c r="BJ140" s="13" t="s">
        <v>146</v>
      </c>
      <c r="BK140" s="144">
        <f t="shared" si="19"/>
        <v>0</v>
      </c>
      <c r="BL140" s="13" t="s">
        <v>145</v>
      </c>
      <c r="BM140" s="142" t="s">
        <v>438</v>
      </c>
    </row>
    <row r="141" spans="2:65" s="1" customFormat="1" ht="24.2" customHeight="1">
      <c r="B141" s="131"/>
      <c r="C141" s="132" t="s">
        <v>199</v>
      </c>
      <c r="D141" s="132" t="s">
        <v>141</v>
      </c>
      <c r="E141" s="133" t="s">
        <v>375</v>
      </c>
      <c r="F141" s="134" t="s">
        <v>376</v>
      </c>
      <c r="G141" s="135" t="s">
        <v>202</v>
      </c>
      <c r="H141" s="136">
        <v>20</v>
      </c>
      <c r="I141" s="136"/>
      <c r="J141" s="136">
        <f t="shared" si="10"/>
        <v>0</v>
      </c>
      <c r="K141" s="137"/>
      <c r="L141" s="25"/>
      <c r="M141" s="138" t="s">
        <v>1</v>
      </c>
      <c r="N141" s="139" t="s">
        <v>38</v>
      </c>
      <c r="O141" s="140">
        <v>6.2300000000000001E-2</v>
      </c>
      <c r="P141" s="140">
        <f t="shared" si="11"/>
        <v>1.246</v>
      </c>
      <c r="Q141" s="140">
        <v>3.3899999999999998E-3</v>
      </c>
      <c r="R141" s="140">
        <f t="shared" si="12"/>
        <v>6.7799999999999999E-2</v>
      </c>
      <c r="S141" s="140">
        <v>0</v>
      </c>
      <c r="T141" s="141">
        <f t="shared" si="13"/>
        <v>0</v>
      </c>
      <c r="AR141" s="142" t="s">
        <v>145</v>
      </c>
      <c r="AT141" s="142" t="s">
        <v>141</v>
      </c>
      <c r="AU141" s="142" t="s">
        <v>146</v>
      </c>
      <c r="AY141" s="13" t="s">
        <v>139</v>
      </c>
      <c r="BE141" s="143">
        <f t="shared" si="14"/>
        <v>0</v>
      </c>
      <c r="BF141" s="143">
        <f t="shared" si="15"/>
        <v>0</v>
      </c>
      <c r="BG141" s="143">
        <f t="shared" si="16"/>
        <v>0</v>
      </c>
      <c r="BH141" s="143">
        <f t="shared" si="17"/>
        <v>0</v>
      </c>
      <c r="BI141" s="143">
        <f t="shared" si="18"/>
        <v>0</v>
      </c>
      <c r="BJ141" s="13" t="s">
        <v>146</v>
      </c>
      <c r="BK141" s="144">
        <f t="shared" si="19"/>
        <v>0</v>
      </c>
      <c r="BL141" s="13" t="s">
        <v>145</v>
      </c>
      <c r="BM141" s="142" t="s">
        <v>439</v>
      </c>
    </row>
    <row r="142" spans="2:65" s="1" customFormat="1" ht="16.5" customHeight="1">
      <c r="B142" s="131"/>
      <c r="C142" s="132" t="s">
        <v>204</v>
      </c>
      <c r="D142" s="132" t="s">
        <v>141</v>
      </c>
      <c r="E142" s="133" t="s">
        <v>212</v>
      </c>
      <c r="F142" s="134" t="s">
        <v>213</v>
      </c>
      <c r="G142" s="135" t="s">
        <v>202</v>
      </c>
      <c r="H142" s="136">
        <v>118</v>
      </c>
      <c r="I142" s="136"/>
      <c r="J142" s="136">
        <f t="shared" si="10"/>
        <v>0</v>
      </c>
      <c r="K142" s="137"/>
      <c r="L142" s="25"/>
      <c r="M142" s="138" t="s">
        <v>1</v>
      </c>
      <c r="N142" s="139" t="s">
        <v>38</v>
      </c>
      <c r="O142" s="140">
        <v>5.7000000000000002E-2</v>
      </c>
      <c r="P142" s="140">
        <f t="shared" si="11"/>
        <v>6.726</v>
      </c>
      <c r="Q142" s="140">
        <v>0</v>
      </c>
      <c r="R142" s="140">
        <f t="shared" si="12"/>
        <v>0</v>
      </c>
      <c r="S142" s="140">
        <v>0</v>
      </c>
      <c r="T142" s="141">
        <f t="shared" si="13"/>
        <v>0</v>
      </c>
      <c r="AR142" s="142" t="s">
        <v>145</v>
      </c>
      <c r="AT142" s="142" t="s">
        <v>141</v>
      </c>
      <c r="AU142" s="142" t="s">
        <v>146</v>
      </c>
      <c r="AY142" s="13" t="s">
        <v>139</v>
      </c>
      <c r="BE142" s="143">
        <f t="shared" si="14"/>
        <v>0</v>
      </c>
      <c r="BF142" s="143">
        <f t="shared" si="15"/>
        <v>0</v>
      </c>
      <c r="BG142" s="143">
        <f t="shared" si="16"/>
        <v>0</v>
      </c>
      <c r="BH142" s="143">
        <f t="shared" si="17"/>
        <v>0</v>
      </c>
      <c r="BI142" s="143">
        <f t="shared" si="18"/>
        <v>0</v>
      </c>
      <c r="BJ142" s="13" t="s">
        <v>146</v>
      </c>
      <c r="BK142" s="144">
        <f t="shared" si="19"/>
        <v>0</v>
      </c>
      <c r="BL142" s="13" t="s">
        <v>145</v>
      </c>
      <c r="BM142" s="142" t="s">
        <v>440</v>
      </c>
    </row>
    <row r="143" spans="2:65" s="1" customFormat="1" ht="16.5" customHeight="1">
      <c r="B143" s="131"/>
      <c r="C143" s="132" t="s">
        <v>185</v>
      </c>
      <c r="D143" s="132" t="s">
        <v>141</v>
      </c>
      <c r="E143" s="133" t="s">
        <v>441</v>
      </c>
      <c r="F143" s="134" t="s">
        <v>442</v>
      </c>
      <c r="G143" s="135" t="s">
        <v>202</v>
      </c>
      <c r="H143" s="136">
        <v>20</v>
      </c>
      <c r="I143" s="136"/>
      <c r="J143" s="136">
        <f t="shared" si="10"/>
        <v>0</v>
      </c>
      <c r="K143" s="137"/>
      <c r="L143" s="25"/>
      <c r="M143" s="138" t="s">
        <v>1</v>
      </c>
      <c r="N143" s="139" t="s">
        <v>38</v>
      </c>
      <c r="O143" s="140">
        <v>7.0999999999999994E-2</v>
      </c>
      <c r="P143" s="140">
        <f t="shared" si="11"/>
        <v>1.42</v>
      </c>
      <c r="Q143" s="140">
        <v>0</v>
      </c>
      <c r="R143" s="140">
        <f t="shared" si="12"/>
        <v>0</v>
      </c>
      <c r="S143" s="140">
        <v>0</v>
      </c>
      <c r="T143" s="141">
        <f t="shared" si="13"/>
        <v>0</v>
      </c>
      <c r="AR143" s="142" t="s">
        <v>145</v>
      </c>
      <c r="AT143" s="142" t="s">
        <v>141</v>
      </c>
      <c r="AU143" s="142" t="s">
        <v>146</v>
      </c>
      <c r="AY143" s="13" t="s">
        <v>139</v>
      </c>
      <c r="BE143" s="143">
        <f t="shared" si="14"/>
        <v>0</v>
      </c>
      <c r="BF143" s="143">
        <f t="shared" si="15"/>
        <v>0</v>
      </c>
      <c r="BG143" s="143">
        <f t="shared" si="16"/>
        <v>0</v>
      </c>
      <c r="BH143" s="143">
        <f t="shared" si="17"/>
        <v>0</v>
      </c>
      <c r="BI143" s="143">
        <f t="shared" si="18"/>
        <v>0</v>
      </c>
      <c r="BJ143" s="13" t="s">
        <v>146</v>
      </c>
      <c r="BK143" s="144">
        <f t="shared" si="19"/>
        <v>0</v>
      </c>
      <c r="BL143" s="13" t="s">
        <v>145</v>
      </c>
      <c r="BM143" s="142" t="s">
        <v>443</v>
      </c>
    </row>
    <row r="144" spans="2:65" s="1" customFormat="1" ht="16.5" customHeight="1">
      <c r="B144" s="131"/>
      <c r="C144" s="132" t="s">
        <v>211</v>
      </c>
      <c r="D144" s="132" t="s">
        <v>141</v>
      </c>
      <c r="E144" s="133" t="s">
        <v>404</v>
      </c>
      <c r="F144" s="134" t="s">
        <v>405</v>
      </c>
      <c r="G144" s="135" t="s">
        <v>184</v>
      </c>
      <c r="H144" s="136">
        <v>2</v>
      </c>
      <c r="I144" s="136"/>
      <c r="J144" s="136">
        <f t="shared" si="10"/>
        <v>0</v>
      </c>
      <c r="K144" s="137"/>
      <c r="L144" s="25"/>
      <c r="M144" s="138" t="s">
        <v>1</v>
      </c>
      <c r="N144" s="139" t="s">
        <v>38</v>
      </c>
      <c r="O144" s="140">
        <v>5.1180000000000003</v>
      </c>
      <c r="P144" s="140">
        <f t="shared" si="11"/>
        <v>10.236000000000001</v>
      </c>
      <c r="Q144" s="140">
        <v>0</v>
      </c>
      <c r="R144" s="140">
        <f t="shared" si="12"/>
        <v>0</v>
      </c>
      <c r="S144" s="140">
        <v>0</v>
      </c>
      <c r="T144" s="141">
        <f t="shared" si="13"/>
        <v>0</v>
      </c>
      <c r="AR144" s="142" t="s">
        <v>145</v>
      </c>
      <c r="AT144" s="142" t="s">
        <v>141</v>
      </c>
      <c r="AU144" s="142" t="s">
        <v>146</v>
      </c>
      <c r="AY144" s="13" t="s">
        <v>139</v>
      </c>
      <c r="BE144" s="143">
        <f t="shared" si="14"/>
        <v>0</v>
      </c>
      <c r="BF144" s="143">
        <f t="shared" si="15"/>
        <v>0</v>
      </c>
      <c r="BG144" s="143">
        <f t="shared" si="16"/>
        <v>0</v>
      </c>
      <c r="BH144" s="143">
        <f t="shared" si="17"/>
        <v>0</v>
      </c>
      <c r="BI144" s="143">
        <f t="shared" si="18"/>
        <v>0</v>
      </c>
      <c r="BJ144" s="13" t="s">
        <v>146</v>
      </c>
      <c r="BK144" s="144">
        <f t="shared" si="19"/>
        <v>0</v>
      </c>
      <c r="BL144" s="13" t="s">
        <v>145</v>
      </c>
      <c r="BM144" s="142" t="s">
        <v>444</v>
      </c>
    </row>
    <row r="145" spans="2:65" s="1" customFormat="1" ht="16.5" customHeight="1">
      <c r="B145" s="131"/>
      <c r="C145" s="145" t="s">
        <v>215</v>
      </c>
      <c r="D145" s="145" t="s">
        <v>167</v>
      </c>
      <c r="E145" s="146" t="s">
        <v>407</v>
      </c>
      <c r="F145" s="147" t="s">
        <v>408</v>
      </c>
      <c r="G145" s="148" t="s">
        <v>184</v>
      </c>
      <c r="H145" s="149">
        <v>2</v>
      </c>
      <c r="I145" s="149"/>
      <c r="J145" s="149">
        <f t="shared" si="10"/>
        <v>0</v>
      </c>
      <c r="K145" s="150"/>
      <c r="L145" s="151"/>
      <c r="M145" s="152" t="s">
        <v>1</v>
      </c>
      <c r="N145" s="153" t="s">
        <v>38</v>
      </c>
      <c r="O145" s="140">
        <v>0</v>
      </c>
      <c r="P145" s="140">
        <f t="shared" si="11"/>
        <v>0</v>
      </c>
      <c r="Q145" s="140">
        <v>14.4</v>
      </c>
      <c r="R145" s="140">
        <f t="shared" si="12"/>
        <v>28.8</v>
      </c>
      <c r="S145" s="140">
        <v>0</v>
      </c>
      <c r="T145" s="141">
        <f t="shared" si="13"/>
        <v>0</v>
      </c>
      <c r="AR145" s="142" t="s">
        <v>171</v>
      </c>
      <c r="AT145" s="142" t="s">
        <v>167</v>
      </c>
      <c r="AU145" s="142" t="s">
        <v>146</v>
      </c>
      <c r="AY145" s="13" t="s">
        <v>139</v>
      </c>
      <c r="BE145" s="143">
        <f t="shared" si="14"/>
        <v>0</v>
      </c>
      <c r="BF145" s="143">
        <f t="shared" si="15"/>
        <v>0</v>
      </c>
      <c r="BG145" s="143">
        <f t="shared" si="16"/>
        <v>0</v>
      </c>
      <c r="BH145" s="143">
        <f t="shared" si="17"/>
        <v>0</v>
      </c>
      <c r="BI145" s="143">
        <f t="shared" si="18"/>
        <v>0</v>
      </c>
      <c r="BJ145" s="13" t="s">
        <v>146</v>
      </c>
      <c r="BK145" s="144">
        <f t="shared" si="19"/>
        <v>0</v>
      </c>
      <c r="BL145" s="13" t="s">
        <v>145</v>
      </c>
      <c r="BM145" s="142" t="s">
        <v>445</v>
      </c>
    </row>
    <row r="146" spans="2:65" s="1" customFormat="1" ht="24.2" customHeight="1">
      <c r="B146" s="131"/>
      <c r="C146" s="132" t="s">
        <v>219</v>
      </c>
      <c r="D146" s="132" t="s">
        <v>141</v>
      </c>
      <c r="E146" s="133" t="s">
        <v>245</v>
      </c>
      <c r="F146" s="134" t="s">
        <v>246</v>
      </c>
      <c r="G146" s="135" t="s">
        <v>202</v>
      </c>
      <c r="H146" s="136">
        <v>70</v>
      </c>
      <c r="I146" s="136"/>
      <c r="J146" s="136">
        <f t="shared" si="10"/>
        <v>0</v>
      </c>
      <c r="K146" s="137"/>
      <c r="L146" s="25"/>
      <c r="M146" s="138" t="s">
        <v>1</v>
      </c>
      <c r="N146" s="139" t="s">
        <v>38</v>
      </c>
      <c r="O146" s="140">
        <v>5.2499999999999998E-2</v>
      </c>
      <c r="P146" s="140">
        <f t="shared" si="11"/>
        <v>3.6749999999999998</v>
      </c>
      <c r="Q146" s="140">
        <v>1E-4</v>
      </c>
      <c r="R146" s="140">
        <f t="shared" si="12"/>
        <v>7.0000000000000001E-3</v>
      </c>
      <c r="S146" s="140">
        <v>0</v>
      </c>
      <c r="T146" s="141">
        <f t="shared" si="13"/>
        <v>0</v>
      </c>
      <c r="AR146" s="142" t="s">
        <v>145</v>
      </c>
      <c r="AT146" s="142" t="s">
        <v>141</v>
      </c>
      <c r="AU146" s="142" t="s">
        <v>146</v>
      </c>
      <c r="AY146" s="13" t="s">
        <v>139</v>
      </c>
      <c r="BE146" s="143">
        <f t="shared" si="14"/>
        <v>0</v>
      </c>
      <c r="BF146" s="143">
        <f t="shared" si="15"/>
        <v>0</v>
      </c>
      <c r="BG146" s="143">
        <f t="shared" si="16"/>
        <v>0</v>
      </c>
      <c r="BH146" s="143">
        <f t="shared" si="17"/>
        <v>0</v>
      </c>
      <c r="BI146" s="143">
        <f t="shared" si="18"/>
        <v>0</v>
      </c>
      <c r="BJ146" s="13" t="s">
        <v>146</v>
      </c>
      <c r="BK146" s="144">
        <f t="shared" si="19"/>
        <v>0</v>
      </c>
      <c r="BL146" s="13" t="s">
        <v>145</v>
      </c>
      <c r="BM146" s="142" t="s">
        <v>446</v>
      </c>
    </row>
    <row r="147" spans="2:65" s="11" customFormat="1" ht="22.9" customHeight="1">
      <c r="B147" s="120"/>
      <c r="D147" s="121" t="s">
        <v>71</v>
      </c>
      <c r="E147" s="129" t="s">
        <v>248</v>
      </c>
      <c r="F147" s="129" t="s">
        <v>249</v>
      </c>
      <c r="J147" s="130">
        <f>BK147</f>
        <v>0</v>
      </c>
      <c r="L147" s="120"/>
      <c r="M147" s="124"/>
      <c r="P147" s="125">
        <f>P148</f>
        <v>82.129924000000003</v>
      </c>
      <c r="R147" s="125">
        <f>R148</f>
        <v>0</v>
      </c>
      <c r="T147" s="126">
        <f>T148</f>
        <v>0</v>
      </c>
      <c r="AR147" s="121" t="s">
        <v>80</v>
      </c>
      <c r="AT147" s="127" t="s">
        <v>71</v>
      </c>
      <c r="AU147" s="127" t="s">
        <v>80</v>
      </c>
      <c r="AY147" s="121" t="s">
        <v>139</v>
      </c>
      <c r="BK147" s="128">
        <f>BK148</f>
        <v>0</v>
      </c>
    </row>
    <row r="148" spans="2:65" s="1" customFormat="1" ht="33" customHeight="1">
      <c r="B148" s="131"/>
      <c r="C148" s="132" t="s">
        <v>7</v>
      </c>
      <c r="D148" s="132" t="s">
        <v>141</v>
      </c>
      <c r="E148" s="133" t="s">
        <v>251</v>
      </c>
      <c r="F148" s="134" t="s">
        <v>252</v>
      </c>
      <c r="G148" s="135" t="s">
        <v>170</v>
      </c>
      <c r="H148" s="136">
        <v>63.716000000000001</v>
      </c>
      <c r="I148" s="136"/>
      <c r="J148" s="136">
        <f>ROUND(I148*H148,3)</f>
        <v>0</v>
      </c>
      <c r="K148" s="137"/>
      <c r="L148" s="25"/>
      <c r="M148" s="138" t="s">
        <v>1</v>
      </c>
      <c r="N148" s="139" t="s">
        <v>38</v>
      </c>
      <c r="O148" s="140">
        <v>1.2889999999999999</v>
      </c>
      <c r="P148" s="140">
        <f>O148*H148</f>
        <v>82.129924000000003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145</v>
      </c>
      <c r="AT148" s="142" t="s">
        <v>141</v>
      </c>
      <c r="AU148" s="142" t="s">
        <v>146</v>
      </c>
      <c r="AY148" s="13" t="s">
        <v>139</v>
      </c>
      <c r="BE148" s="143">
        <f>IF(N148="základná",J148,0)</f>
        <v>0</v>
      </c>
      <c r="BF148" s="143">
        <f>IF(N148="znížená",J148,0)</f>
        <v>0</v>
      </c>
      <c r="BG148" s="143">
        <f>IF(N148="zákl. prenesená",J148,0)</f>
        <v>0</v>
      </c>
      <c r="BH148" s="143">
        <f>IF(N148="zníž. prenesená",J148,0)</f>
        <v>0</v>
      </c>
      <c r="BI148" s="143">
        <f>IF(N148="nulová",J148,0)</f>
        <v>0</v>
      </c>
      <c r="BJ148" s="13" t="s">
        <v>146</v>
      </c>
      <c r="BK148" s="144">
        <f>ROUND(I148*H148,3)</f>
        <v>0</v>
      </c>
      <c r="BL148" s="13" t="s">
        <v>145</v>
      </c>
      <c r="BM148" s="142" t="s">
        <v>447</v>
      </c>
    </row>
    <row r="149" spans="2:65" s="11" customFormat="1" ht="25.9" customHeight="1">
      <c r="B149" s="120"/>
      <c r="D149" s="121" t="s">
        <v>71</v>
      </c>
      <c r="E149" s="122" t="s">
        <v>304</v>
      </c>
      <c r="F149" s="122" t="s">
        <v>305</v>
      </c>
      <c r="J149" s="123">
        <f>BK149</f>
        <v>0</v>
      </c>
      <c r="L149" s="120"/>
      <c r="M149" s="124"/>
      <c r="P149" s="125">
        <f>P150</f>
        <v>6.3439999999999994</v>
      </c>
      <c r="R149" s="125">
        <f>R150</f>
        <v>0</v>
      </c>
      <c r="T149" s="126">
        <f>T150</f>
        <v>0</v>
      </c>
      <c r="AR149" s="121" t="s">
        <v>146</v>
      </c>
      <c r="AT149" s="127" t="s">
        <v>71</v>
      </c>
      <c r="AU149" s="127" t="s">
        <v>72</v>
      </c>
      <c r="AY149" s="121" t="s">
        <v>139</v>
      </c>
      <c r="BK149" s="128">
        <f>BK150</f>
        <v>0</v>
      </c>
    </row>
    <row r="150" spans="2:65" s="11" customFormat="1" ht="22.9" customHeight="1">
      <c r="B150" s="120"/>
      <c r="D150" s="121" t="s">
        <v>71</v>
      </c>
      <c r="E150" s="129" t="s">
        <v>306</v>
      </c>
      <c r="F150" s="129" t="s">
        <v>307</v>
      </c>
      <c r="J150" s="130">
        <f>BK150</f>
        <v>0</v>
      </c>
      <c r="L150" s="120"/>
      <c r="M150" s="124"/>
      <c r="P150" s="125">
        <f>P151</f>
        <v>6.3439999999999994</v>
      </c>
      <c r="R150" s="125">
        <f>R151</f>
        <v>0</v>
      </c>
      <c r="T150" s="126">
        <f>T151</f>
        <v>0</v>
      </c>
      <c r="AR150" s="121" t="s">
        <v>146</v>
      </c>
      <c r="AT150" s="127" t="s">
        <v>71</v>
      </c>
      <c r="AU150" s="127" t="s">
        <v>80</v>
      </c>
      <c r="AY150" s="121" t="s">
        <v>139</v>
      </c>
      <c r="BK150" s="128">
        <f>BK151</f>
        <v>0</v>
      </c>
    </row>
    <row r="151" spans="2:65" s="1" customFormat="1" ht="24.2" customHeight="1">
      <c r="B151" s="131"/>
      <c r="C151" s="132" t="s">
        <v>227</v>
      </c>
      <c r="D151" s="132" t="s">
        <v>141</v>
      </c>
      <c r="E151" s="133" t="s">
        <v>329</v>
      </c>
      <c r="F151" s="134" t="s">
        <v>330</v>
      </c>
      <c r="G151" s="135" t="s">
        <v>184</v>
      </c>
      <c r="H151" s="136">
        <v>26</v>
      </c>
      <c r="I151" s="136"/>
      <c r="J151" s="136">
        <f>ROUND(I151*H151,3)</f>
        <v>0</v>
      </c>
      <c r="K151" s="137"/>
      <c r="L151" s="25"/>
      <c r="M151" s="138" t="s">
        <v>1</v>
      </c>
      <c r="N151" s="139" t="s">
        <v>38</v>
      </c>
      <c r="O151" s="140">
        <v>0.24399999999999999</v>
      </c>
      <c r="P151" s="140">
        <f>O151*H151</f>
        <v>6.3439999999999994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185</v>
      </c>
      <c r="AT151" s="142" t="s">
        <v>141</v>
      </c>
      <c r="AU151" s="142" t="s">
        <v>146</v>
      </c>
      <c r="AY151" s="13" t="s">
        <v>139</v>
      </c>
      <c r="BE151" s="143">
        <f>IF(N151="základná",J151,0)</f>
        <v>0</v>
      </c>
      <c r="BF151" s="143">
        <f>IF(N151="znížená",J151,0)</f>
        <v>0</v>
      </c>
      <c r="BG151" s="143">
        <f>IF(N151="zákl. prenesená",J151,0)</f>
        <v>0</v>
      </c>
      <c r="BH151" s="143">
        <f>IF(N151="zníž. prenesená",J151,0)</f>
        <v>0</v>
      </c>
      <c r="BI151" s="143">
        <f>IF(N151="nulová",J151,0)</f>
        <v>0</v>
      </c>
      <c r="BJ151" s="13" t="s">
        <v>146</v>
      </c>
      <c r="BK151" s="144">
        <f>ROUND(I151*H151,3)</f>
        <v>0</v>
      </c>
      <c r="BL151" s="13" t="s">
        <v>185</v>
      </c>
      <c r="BM151" s="142" t="s">
        <v>448</v>
      </c>
    </row>
    <row r="152" spans="2:65" s="11" customFormat="1" ht="25.9" customHeight="1">
      <c r="B152" s="120"/>
      <c r="D152" s="121" t="s">
        <v>71</v>
      </c>
      <c r="E152" s="122" t="s">
        <v>254</v>
      </c>
      <c r="F152" s="122" t="s">
        <v>255</v>
      </c>
      <c r="J152" s="123">
        <f>BK152</f>
        <v>0</v>
      </c>
      <c r="L152" s="120"/>
      <c r="M152" s="124"/>
      <c r="P152" s="125">
        <f>P153</f>
        <v>8.7200000000000006</v>
      </c>
      <c r="R152" s="125">
        <f>R153</f>
        <v>0</v>
      </c>
      <c r="T152" s="126">
        <f>T153</f>
        <v>0</v>
      </c>
      <c r="AR152" s="121" t="s">
        <v>145</v>
      </c>
      <c r="AT152" s="127" t="s">
        <v>71</v>
      </c>
      <c r="AU152" s="127" t="s">
        <v>72</v>
      </c>
      <c r="AY152" s="121" t="s">
        <v>139</v>
      </c>
      <c r="BK152" s="128">
        <f>BK153</f>
        <v>0</v>
      </c>
    </row>
    <row r="153" spans="2:65" s="1" customFormat="1" ht="37.9" customHeight="1">
      <c r="B153" s="131"/>
      <c r="C153" s="132" t="s">
        <v>232</v>
      </c>
      <c r="D153" s="132" t="s">
        <v>141</v>
      </c>
      <c r="E153" s="133" t="s">
        <v>257</v>
      </c>
      <c r="F153" s="134" t="s">
        <v>258</v>
      </c>
      <c r="G153" s="135" t="s">
        <v>259</v>
      </c>
      <c r="H153" s="136">
        <v>8</v>
      </c>
      <c r="I153" s="136"/>
      <c r="J153" s="136">
        <f>ROUND(I153*H153,3)</f>
        <v>0</v>
      </c>
      <c r="K153" s="137"/>
      <c r="L153" s="25"/>
      <c r="M153" s="138" t="s">
        <v>1</v>
      </c>
      <c r="N153" s="139" t="s">
        <v>38</v>
      </c>
      <c r="O153" s="140">
        <v>1.0900000000000001</v>
      </c>
      <c r="P153" s="140">
        <f>O153*H153</f>
        <v>8.7200000000000006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260</v>
      </c>
      <c r="AT153" s="142" t="s">
        <v>141</v>
      </c>
      <c r="AU153" s="142" t="s">
        <v>80</v>
      </c>
      <c r="AY153" s="13" t="s">
        <v>139</v>
      </c>
      <c r="BE153" s="143">
        <f>IF(N153="základná",J153,0)</f>
        <v>0</v>
      </c>
      <c r="BF153" s="143">
        <f>IF(N153="znížená",J153,0)</f>
        <v>0</v>
      </c>
      <c r="BG153" s="143">
        <f>IF(N153="zákl. prenesená",J153,0)</f>
        <v>0</v>
      </c>
      <c r="BH153" s="143">
        <f>IF(N153="zníž. prenesená",J153,0)</f>
        <v>0</v>
      </c>
      <c r="BI153" s="143">
        <f>IF(N153="nulová",J153,0)</f>
        <v>0</v>
      </c>
      <c r="BJ153" s="13" t="s">
        <v>146</v>
      </c>
      <c r="BK153" s="144">
        <f>ROUND(I153*H153,3)</f>
        <v>0</v>
      </c>
      <c r="BL153" s="13" t="s">
        <v>260</v>
      </c>
      <c r="BM153" s="142" t="s">
        <v>449</v>
      </c>
    </row>
    <row r="154" spans="2:65" s="11" customFormat="1" ht="25.9" customHeight="1">
      <c r="B154" s="120"/>
      <c r="D154" s="121" t="s">
        <v>71</v>
      </c>
      <c r="E154" s="122" t="s">
        <v>419</v>
      </c>
      <c r="F154" s="122" t="s">
        <v>420</v>
      </c>
      <c r="J154" s="123">
        <f>BK154</f>
        <v>0</v>
      </c>
      <c r="L154" s="120"/>
      <c r="M154" s="124"/>
      <c r="P154" s="125">
        <f>P155</f>
        <v>0</v>
      </c>
      <c r="R154" s="125">
        <f>R155</f>
        <v>0</v>
      </c>
      <c r="T154" s="126">
        <f>T155</f>
        <v>0</v>
      </c>
      <c r="AR154" s="121" t="s">
        <v>158</v>
      </c>
      <c r="AT154" s="127" t="s">
        <v>71</v>
      </c>
      <c r="AU154" s="127" t="s">
        <v>72</v>
      </c>
      <c r="AY154" s="121" t="s">
        <v>139</v>
      </c>
      <c r="BK154" s="128">
        <f>BK155</f>
        <v>0</v>
      </c>
    </row>
    <row r="155" spans="2:65" s="1" customFormat="1" ht="24.2" customHeight="1">
      <c r="B155" s="131"/>
      <c r="C155" s="132" t="s">
        <v>236</v>
      </c>
      <c r="D155" s="132" t="s">
        <v>141</v>
      </c>
      <c r="E155" s="133" t="s">
        <v>421</v>
      </c>
      <c r="F155" s="134" t="s">
        <v>422</v>
      </c>
      <c r="G155" s="135" t="s">
        <v>423</v>
      </c>
      <c r="H155" s="136">
        <v>1</v>
      </c>
      <c r="I155" s="136"/>
      <c r="J155" s="136">
        <f>ROUND(I155*H155,3)</f>
        <v>0</v>
      </c>
      <c r="K155" s="137"/>
      <c r="L155" s="25"/>
      <c r="M155" s="154" t="s">
        <v>1</v>
      </c>
      <c r="N155" s="155" t="s">
        <v>38</v>
      </c>
      <c r="O155" s="156">
        <v>0</v>
      </c>
      <c r="P155" s="156">
        <f>O155*H155</f>
        <v>0</v>
      </c>
      <c r="Q155" s="156">
        <v>0</v>
      </c>
      <c r="R155" s="156">
        <f>Q155*H155</f>
        <v>0</v>
      </c>
      <c r="S155" s="156">
        <v>0</v>
      </c>
      <c r="T155" s="157">
        <f>S155*H155</f>
        <v>0</v>
      </c>
      <c r="AR155" s="142" t="s">
        <v>311</v>
      </c>
      <c r="AT155" s="142" t="s">
        <v>141</v>
      </c>
      <c r="AU155" s="142" t="s">
        <v>80</v>
      </c>
      <c r="AY155" s="13" t="s">
        <v>139</v>
      </c>
      <c r="BE155" s="143">
        <f>IF(N155="základná",J155,0)</f>
        <v>0</v>
      </c>
      <c r="BF155" s="143">
        <f>IF(N155="znížená",J155,0)</f>
        <v>0</v>
      </c>
      <c r="BG155" s="143">
        <f>IF(N155="zákl. prenesená",J155,0)</f>
        <v>0</v>
      </c>
      <c r="BH155" s="143">
        <f>IF(N155="zníž. prenesená",J155,0)</f>
        <v>0</v>
      </c>
      <c r="BI155" s="143">
        <f>IF(N155="nulová",J155,0)</f>
        <v>0</v>
      </c>
      <c r="BJ155" s="13" t="s">
        <v>146</v>
      </c>
      <c r="BK155" s="144">
        <f>ROUND(I155*H155,3)</f>
        <v>0</v>
      </c>
      <c r="BL155" s="13" t="s">
        <v>311</v>
      </c>
      <c r="BM155" s="142" t="s">
        <v>450</v>
      </c>
    </row>
    <row r="156" spans="2:65" s="1" customFormat="1" ht="6.95" customHeight="1">
      <c r="B156" s="40"/>
      <c r="C156" s="41"/>
      <c r="D156" s="41"/>
      <c r="E156" s="41"/>
      <c r="F156" s="41"/>
      <c r="G156" s="41"/>
      <c r="H156" s="41"/>
      <c r="I156" s="41"/>
      <c r="J156" s="41"/>
      <c r="K156" s="41"/>
      <c r="L156" s="25"/>
    </row>
  </sheetData>
  <autoFilter ref="C123:K155" xr:uid="{00000000-0009-0000-0000-000005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76"/>
  <sheetViews>
    <sheetView showGridLines="0" topLeftCell="A7" workbookViewId="0">
      <selection activeCell="I38" sqref="I3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8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96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112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26.25" customHeight="1">
      <c r="B7" s="16"/>
      <c r="E7" s="196" t="str">
        <f>'Rekapitulácia stavby'!K6</f>
        <v>Rekonštrukcia ustajňovacích priestorov na hosp. dvore Liptovský Peter</v>
      </c>
      <c r="F7" s="197"/>
      <c r="G7" s="197"/>
      <c r="H7" s="19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85" t="s">
        <v>451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8. 2. 2025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>
      <c r="B15" s="25"/>
      <c r="E15" s="20" t="s">
        <v>22</v>
      </c>
      <c r="I15" s="22" t="s">
        <v>23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8" t="str">
        <f>'Rekapitulácia stavby'!E14</f>
        <v xml:space="preserve"> </v>
      </c>
      <c r="F18" s="188"/>
      <c r="G18" s="188"/>
      <c r="H18" s="188"/>
      <c r="I18" s="22" t="s">
        <v>23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21</v>
      </c>
      <c r="J20" s="20" t="s">
        <v>1</v>
      </c>
      <c r="L20" s="25"/>
    </row>
    <row r="21" spans="2:12" s="1" customFormat="1" ht="18" customHeight="1">
      <c r="B21" s="25"/>
      <c r="E21" s="20" t="s">
        <v>27</v>
      </c>
      <c r="I21" s="22" t="s">
        <v>23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30</v>
      </c>
      <c r="I23" s="22" t="s">
        <v>21</v>
      </c>
      <c r="J23" s="20" t="s">
        <v>1</v>
      </c>
      <c r="L23" s="25"/>
    </row>
    <row r="24" spans="2:12" s="1" customFormat="1" ht="18" customHeight="1">
      <c r="B24" s="25"/>
      <c r="E24" s="20" t="s">
        <v>27</v>
      </c>
      <c r="I24" s="22" t="s">
        <v>23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31</v>
      </c>
      <c r="L26" s="25"/>
    </row>
    <row r="27" spans="2:12" s="7" customFormat="1" ht="16.5" customHeight="1">
      <c r="B27" s="85"/>
      <c r="E27" s="190" t="s">
        <v>1</v>
      </c>
      <c r="F27" s="190"/>
      <c r="G27" s="190"/>
      <c r="H27" s="190"/>
      <c r="L27" s="85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32</v>
      </c>
      <c r="J30" s="62">
        <f>ROUND(J127,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5" customHeight="1">
      <c r="B33" s="25"/>
      <c r="D33" s="51" t="s">
        <v>36</v>
      </c>
      <c r="E33" s="30" t="s">
        <v>37</v>
      </c>
      <c r="F33" s="87">
        <f>ROUND((SUM(BE127:BE175)),  2)</f>
        <v>0</v>
      </c>
      <c r="G33" s="88"/>
      <c r="H33" s="88"/>
      <c r="I33" s="89">
        <v>0.2</v>
      </c>
      <c r="J33" s="87">
        <f>ROUND(((SUM(BE127:BE175))*I33),  2)</f>
        <v>0</v>
      </c>
      <c r="L33" s="25"/>
    </row>
    <row r="34" spans="2:12" s="1" customFormat="1" ht="14.45" customHeight="1">
      <c r="B34" s="25"/>
      <c r="E34" s="30" t="s">
        <v>38</v>
      </c>
      <c r="F34" s="90">
        <f>ROUND((SUM(BF127:BF175)),  2)</f>
        <v>0</v>
      </c>
      <c r="I34" s="91">
        <v>0.23</v>
      </c>
      <c r="J34" s="90">
        <f>ROUND(((SUM(BF127:BF175))*I34),  2)</f>
        <v>0</v>
      </c>
      <c r="L34" s="25"/>
    </row>
    <row r="35" spans="2:12" s="1" customFormat="1" ht="14.45" hidden="1" customHeight="1">
      <c r="B35" s="25"/>
      <c r="E35" s="22" t="s">
        <v>39</v>
      </c>
      <c r="F35" s="90">
        <f>ROUND((SUM(BG127:BG175)),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40</v>
      </c>
      <c r="F36" s="90">
        <f>ROUND((SUM(BH127:BH175)),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41</v>
      </c>
      <c r="F37" s="87">
        <f>ROUND((SUM(BI127:BI175)),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42</v>
      </c>
      <c r="E39" s="53"/>
      <c r="F39" s="53"/>
      <c r="G39" s="94" t="s">
        <v>43</v>
      </c>
      <c r="H39" s="95" t="s">
        <v>44</v>
      </c>
      <c r="I39" s="53"/>
      <c r="J39" s="96">
        <f>SUM(J30:J37)</f>
        <v>0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>
      <c r="B82" s="25"/>
      <c r="C82" s="17" t="s">
        <v>115</v>
      </c>
      <c r="L82" s="25"/>
    </row>
    <row r="83" spans="2:47" s="1" customFormat="1" ht="6.95" hidden="1" customHeight="1">
      <c r="B83" s="25"/>
      <c r="L83" s="25"/>
    </row>
    <row r="84" spans="2:47" s="1" customFormat="1" ht="12" hidden="1" customHeight="1">
      <c r="B84" s="25"/>
      <c r="C84" s="22" t="s">
        <v>12</v>
      </c>
      <c r="L84" s="25"/>
    </row>
    <row r="85" spans="2:47" s="1" customFormat="1" ht="26.25" hidden="1" customHeight="1">
      <c r="B85" s="25"/>
      <c r="E85" s="196" t="str">
        <f>E7</f>
        <v>Rekonštrukcia ustajňovacích priestorov na hosp. dvore Liptovský Peter</v>
      </c>
      <c r="F85" s="197"/>
      <c r="G85" s="197"/>
      <c r="H85" s="197"/>
      <c r="L85" s="25"/>
    </row>
    <row r="86" spans="2:47" s="1" customFormat="1" ht="12" hidden="1" customHeight="1">
      <c r="B86" s="25"/>
      <c r="C86" s="22" t="s">
        <v>113</v>
      </c>
      <c r="L86" s="25"/>
    </row>
    <row r="87" spans="2:47" s="1" customFormat="1" ht="16.5" hidden="1" customHeight="1">
      <c r="B87" s="25"/>
      <c r="E87" s="185" t="str">
        <f>E9</f>
        <v>06 - Vodovodná prípojka</v>
      </c>
      <c r="F87" s="195"/>
      <c r="G87" s="195"/>
      <c r="H87" s="195"/>
      <c r="L87" s="25"/>
    </row>
    <row r="88" spans="2:47" s="1" customFormat="1" ht="6.95" hidden="1" customHeight="1">
      <c r="B88" s="25"/>
      <c r="L88" s="25"/>
    </row>
    <row r="89" spans="2:47" s="1" customFormat="1" ht="12" hidden="1" customHeight="1">
      <c r="B89" s="25"/>
      <c r="C89" s="22" t="s">
        <v>16</v>
      </c>
      <c r="F89" s="20" t="str">
        <f>F12</f>
        <v>Liptovský Peter</v>
      </c>
      <c r="I89" s="22" t="s">
        <v>18</v>
      </c>
      <c r="J89" s="48" t="str">
        <f>IF(J12="","",J12)</f>
        <v>8. 2. 2025</v>
      </c>
      <c r="L89" s="25"/>
    </row>
    <row r="90" spans="2:47" s="1" customFormat="1" ht="6.95" hidden="1" customHeight="1">
      <c r="B90" s="25"/>
      <c r="L90" s="25"/>
    </row>
    <row r="91" spans="2:47" s="1" customFormat="1" ht="15.2" hidden="1" customHeight="1">
      <c r="B91" s="25"/>
      <c r="C91" s="22" t="s">
        <v>20</v>
      </c>
      <c r="F91" s="20" t="str">
        <f>E15</f>
        <v>Agria Liptovský Ondrej</v>
      </c>
      <c r="I91" s="22" t="s">
        <v>26</v>
      </c>
      <c r="J91" s="23" t="str">
        <f>E21</f>
        <v>Ing. Vladimír Šimo</v>
      </c>
      <c r="L91" s="25"/>
    </row>
    <row r="92" spans="2:47" s="1" customFormat="1" ht="15.2" hidden="1" customHeight="1">
      <c r="B92" s="25"/>
      <c r="C92" s="22" t="s">
        <v>24</v>
      </c>
      <c r="F92" s="20" t="str">
        <f>IF(E18="","",E18)</f>
        <v xml:space="preserve"> </v>
      </c>
      <c r="I92" s="22" t="s">
        <v>30</v>
      </c>
      <c r="J92" s="23" t="str">
        <f>E24</f>
        <v>Ing. Vladimír Šimo</v>
      </c>
      <c r="L92" s="25"/>
    </row>
    <row r="93" spans="2:47" s="1" customFormat="1" ht="10.35" hidden="1" customHeight="1">
      <c r="B93" s="25"/>
      <c r="L93" s="25"/>
    </row>
    <row r="94" spans="2:47" s="1" customFormat="1" ht="29.25" hidden="1" customHeight="1">
      <c r="B94" s="25"/>
      <c r="C94" s="100" t="s">
        <v>116</v>
      </c>
      <c r="D94" s="92"/>
      <c r="E94" s="92"/>
      <c r="F94" s="92"/>
      <c r="G94" s="92"/>
      <c r="H94" s="92"/>
      <c r="I94" s="92"/>
      <c r="J94" s="101" t="s">
        <v>117</v>
      </c>
      <c r="K94" s="92"/>
      <c r="L94" s="25"/>
    </row>
    <row r="95" spans="2:47" s="1" customFormat="1" ht="10.35" hidden="1" customHeight="1">
      <c r="B95" s="25"/>
      <c r="L95" s="25"/>
    </row>
    <row r="96" spans="2:47" s="1" customFormat="1" ht="22.9" hidden="1" customHeight="1">
      <c r="B96" s="25"/>
      <c r="C96" s="102" t="s">
        <v>118</v>
      </c>
      <c r="J96" s="62">
        <f>J127</f>
        <v>0</v>
      </c>
      <c r="L96" s="25"/>
      <c r="AU96" s="13" t="s">
        <v>119</v>
      </c>
    </row>
    <row r="97" spans="2:12" s="8" customFormat="1" ht="24.95" hidden="1" customHeight="1">
      <c r="B97" s="103"/>
      <c r="D97" s="104" t="s">
        <v>120</v>
      </c>
      <c r="E97" s="105"/>
      <c r="F97" s="105"/>
      <c r="G97" s="105"/>
      <c r="H97" s="105"/>
      <c r="I97" s="105"/>
      <c r="J97" s="106">
        <f>J128</f>
        <v>0</v>
      </c>
      <c r="L97" s="103"/>
    </row>
    <row r="98" spans="2:12" s="9" customFormat="1" ht="19.899999999999999" hidden="1" customHeight="1">
      <c r="B98" s="107"/>
      <c r="D98" s="108" t="s">
        <v>121</v>
      </c>
      <c r="E98" s="109"/>
      <c r="F98" s="109"/>
      <c r="G98" s="109"/>
      <c r="H98" s="109"/>
      <c r="I98" s="109"/>
      <c r="J98" s="110">
        <f>J129</f>
        <v>0</v>
      </c>
      <c r="L98" s="107"/>
    </row>
    <row r="99" spans="2:12" s="9" customFormat="1" ht="19.899999999999999" hidden="1" customHeight="1">
      <c r="B99" s="107"/>
      <c r="D99" s="108" t="s">
        <v>452</v>
      </c>
      <c r="E99" s="109"/>
      <c r="F99" s="109"/>
      <c r="G99" s="109"/>
      <c r="H99" s="109"/>
      <c r="I99" s="109"/>
      <c r="J99" s="110">
        <f>J139</f>
        <v>0</v>
      </c>
      <c r="L99" s="107"/>
    </row>
    <row r="100" spans="2:12" s="9" customFormat="1" ht="19.899999999999999" hidden="1" customHeight="1">
      <c r="B100" s="107"/>
      <c r="D100" s="108" t="s">
        <v>453</v>
      </c>
      <c r="E100" s="109"/>
      <c r="F100" s="109"/>
      <c r="G100" s="109"/>
      <c r="H100" s="109"/>
      <c r="I100" s="109"/>
      <c r="J100" s="110">
        <f>J141</f>
        <v>0</v>
      </c>
      <c r="L100" s="107"/>
    </row>
    <row r="101" spans="2:12" s="9" customFormat="1" ht="14.85" hidden="1" customHeight="1">
      <c r="B101" s="107"/>
      <c r="D101" s="108" t="s">
        <v>454</v>
      </c>
      <c r="E101" s="109"/>
      <c r="F101" s="109"/>
      <c r="G101" s="109"/>
      <c r="H101" s="109"/>
      <c r="I101" s="109"/>
      <c r="J101" s="110">
        <f>J142</f>
        <v>0</v>
      </c>
      <c r="L101" s="107"/>
    </row>
    <row r="102" spans="2:12" s="9" customFormat="1" ht="14.85" hidden="1" customHeight="1">
      <c r="B102" s="107"/>
      <c r="D102" s="108" t="s">
        <v>455</v>
      </c>
      <c r="E102" s="109"/>
      <c r="F102" s="109"/>
      <c r="G102" s="109"/>
      <c r="H102" s="109"/>
      <c r="I102" s="109"/>
      <c r="J102" s="110">
        <f>J156</f>
        <v>0</v>
      </c>
      <c r="L102" s="107"/>
    </row>
    <row r="103" spans="2:12" s="8" customFormat="1" ht="24.95" hidden="1" customHeight="1">
      <c r="B103" s="103"/>
      <c r="D103" s="104" t="s">
        <v>264</v>
      </c>
      <c r="E103" s="105"/>
      <c r="F103" s="105"/>
      <c r="G103" s="105"/>
      <c r="H103" s="105"/>
      <c r="I103" s="105"/>
      <c r="J103" s="106">
        <f>J158</f>
        <v>0</v>
      </c>
      <c r="L103" s="103"/>
    </row>
    <row r="104" spans="2:12" s="9" customFormat="1" ht="19.899999999999999" hidden="1" customHeight="1">
      <c r="B104" s="107"/>
      <c r="D104" s="108" t="s">
        <v>456</v>
      </c>
      <c r="E104" s="109"/>
      <c r="F104" s="109"/>
      <c r="G104" s="109"/>
      <c r="H104" s="109"/>
      <c r="I104" s="109"/>
      <c r="J104" s="110">
        <f>J159</f>
        <v>0</v>
      </c>
      <c r="L104" s="107"/>
    </row>
    <row r="105" spans="2:12" s="8" customFormat="1" ht="24.95" hidden="1" customHeight="1">
      <c r="B105" s="103"/>
      <c r="D105" s="104" t="s">
        <v>457</v>
      </c>
      <c r="E105" s="105"/>
      <c r="F105" s="105"/>
      <c r="G105" s="105"/>
      <c r="H105" s="105"/>
      <c r="I105" s="105"/>
      <c r="J105" s="106">
        <f>J171</f>
        <v>0</v>
      </c>
      <c r="L105" s="103"/>
    </row>
    <row r="106" spans="2:12" s="9" customFormat="1" ht="19.899999999999999" hidden="1" customHeight="1">
      <c r="B106" s="107"/>
      <c r="D106" s="108" t="s">
        <v>458</v>
      </c>
      <c r="E106" s="109"/>
      <c r="F106" s="109"/>
      <c r="G106" s="109"/>
      <c r="H106" s="109"/>
      <c r="I106" s="109"/>
      <c r="J106" s="110">
        <f>J172</f>
        <v>0</v>
      </c>
      <c r="L106" s="107"/>
    </row>
    <row r="107" spans="2:12" s="8" customFormat="1" ht="24.95" hidden="1" customHeight="1">
      <c r="B107" s="103"/>
      <c r="D107" s="104" t="s">
        <v>124</v>
      </c>
      <c r="E107" s="105"/>
      <c r="F107" s="105"/>
      <c r="G107" s="105"/>
      <c r="H107" s="105"/>
      <c r="I107" s="105"/>
      <c r="J107" s="106">
        <f>J174</f>
        <v>0</v>
      </c>
      <c r="L107" s="103"/>
    </row>
    <row r="108" spans="2:12" s="1" customFormat="1" ht="21.75" hidden="1" customHeight="1">
      <c r="B108" s="25"/>
      <c r="L108" s="25"/>
    </row>
    <row r="109" spans="2:12" s="1" customFormat="1" ht="6.95" hidden="1" customHeight="1"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25"/>
    </row>
    <row r="110" spans="2:12" hidden="1"/>
    <row r="111" spans="2:12" hidden="1"/>
    <row r="112" spans="2:12" hidden="1"/>
    <row r="113" spans="2:63" s="1" customFormat="1" ht="6.95" customHeight="1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25"/>
    </row>
    <row r="114" spans="2:63" s="1" customFormat="1" ht="24.95" customHeight="1">
      <c r="B114" s="25"/>
      <c r="C114" s="17" t="s">
        <v>125</v>
      </c>
      <c r="L114" s="25"/>
    </row>
    <row r="115" spans="2:63" s="1" customFormat="1" ht="6.95" customHeight="1">
      <c r="B115" s="25"/>
      <c r="L115" s="25"/>
    </row>
    <row r="116" spans="2:63" s="1" customFormat="1" ht="12" customHeight="1">
      <c r="B116" s="25"/>
      <c r="C116" s="22" t="s">
        <v>12</v>
      </c>
      <c r="L116" s="25"/>
    </row>
    <row r="117" spans="2:63" s="1" customFormat="1" ht="26.25" customHeight="1">
      <c r="B117" s="25"/>
      <c r="E117" s="196" t="str">
        <f>E7</f>
        <v>Rekonštrukcia ustajňovacích priestorov na hosp. dvore Liptovský Peter</v>
      </c>
      <c r="F117" s="197"/>
      <c r="G117" s="197"/>
      <c r="H117" s="197"/>
      <c r="L117" s="25"/>
    </row>
    <row r="118" spans="2:63" s="1" customFormat="1" ht="12" customHeight="1">
      <c r="B118" s="25"/>
      <c r="C118" s="22" t="s">
        <v>113</v>
      </c>
      <c r="L118" s="25"/>
    </row>
    <row r="119" spans="2:63" s="1" customFormat="1" ht="16.5" customHeight="1">
      <c r="B119" s="25"/>
      <c r="E119" s="185" t="str">
        <f>E9</f>
        <v>06 - Vodovodná prípojka</v>
      </c>
      <c r="F119" s="195"/>
      <c r="G119" s="195"/>
      <c r="H119" s="195"/>
      <c r="L119" s="25"/>
    </row>
    <row r="120" spans="2:63" s="1" customFormat="1" ht="6.95" customHeight="1">
      <c r="B120" s="25"/>
      <c r="L120" s="25"/>
    </row>
    <row r="121" spans="2:63" s="1" customFormat="1" ht="12" customHeight="1">
      <c r="B121" s="25"/>
      <c r="C121" s="22" t="s">
        <v>16</v>
      </c>
      <c r="F121" s="20" t="str">
        <f>F12</f>
        <v>Liptovský Peter</v>
      </c>
      <c r="I121" s="22" t="s">
        <v>18</v>
      </c>
      <c r="J121" s="48" t="str">
        <f>IF(J12="","",J12)</f>
        <v>8. 2. 2025</v>
      </c>
      <c r="L121" s="25"/>
    </row>
    <row r="122" spans="2:63" s="1" customFormat="1" ht="6.95" customHeight="1">
      <c r="B122" s="25"/>
      <c r="L122" s="25"/>
    </row>
    <row r="123" spans="2:63" s="1" customFormat="1" ht="15.2" customHeight="1">
      <c r="B123" s="25"/>
      <c r="C123" s="22" t="s">
        <v>20</v>
      </c>
      <c r="F123" s="20" t="str">
        <f>E15</f>
        <v>Agria Liptovský Ondrej</v>
      </c>
      <c r="I123" s="22" t="s">
        <v>26</v>
      </c>
      <c r="J123" s="23" t="str">
        <f>E21</f>
        <v>Ing. Vladimír Šimo</v>
      </c>
      <c r="L123" s="25"/>
    </row>
    <row r="124" spans="2:63" s="1" customFormat="1" ht="15.2" customHeight="1">
      <c r="B124" s="25"/>
      <c r="C124" s="22" t="s">
        <v>24</v>
      </c>
      <c r="F124" s="20" t="str">
        <f>IF(E18="","",E18)</f>
        <v xml:space="preserve"> </v>
      </c>
      <c r="I124" s="22" t="s">
        <v>30</v>
      </c>
      <c r="J124" s="23" t="str">
        <f>E24</f>
        <v>Ing. Vladimír Šimo</v>
      </c>
      <c r="L124" s="25"/>
    </row>
    <row r="125" spans="2:63" s="1" customFormat="1" ht="10.35" customHeight="1">
      <c r="B125" s="25"/>
      <c r="L125" s="25"/>
    </row>
    <row r="126" spans="2:63" s="10" customFormat="1" ht="29.25" customHeight="1">
      <c r="B126" s="111"/>
      <c r="C126" s="112" t="s">
        <v>126</v>
      </c>
      <c r="D126" s="113" t="s">
        <v>57</v>
      </c>
      <c r="E126" s="113" t="s">
        <v>53</v>
      </c>
      <c r="F126" s="113" t="s">
        <v>54</v>
      </c>
      <c r="G126" s="113" t="s">
        <v>127</v>
      </c>
      <c r="H126" s="113" t="s">
        <v>128</v>
      </c>
      <c r="I126" s="113" t="s">
        <v>129</v>
      </c>
      <c r="J126" s="114" t="s">
        <v>117</v>
      </c>
      <c r="K126" s="115" t="s">
        <v>130</v>
      </c>
      <c r="L126" s="111"/>
      <c r="M126" s="55" t="s">
        <v>1</v>
      </c>
      <c r="N126" s="56" t="s">
        <v>36</v>
      </c>
      <c r="O126" s="56" t="s">
        <v>131</v>
      </c>
      <c r="P126" s="56" t="s">
        <v>132</v>
      </c>
      <c r="Q126" s="56" t="s">
        <v>133</v>
      </c>
      <c r="R126" s="56" t="s">
        <v>134</v>
      </c>
      <c r="S126" s="56" t="s">
        <v>135</v>
      </c>
      <c r="T126" s="57" t="s">
        <v>136</v>
      </c>
    </row>
    <row r="127" spans="2:63" s="1" customFormat="1" ht="22.9" customHeight="1">
      <c r="B127" s="25"/>
      <c r="C127" s="60" t="s">
        <v>118</v>
      </c>
      <c r="J127" s="116">
        <f>BK127</f>
        <v>0</v>
      </c>
      <c r="L127" s="25"/>
      <c r="M127" s="58"/>
      <c r="N127" s="49"/>
      <c r="O127" s="49"/>
      <c r="P127" s="117">
        <f>P128+P158+P171+P174</f>
        <v>656.88725099999999</v>
      </c>
      <c r="Q127" s="49"/>
      <c r="R127" s="117">
        <f>R128+R158+R171+R174</f>
        <v>60.73603</v>
      </c>
      <c r="S127" s="49"/>
      <c r="T127" s="118">
        <f>T128+T158+T171+T174</f>
        <v>0</v>
      </c>
      <c r="AT127" s="13" t="s">
        <v>71</v>
      </c>
      <c r="AU127" s="13" t="s">
        <v>119</v>
      </c>
      <c r="BK127" s="119">
        <f>BK128+BK158+BK171+BK174</f>
        <v>0</v>
      </c>
    </row>
    <row r="128" spans="2:63" s="11" customFormat="1" ht="25.9" customHeight="1">
      <c r="B128" s="120"/>
      <c r="D128" s="121" t="s">
        <v>71</v>
      </c>
      <c r="E128" s="122" t="s">
        <v>137</v>
      </c>
      <c r="F128" s="122" t="s">
        <v>138</v>
      </c>
      <c r="J128" s="123">
        <f>BK128</f>
        <v>0</v>
      </c>
      <c r="L128" s="120"/>
      <c r="M128" s="124"/>
      <c r="P128" s="125">
        <f>P129+P139+P141</f>
        <v>644.61992099999998</v>
      </c>
      <c r="R128" s="125">
        <f>R129+R139+R141</f>
        <v>60.705829999999999</v>
      </c>
      <c r="T128" s="126">
        <f>T129+T139+T141</f>
        <v>0</v>
      </c>
      <c r="AR128" s="121" t="s">
        <v>80</v>
      </c>
      <c r="AT128" s="127" t="s">
        <v>71</v>
      </c>
      <c r="AU128" s="127" t="s">
        <v>72</v>
      </c>
      <c r="AY128" s="121" t="s">
        <v>139</v>
      </c>
      <c r="BK128" s="128">
        <f>BK129+BK139+BK141</f>
        <v>0</v>
      </c>
    </row>
    <row r="129" spans="2:65" s="11" customFormat="1" ht="22.9" customHeight="1">
      <c r="B129" s="120"/>
      <c r="D129" s="121" t="s">
        <v>71</v>
      </c>
      <c r="E129" s="129" t="s">
        <v>80</v>
      </c>
      <c r="F129" s="129" t="s">
        <v>140</v>
      </c>
      <c r="J129" s="130">
        <f>BK129</f>
        <v>0</v>
      </c>
      <c r="L129" s="120"/>
      <c r="M129" s="124"/>
      <c r="P129" s="125">
        <f>SUM(P130:P138)</f>
        <v>496.97299999999996</v>
      </c>
      <c r="R129" s="125">
        <f>SUM(R130:R138)</f>
        <v>45</v>
      </c>
      <c r="T129" s="126">
        <f>SUM(T130:T138)</f>
        <v>0</v>
      </c>
      <c r="AR129" s="121" t="s">
        <v>80</v>
      </c>
      <c r="AT129" s="127" t="s">
        <v>71</v>
      </c>
      <c r="AU129" s="127" t="s">
        <v>80</v>
      </c>
      <c r="AY129" s="121" t="s">
        <v>139</v>
      </c>
      <c r="BK129" s="128">
        <f>SUM(BK130:BK138)</f>
        <v>0</v>
      </c>
    </row>
    <row r="130" spans="2:65" s="1" customFormat="1" ht="16.5" customHeight="1">
      <c r="B130" s="131"/>
      <c r="C130" s="132" t="s">
        <v>80</v>
      </c>
      <c r="D130" s="132" t="s">
        <v>141</v>
      </c>
      <c r="E130" s="133" t="s">
        <v>142</v>
      </c>
      <c r="F130" s="134" t="s">
        <v>143</v>
      </c>
      <c r="G130" s="135" t="s">
        <v>144</v>
      </c>
      <c r="H130" s="136">
        <v>15</v>
      </c>
      <c r="I130" s="136"/>
      <c r="J130" s="136">
        <f t="shared" ref="J130:J138" si="0">ROUND(I130*H130,3)</f>
        <v>0</v>
      </c>
      <c r="K130" s="137"/>
      <c r="L130" s="25"/>
      <c r="M130" s="138" t="s">
        <v>1</v>
      </c>
      <c r="N130" s="139" t="s">
        <v>38</v>
      </c>
      <c r="O130" s="140">
        <v>4.1219999999999999</v>
      </c>
      <c r="P130" s="140">
        <f t="shared" ref="P130:P138" si="1">O130*H130</f>
        <v>61.83</v>
      </c>
      <c r="Q130" s="140">
        <v>0</v>
      </c>
      <c r="R130" s="140">
        <f t="shared" ref="R130:R138" si="2">Q130*H130</f>
        <v>0</v>
      </c>
      <c r="S130" s="140">
        <v>0</v>
      </c>
      <c r="T130" s="141">
        <f t="shared" ref="T130:T138" si="3">S130*H130</f>
        <v>0</v>
      </c>
      <c r="AR130" s="142" t="s">
        <v>145</v>
      </c>
      <c r="AT130" s="142" t="s">
        <v>141</v>
      </c>
      <c r="AU130" s="142" t="s">
        <v>146</v>
      </c>
      <c r="AY130" s="13" t="s">
        <v>139</v>
      </c>
      <c r="BE130" s="143">
        <f t="shared" ref="BE130:BE138" si="4">IF(N130="základná",J130,0)</f>
        <v>0</v>
      </c>
      <c r="BF130" s="143">
        <f t="shared" ref="BF130:BF138" si="5">IF(N130="znížená",J130,0)</f>
        <v>0</v>
      </c>
      <c r="BG130" s="143">
        <f t="shared" ref="BG130:BG138" si="6">IF(N130="zákl. prenesená",J130,0)</f>
        <v>0</v>
      </c>
      <c r="BH130" s="143">
        <f t="shared" ref="BH130:BH138" si="7">IF(N130="zníž. prenesená",J130,0)</f>
        <v>0</v>
      </c>
      <c r="BI130" s="143">
        <f t="shared" ref="BI130:BI138" si="8">IF(N130="nulová",J130,0)</f>
        <v>0</v>
      </c>
      <c r="BJ130" s="13" t="s">
        <v>146</v>
      </c>
      <c r="BK130" s="144">
        <f t="shared" ref="BK130:BK138" si="9">ROUND(I130*H130,3)</f>
        <v>0</v>
      </c>
      <c r="BL130" s="13" t="s">
        <v>145</v>
      </c>
      <c r="BM130" s="142" t="s">
        <v>459</v>
      </c>
    </row>
    <row r="131" spans="2:65" s="1" customFormat="1" ht="24.2" customHeight="1">
      <c r="B131" s="131"/>
      <c r="C131" s="132" t="s">
        <v>146</v>
      </c>
      <c r="D131" s="132" t="s">
        <v>141</v>
      </c>
      <c r="E131" s="133" t="s">
        <v>148</v>
      </c>
      <c r="F131" s="134" t="s">
        <v>149</v>
      </c>
      <c r="G131" s="135" t="s">
        <v>144</v>
      </c>
      <c r="H131" s="136">
        <v>15</v>
      </c>
      <c r="I131" s="136"/>
      <c r="J131" s="136">
        <f t="shared" si="0"/>
        <v>0</v>
      </c>
      <c r="K131" s="137"/>
      <c r="L131" s="25"/>
      <c r="M131" s="138" t="s">
        <v>1</v>
      </c>
      <c r="N131" s="139" t="s">
        <v>38</v>
      </c>
      <c r="O131" s="140">
        <v>0.14599999999999999</v>
      </c>
      <c r="P131" s="140">
        <f t="shared" si="1"/>
        <v>2.19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145</v>
      </c>
      <c r="AT131" s="142" t="s">
        <v>141</v>
      </c>
      <c r="AU131" s="142" t="s">
        <v>146</v>
      </c>
      <c r="AY131" s="13" t="s">
        <v>139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146</v>
      </c>
      <c r="BK131" s="144">
        <f t="shared" si="9"/>
        <v>0</v>
      </c>
      <c r="BL131" s="13" t="s">
        <v>145</v>
      </c>
      <c r="BM131" s="142" t="s">
        <v>460</v>
      </c>
    </row>
    <row r="132" spans="2:65" s="1" customFormat="1" ht="21.75" customHeight="1">
      <c r="B132" s="131"/>
      <c r="C132" s="132" t="s">
        <v>151</v>
      </c>
      <c r="D132" s="132" t="s">
        <v>141</v>
      </c>
      <c r="E132" s="133" t="s">
        <v>152</v>
      </c>
      <c r="F132" s="134" t="s">
        <v>153</v>
      </c>
      <c r="G132" s="135" t="s">
        <v>144</v>
      </c>
      <c r="H132" s="136">
        <v>119</v>
      </c>
      <c r="I132" s="136"/>
      <c r="J132" s="136">
        <f t="shared" si="0"/>
        <v>0</v>
      </c>
      <c r="K132" s="137"/>
      <c r="L132" s="25"/>
      <c r="M132" s="138" t="s">
        <v>1</v>
      </c>
      <c r="N132" s="139" t="s">
        <v>38</v>
      </c>
      <c r="O132" s="140">
        <v>2.09</v>
      </c>
      <c r="P132" s="140">
        <f t="shared" si="1"/>
        <v>248.70999999999998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145</v>
      </c>
      <c r="AT132" s="142" t="s">
        <v>141</v>
      </c>
      <c r="AU132" s="142" t="s">
        <v>146</v>
      </c>
      <c r="AY132" s="13" t="s">
        <v>139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146</v>
      </c>
      <c r="BK132" s="144">
        <f t="shared" si="9"/>
        <v>0</v>
      </c>
      <c r="BL132" s="13" t="s">
        <v>145</v>
      </c>
      <c r="BM132" s="142" t="s">
        <v>461</v>
      </c>
    </row>
    <row r="133" spans="2:65" s="1" customFormat="1" ht="37.9" customHeight="1">
      <c r="B133" s="131"/>
      <c r="C133" s="132" t="s">
        <v>145</v>
      </c>
      <c r="D133" s="132" t="s">
        <v>141</v>
      </c>
      <c r="E133" s="133" t="s">
        <v>155</v>
      </c>
      <c r="F133" s="134" t="s">
        <v>156</v>
      </c>
      <c r="G133" s="135" t="s">
        <v>144</v>
      </c>
      <c r="H133" s="136">
        <v>119</v>
      </c>
      <c r="I133" s="136"/>
      <c r="J133" s="136">
        <f t="shared" si="0"/>
        <v>0</v>
      </c>
      <c r="K133" s="137"/>
      <c r="L133" s="25"/>
      <c r="M133" s="138" t="s">
        <v>1</v>
      </c>
      <c r="N133" s="139" t="s">
        <v>38</v>
      </c>
      <c r="O133" s="140">
        <v>0.95</v>
      </c>
      <c r="P133" s="140">
        <f t="shared" si="1"/>
        <v>113.05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145</v>
      </c>
      <c r="AT133" s="142" t="s">
        <v>141</v>
      </c>
      <c r="AU133" s="142" t="s">
        <v>146</v>
      </c>
      <c r="AY133" s="13" t="s">
        <v>139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146</v>
      </c>
      <c r="BK133" s="144">
        <f t="shared" si="9"/>
        <v>0</v>
      </c>
      <c r="BL133" s="13" t="s">
        <v>145</v>
      </c>
      <c r="BM133" s="142" t="s">
        <v>462</v>
      </c>
    </row>
    <row r="134" spans="2:65" s="1" customFormat="1" ht="16.5" customHeight="1">
      <c r="B134" s="131"/>
      <c r="C134" s="132" t="s">
        <v>158</v>
      </c>
      <c r="D134" s="132" t="s">
        <v>141</v>
      </c>
      <c r="E134" s="133" t="s">
        <v>159</v>
      </c>
      <c r="F134" s="134" t="s">
        <v>160</v>
      </c>
      <c r="G134" s="135" t="s">
        <v>144</v>
      </c>
      <c r="H134" s="136">
        <v>30</v>
      </c>
      <c r="I134" s="136"/>
      <c r="J134" s="136">
        <f t="shared" si="0"/>
        <v>0</v>
      </c>
      <c r="K134" s="137"/>
      <c r="L134" s="25"/>
      <c r="M134" s="138" t="s">
        <v>1</v>
      </c>
      <c r="N134" s="139" t="s">
        <v>38</v>
      </c>
      <c r="O134" s="140">
        <v>8.1000000000000003E-2</v>
      </c>
      <c r="P134" s="140">
        <f t="shared" si="1"/>
        <v>2.4300000000000002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145</v>
      </c>
      <c r="AT134" s="142" t="s">
        <v>141</v>
      </c>
      <c r="AU134" s="142" t="s">
        <v>146</v>
      </c>
      <c r="AY134" s="13" t="s">
        <v>139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146</v>
      </c>
      <c r="BK134" s="144">
        <f t="shared" si="9"/>
        <v>0</v>
      </c>
      <c r="BL134" s="13" t="s">
        <v>145</v>
      </c>
      <c r="BM134" s="142" t="s">
        <v>463</v>
      </c>
    </row>
    <row r="135" spans="2:65" s="1" customFormat="1" ht="24.2" customHeight="1">
      <c r="B135" s="131"/>
      <c r="C135" s="132" t="s">
        <v>162</v>
      </c>
      <c r="D135" s="132" t="s">
        <v>141</v>
      </c>
      <c r="E135" s="133" t="s">
        <v>163</v>
      </c>
      <c r="F135" s="134" t="s">
        <v>164</v>
      </c>
      <c r="G135" s="135" t="s">
        <v>144</v>
      </c>
      <c r="H135" s="136">
        <v>91</v>
      </c>
      <c r="I135" s="136"/>
      <c r="J135" s="136">
        <f t="shared" si="0"/>
        <v>0</v>
      </c>
      <c r="K135" s="137"/>
      <c r="L135" s="25"/>
      <c r="M135" s="138" t="s">
        <v>1</v>
      </c>
      <c r="N135" s="139" t="s">
        <v>38</v>
      </c>
      <c r="O135" s="140">
        <v>0.24199999999999999</v>
      </c>
      <c r="P135" s="140">
        <f t="shared" si="1"/>
        <v>22.021999999999998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145</v>
      </c>
      <c r="AT135" s="142" t="s">
        <v>141</v>
      </c>
      <c r="AU135" s="142" t="s">
        <v>146</v>
      </c>
      <c r="AY135" s="13" t="s">
        <v>139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146</v>
      </c>
      <c r="BK135" s="144">
        <f t="shared" si="9"/>
        <v>0</v>
      </c>
      <c r="BL135" s="13" t="s">
        <v>145</v>
      </c>
      <c r="BM135" s="142" t="s">
        <v>464</v>
      </c>
    </row>
    <row r="136" spans="2:65" s="1" customFormat="1" ht="16.5" customHeight="1">
      <c r="B136" s="131"/>
      <c r="C136" s="145" t="s">
        <v>166</v>
      </c>
      <c r="D136" s="145" t="s">
        <v>167</v>
      </c>
      <c r="E136" s="146" t="s">
        <v>168</v>
      </c>
      <c r="F136" s="147" t="s">
        <v>169</v>
      </c>
      <c r="G136" s="148" t="s">
        <v>170</v>
      </c>
      <c r="H136" s="149">
        <v>45</v>
      </c>
      <c r="I136" s="149"/>
      <c r="J136" s="149">
        <f t="shared" si="0"/>
        <v>0</v>
      </c>
      <c r="K136" s="150"/>
      <c r="L136" s="151"/>
      <c r="M136" s="152" t="s">
        <v>1</v>
      </c>
      <c r="N136" s="153" t="s">
        <v>38</v>
      </c>
      <c r="O136" s="140">
        <v>0</v>
      </c>
      <c r="P136" s="140">
        <f t="shared" si="1"/>
        <v>0</v>
      </c>
      <c r="Q136" s="140">
        <v>1</v>
      </c>
      <c r="R136" s="140">
        <f t="shared" si="2"/>
        <v>45</v>
      </c>
      <c r="S136" s="140">
        <v>0</v>
      </c>
      <c r="T136" s="141">
        <f t="shared" si="3"/>
        <v>0</v>
      </c>
      <c r="AR136" s="142" t="s">
        <v>171</v>
      </c>
      <c r="AT136" s="142" t="s">
        <v>167</v>
      </c>
      <c r="AU136" s="142" t="s">
        <v>146</v>
      </c>
      <c r="AY136" s="13" t="s">
        <v>139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3" t="s">
        <v>146</v>
      </c>
      <c r="BK136" s="144">
        <f t="shared" si="9"/>
        <v>0</v>
      </c>
      <c r="BL136" s="13" t="s">
        <v>145</v>
      </c>
      <c r="BM136" s="142" t="s">
        <v>465</v>
      </c>
    </row>
    <row r="137" spans="2:65" s="1" customFormat="1" ht="24.2" customHeight="1">
      <c r="B137" s="131"/>
      <c r="C137" s="132" t="s">
        <v>171</v>
      </c>
      <c r="D137" s="132" t="s">
        <v>141</v>
      </c>
      <c r="E137" s="133" t="s">
        <v>173</v>
      </c>
      <c r="F137" s="134" t="s">
        <v>174</v>
      </c>
      <c r="G137" s="135" t="s">
        <v>144</v>
      </c>
      <c r="H137" s="136">
        <v>30</v>
      </c>
      <c r="I137" s="136"/>
      <c r="J137" s="136">
        <f t="shared" si="0"/>
        <v>0</v>
      </c>
      <c r="K137" s="137"/>
      <c r="L137" s="25"/>
      <c r="M137" s="138" t="s">
        <v>1</v>
      </c>
      <c r="N137" s="139" t="s">
        <v>38</v>
      </c>
      <c r="O137" s="140">
        <v>1.5009999999999999</v>
      </c>
      <c r="P137" s="140">
        <f t="shared" si="1"/>
        <v>45.029999999999994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145</v>
      </c>
      <c r="AT137" s="142" t="s">
        <v>141</v>
      </c>
      <c r="AU137" s="142" t="s">
        <v>146</v>
      </c>
      <c r="AY137" s="13" t="s">
        <v>139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3" t="s">
        <v>146</v>
      </c>
      <c r="BK137" s="144">
        <f t="shared" si="9"/>
        <v>0</v>
      </c>
      <c r="BL137" s="13" t="s">
        <v>145</v>
      </c>
      <c r="BM137" s="142" t="s">
        <v>466</v>
      </c>
    </row>
    <row r="138" spans="2:65" s="1" customFormat="1" ht="21.75" customHeight="1">
      <c r="B138" s="131"/>
      <c r="C138" s="132" t="s">
        <v>176</v>
      </c>
      <c r="D138" s="132" t="s">
        <v>141</v>
      </c>
      <c r="E138" s="133" t="s">
        <v>177</v>
      </c>
      <c r="F138" s="134" t="s">
        <v>178</v>
      </c>
      <c r="G138" s="135" t="s">
        <v>179</v>
      </c>
      <c r="H138" s="136">
        <v>100</v>
      </c>
      <c r="I138" s="136"/>
      <c r="J138" s="136">
        <f t="shared" si="0"/>
        <v>0</v>
      </c>
      <c r="K138" s="137"/>
      <c r="L138" s="25"/>
      <c r="M138" s="138" t="s">
        <v>1</v>
      </c>
      <c r="N138" s="139" t="s">
        <v>38</v>
      </c>
      <c r="O138" s="140">
        <v>1.711E-2</v>
      </c>
      <c r="P138" s="140">
        <f t="shared" si="1"/>
        <v>1.7110000000000001</v>
      </c>
      <c r="Q138" s="140">
        <v>0</v>
      </c>
      <c r="R138" s="140">
        <f t="shared" si="2"/>
        <v>0</v>
      </c>
      <c r="S138" s="140">
        <v>0</v>
      </c>
      <c r="T138" s="141">
        <f t="shared" si="3"/>
        <v>0</v>
      </c>
      <c r="AR138" s="142" t="s">
        <v>145</v>
      </c>
      <c r="AT138" s="142" t="s">
        <v>141</v>
      </c>
      <c r="AU138" s="142" t="s">
        <v>146</v>
      </c>
      <c r="AY138" s="13" t="s">
        <v>139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3" t="s">
        <v>146</v>
      </c>
      <c r="BK138" s="144">
        <f t="shared" si="9"/>
        <v>0</v>
      </c>
      <c r="BL138" s="13" t="s">
        <v>145</v>
      </c>
      <c r="BM138" s="142" t="s">
        <v>467</v>
      </c>
    </row>
    <row r="139" spans="2:65" s="11" customFormat="1" ht="22.9" customHeight="1">
      <c r="B139" s="120"/>
      <c r="D139" s="121" t="s">
        <v>71</v>
      </c>
      <c r="E139" s="129" t="s">
        <v>145</v>
      </c>
      <c r="F139" s="129" t="s">
        <v>468</v>
      </c>
      <c r="J139" s="130">
        <f>BK139</f>
        <v>0</v>
      </c>
      <c r="L139" s="120"/>
      <c r="M139" s="124"/>
      <c r="P139" s="125">
        <f>P140</f>
        <v>1.7546759999999999</v>
      </c>
      <c r="R139" s="125">
        <f>R140</f>
        <v>2.7154199999999995</v>
      </c>
      <c r="T139" s="126">
        <f>T140</f>
        <v>0</v>
      </c>
      <c r="AR139" s="121" t="s">
        <v>80</v>
      </c>
      <c r="AT139" s="127" t="s">
        <v>71</v>
      </c>
      <c r="AU139" s="127" t="s">
        <v>80</v>
      </c>
      <c r="AY139" s="121" t="s">
        <v>139</v>
      </c>
      <c r="BK139" s="128">
        <f>BK140</f>
        <v>0</v>
      </c>
    </row>
    <row r="140" spans="2:65" s="1" customFormat="1" ht="24.2" customHeight="1">
      <c r="B140" s="131"/>
      <c r="C140" s="132" t="s">
        <v>106</v>
      </c>
      <c r="D140" s="132" t="s">
        <v>141</v>
      </c>
      <c r="E140" s="133" t="s">
        <v>469</v>
      </c>
      <c r="F140" s="134" t="s">
        <v>470</v>
      </c>
      <c r="G140" s="135" t="s">
        <v>144</v>
      </c>
      <c r="H140" s="136">
        <v>1.2</v>
      </c>
      <c r="I140" s="136"/>
      <c r="J140" s="136">
        <f>ROUND(I140*H140,3)</f>
        <v>0</v>
      </c>
      <c r="K140" s="137"/>
      <c r="L140" s="25"/>
      <c r="M140" s="138" t="s">
        <v>1</v>
      </c>
      <c r="N140" s="139" t="s">
        <v>38</v>
      </c>
      <c r="O140" s="140">
        <v>1.4622299999999999</v>
      </c>
      <c r="P140" s="140">
        <f>O140*H140</f>
        <v>1.7546759999999999</v>
      </c>
      <c r="Q140" s="140">
        <v>2.2628499999999998</v>
      </c>
      <c r="R140" s="140">
        <f>Q140*H140</f>
        <v>2.7154199999999995</v>
      </c>
      <c r="S140" s="140">
        <v>0</v>
      </c>
      <c r="T140" s="141">
        <f>S140*H140</f>
        <v>0</v>
      </c>
      <c r="AR140" s="142" t="s">
        <v>145</v>
      </c>
      <c r="AT140" s="142" t="s">
        <v>141</v>
      </c>
      <c r="AU140" s="142" t="s">
        <v>146</v>
      </c>
      <c r="AY140" s="13" t="s">
        <v>139</v>
      </c>
      <c r="BE140" s="143">
        <f>IF(N140="základná",J140,0)</f>
        <v>0</v>
      </c>
      <c r="BF140" s="143">
        <f>IF(N140="znížená",J140,0)</f>
        <v>0</v>
      </c>
      <c r="BG140" s="143">
        <f>IF(N140="zákl. prenesená",J140,0)</f>
        <v>0</v>
      </c>
      <c r="BH140" s="143">
        <f>IF(N140="zníž. prenesená",J140,0)</f>
        <v>0</v>
      </c>
      <c r="BI140" s="143">
        <f>IF(N140="nulová",J140,0)</f>
        <v>0</v>
      </c>
      <c r="BJ140" s="13" t="s">
        <v>146</v>
      </c>
      <c r="BK140" s="144">
        <f>ROUND(I140*H140,3)</f>
        <v>0</v>
      </c>
      <c r="BL140" s="13" t="s">
        <v>145</v>
      </c>
      <c r="BM140" s="142" t="s">
        <v>471</v>
      </c>
    </row>
    <row r="141" spans="2:65" s="11" customFormat="1" ht="22.9" customHeight="1">
      <c r="B141" s="120"/>
      <c r="D141" s="121" t="s">
        <v>71</v>
      </c>
      <c r="E141" s="129" t="s">
        <v>158</v>
      </c>
      <c r="F141" s="129" t="s">
        <v>472</v>
      </c>
      <c r="J141" s="130">
        <f>BK141</f>
        <v>0</v>
      </c>
      <c r="L141" s="120"/>
      <c r="M141" s="124"/>
      <c r="P141" s="125">
        <f>P142+P156</f>
        <v>145.892245</v>
      </c>
      <c r="R141" s="125">
        <f>R142+R156</f>
        <v>12.990409999999999</v>
      </c>
      <c r="T141" s="126">
        <f>T142+T156</f>
        <v>0</v>
      </c>
      <c r="AR141" s="121" t="s">
        <v>80</v>
      </c>
      <c r="AT141" s="127" t="s">
        <v>71</v>
      </c>
      <c r="AU141" s="127" t="s">
        <v>80</v>
      </c>
      <c r="AY141" s="121" t="s">
        <v>139</v>
      </c>
      <c r="BK141" s="128">
        <f>BK142+BK156</f>
        <v>0</v>
      </c>
    </row>
    <row r="142" spans="2:65" s="11" customFormat="1" ht="20.85" customHeight="1">
      <c r="B142" s="120"/>
      <c r="D142" s="121" t="s">
        <v>71</v>
      </c>
      <c r="E142" s="129" t="s">
        <v>171</v>
      </c>
      <c r="F142" s="129" t="s">
        <v>181</v>
      </c>
      <c r="J142" s="130">
        <f>BK142</f>
        <v>0</v>
      </c>
      <c r="L142" s="120"/>
      <c r="M142" s="124"/>
      <c r="P142" s="125">
        <f>SUM(P143:P155)</f>
        <v>67.643499999999989</v>
      </c>
      <c r="R142" s="125">
        <f>SUM(R143:R155)</f>
        <v>12.990409999999999</v>
      </c>
      <c r="T142" s="126">
        <f>SUM(T143:T155)</f>
        <v>0</v>
      </c>
      <c r="AR142" s="121" t="s">
        <v>80</v>
      </c>
      <c r="AT142" s="127" t="s">
        <v>71</v>
      </c>
      <c r="AU142" s="127" t="s">
        <v>146</v>
      </c>
      <c r="AY142" s="121" t="s">
        <v>139</v>
      </c>
      <c r="BK142" s="128">
        <f>SUM(BK143:BK155)</f>
        <v>0</v>
      </c>
    </row>
    <row r="143" spans="2:65" s="1" customFormat="1" ht="33" customHeight="1">
      <c r="B143" s="131"/>
      <c r="C143" s="132" t="s">
        <v>109</v>
      </c>
      <c r="D143" s="132" t="s">
        <v>141</v>
      </c>
      <c r="E143" s="133" t="s">
        <v>473</v>
      </c>
      <c r="F143" s="134" t="s">
        <v>474</v>
      </c>
      <c r="G143" s="135" t="s">
        <v>202</v>
      </c>
      <c r="H143" s="136">
        <v>166</v>
      </c>
      <c r="I143" s="136"/>
      <c r="J143" s="136">
        <f t="shared" ref="J143:J155" si="10">ROUND(I143*H143,3)</f>
        <v>0</v>
      </c>
      <c r="K143" s="137"/>
      <c r="L143" s="25"/>
      <c r="M143" s="138" t="s">
        <v>1</v>
      </c>
      <c r="N143" s="139" t="s">
        <v>38</v>
      </c>
      <c r="O143" s="140">
        <v>3.3000000000000002E-2</v>
      </c>
      <c r="P143" s="140">
        <f t="shared" ref="P143:P155" si="11">O143*H143</f>
        <v>5.4780000000000006</v>
      </c>
      <c r="Q143" s="140">
        <v>0</v>
      </c>
      <c r="R143" s="140">
        <f t="shared" ref="R143:R155" si="12">Q143*H143</f>
        <v>0</v>
      </c>
      <c r="S143" s="140">
        <v>0</v>
      </c>
      <c r="T143" s="141">
        <f t="shared" ref="T143:T155" si="13">S143*H143</f>
        <v>0</v>
      </c>
      <c r="AR143" s="142" t="s">
        <v>145</v>
      </c>
      <c r="AT143" s="142" t="s">
        <v>141</v>
      </c>
      <c r="AU143" s="142" t="s">
        <v>151</v>
      </c>
      <c r="AY143" s="13" t="s">
        <v>139</v>
      </c>
      <c r="BE143" s="143">
        <f t="shared" ref="BE143:BE155" si="14">IF(N143="základná",J143,0)</f>
        <v>0</v>
      </c>
      <c r="BF143" s="143">
        <f t="shared" ref="BF143:BF155" si="15">IF(N143="znížená",J143,0)</f>
        <v>0</v>
      </c>
      <c r="BG143" s="143">
        <f t="shared" ref="BG143:BG155" si="16">IF(N143="zákl. prenesená",J143,0)</f>
        <v>0</v>
      </c>
      <c r="BH143" s="143">
        <f t="shared" ref="BH143:BH155" si="17">IF(N143="zníž. prenesená",J143,0)</f>
        <v>0</v>
      </c>
      <c r="BI143" s="143">
        <f t="shared" ref="BI143:BI155" si="18">IF(N143="nulová",J143,0)</f>
        <v>0</v>
      </c>
      <c r="BJ143" s="13" t="s">
        <v>146</v>
      </c>
      <c r="BK143" s="144">
        <f t="shared" ref="BK143:BK155" si="19">ROUND(I143*H143,3)</f>
        <v>0</v>
      </c>
      <c r="BL143" s="13" t="s">
        <v>145</v>
      </c>
      <c r="BM143" s="142" t="s">
        <v>475</v>
      </c>
    </row>
    <row r="144" spans="2:65" s="1" customFormat="1" ht="24.2" customHeight="1">
      <c r="B144" s="131"/>
      <c r="C144" s="145" t="s">
        <v>191</v>
      </c>
      <c r="D144" s="145" t="s">
        <v>167</v>
      </c>
      <c r="E144" s="146" t="s">
        <v>476</v>
      </c>
      <c r="F144" s="147" t="s">
        <v>477</v>
      </c>
      <c r="G144" s="148" t="s">
        <v>202</v>
      </c>
      <c r="H144" s="149">
        <v>166</v>
      </c>
      <c r="I144" s="149"/>
      <c r="J144" s="149">
        <f t="shared" si="10"/>
        <v>0</v>
      </c>
      <c r="K144" s="150"/>
      <c r="L144" s="151"/>
      <c r="M144" s="152" t="s">
        <v>1</v>
      </c>
      <c r="N144" s="153" t="s">
        <v>38</v>
      </c>
      <c r="O144" s="140">
        <v>0</v>
      </c>
      <c r="P144" s="140">
        <f t="shared" si="11"/>
        <v>0</v>
      </c>
      <c r="Q144" s="140">
        <v>2.14E-3</v>
      </c>
      <c r="R144" s="140">
        <f t="shared" si="12"/>
        <v>0.35524</v>
      </c>
      <c r="S144" s="140">
        <v>0</v>
      </c>
      <c r="T144" s="141">
        <f t="shared" si="13"/>
        <v>0</v>
      </c>
      <c r="AR144" s="142" t="s">
        <v>171</v>
      </c>
      <c r="AT144" s="142" t="s">
        <v>167</v>
      </c>
      <c r="AU144" s="142" t="s">
        <v>151</v>
      </c>
      <c r="AY144" s="13" t="s">
        <v>139</v>
      </c>
      <c r="BE144" s="143">
        <f t="shared" si="14"/>
        <v>0</v>
      </c>
      <c r="BF144" s="143">
        <f t="shared" si="15"/>
        <v>0</v>
      </c>
      <c r="BG144" s="143">
        <f t="shared" si="16"/>
        <v>0</v>
      </c>
      <c r="BH144" s="143">
        <f t="shared" si="17"/>
        <v>0</v>
      </c>
      <c r="BI144" s="143">
        <f t="shared" si="18"/>
        <v>0</v>
      </c>
      <c r="BJ144" s="13" t="s">
        <v>146</v>
      </c>
      <c r="BK144" s="144">
        <f t="shared" si="19"/>
        <v>0</v>
      </c>
      <c r="BL144" s="13" t="s">
        <v>145</v>
      </c>
      <c r="BM144" s="142" t="s">
        <v>478</v>
      </c>
    </row>
    <row r="145" spans="2:65" s="1" customFormat="1" ht="21.75" customHeight="1">
      <c r="B145" s="131"/>
      <c r="C145" s="145" t="s">
        <v>195</v>
      </c>
      <c r="D145" s="145" t="s">
        <v>167</v>
      </c>
      <c r="E145" s="146" t="s">
        <v>479</v>
      </c>
      <c r="F145" s="147" t="s">
        <v>480</v>
      </c>
      <c r="G145" s="148" t="s">
        <v>184</v>
      </c>
      <c r="H145" s="149">
        <v>2</v>
      </c>
      <c r="I145" s="149"/>
      <c r="J145" s="149">
        <f t="shared" si="10"/>
        <v>0</v>
      </c>
      <c r="K145" s="150"/>
      <c r="L145" s="151"/>
      <c r="M145" s="152" t="s">
        <v>1</v>
      </c>
      <c r="N145" s="153" t="s">
        <v>38</v>
      </c>
      <c r="O145" s="140">
        <v>0</v>
      </c>
      <c r="P145" s="140">
        <f t="shared" si="11"/>
        <v>0</v>
      </c>
      <c r="Q145" s="140">
        <v>6.7000000000000002E-4</v>
      </c>
      <c r="R145" s="140">
        <f t="shared" si="12"/>
        <v>1.34E-3</v>
      </c>
      <c r="S145" s="140">
        <v>0</v>
      </c>
      <c r="T145" s="141">
        <f t="shared" si="13"/>
        <v>0</v>
      </c>
      <c r="AR145" s="142" t="s">
        <v>171</v>
      </c>
      <c r="AT145" s="142" t="s">
        <v>167</v>
      </c>
      <c r="AU145" s="142" t="s">
        <v>151</v>
      </c>
      <c r="AY145" s="13" t="s">
        <v>139</v>
      </c>
      <c r="BE145" s="143">
        <f t="shared" si="14"/>
        <v>0</v>
      </c>
      <c r="BF145" s="143">
        <f t="shared" si="15"/>
        <v>0</v>
      </c>
      <c r="BG145" s="143">
        <f t="shared" si="16"/>
        <v>0</v>
      </c>
      <c r="BH145" s="143">
        <f t="shared" si="17"/>
        <v>0</v>
      </c>
      <c r="BI145" s="143">
        <f t="shared" si="18"/>
        <v>0</v>
      </c>
      <c r="BJ145" s="13" t="s">
        <v>146</v>
      </c>
      <c r="BK145" s="144">
        <f t="shared" si="19"/>
        <v>0</v>
      </c>
      <c r="BL145" s="13" t="s">
        <v>145</v>
      </c>
      <c r="BM145" s="142" t="s">
        <v>481</v>
      </c>
    </row>
    <row r="146" spans="2:65" s="1" customFormat="1" ht="16.5" customHeight="1">
      <c r="B146" s="131"/>
      <c r="C146" s="145" t="s">
        <v>199</v>
      </c>
      <c r="D146" s="145" t="s">
        <v>167</v>
      </c>
      <c r="E146" s="146" t="s">
        <v>482</v>
      </c>
      <c r="F146" s="147" t="s">
        <v>483</v>
      </c>
      <c r="G146" s="148" t="s">
        <v>184</v>
      </c>
      <c r="H146" s="149">
        <v>1</v>
      </c>
      <c r="I146" s="149"/>
      <c r="J146" s="149">
        <f t="shared" si="10"/>
        <v>0</v>
      </c>
      <c r="K146" s="150"/>
      <c r="L146" s="151"/>
      <c r="M146" s="152" t="s">
        <v>1</v>
      </c>
      <c r="N146" s="153" t="s">
        <v>38</v>
      </c>
      <c r="O146" s="140">
        <v>0</v>
      </c>
      <c r="P146" s="140">
        <f t="shared" si="11"/>
        <v>0</v>
      </c>
      <c r="Q146" s="140">
        <v>1.7799999999999999E-3</v>
      </c>
      <c r="R146" s="140">
        <f t="shared" si="12"/>
        <v>1.7799999999999999E-3</v>
      </c>
      <c r="S146" s="140">
        <v>0</v>
      </c>
      <c r="T146" s="141">
        <f t="shared" si="13"/>
        <v>0</v>
      </c>
      <c r="AR146" s="142" t="s">
        <v>171</v>
      </c>
      <c r="AT146" s="142" t="s">
        <v>167</v>
      </c>
      <c r="AU146" s="142" t="s">
        <v>151</v>
      </c>
      <c r="AY146" s="13" t="s">
        <v>139</v>
      </c>
      <c r="BE146" s="143">
        <f t="shared" si="14"/>
        <v>0</v>
      </c>
      <c r="BF146" s="143">
        <f t="shared" si="15"/>
        <v>0</v>
      </c>
      <c r="BG146" s="143">
        <f t="shared" si="16"/>
        <v>0</v>
      </c>
      <c r="BH146" s="143">
        <f t="shared" si="17"/>
        <v>0</v>
      </c>
      <c r="BI146" s="143">
        <f t="shared" si="18"/>
        <v>0</v>
      </c>
      <c r="BJ146" s="13" t="s">
        <v>146</v>
      </c>
      <c r="BK146" s="144">
        <f t="shared" si="19"/>
        <v>0</v>
      </c>
      <c r="BL146" s="13" t="s">
        <v>145</v>
      </c>
      <c r="BM146" s="142" t="s">
        <v>484</v>
      </c>
    </row>
    <row r="147" spans="2:65" s="1" customFormat="1" ht="16.5" customHeight="1">
      <c r="B147" s="131"/>
      <c r="C147" s="145" t="s">
        <v>204</v>
      </c>
      <c r="D147" s="145" t="s">
        <v>167</v>
      </c>
      <c r="E147" s="146" t="s">
        <v>485</v>
      </c>
      <c r="F147" s="147" t="s">
        <v>486</v>
      </c>
      <c r="G147" s="148" t="s">
        <v>184</v>
      </c>
      <c r="H147" s="149">
        <v>1</v>
      </c>
      <c r="I147" s="149"/>
      <c r="J147" s="149">
        <f t="shared" si="10"/>
        <v>0</v>
      </c>
      <c r="K147" s="150"/>
      <c r="L147" s="151"/>
      <c r="M147" s="152" t="s">
        <v>1</v>
      </c>
      <c r="N147" s="153" t="s">
        <v>38</v>
      </c>
      <c r="O147" s="140">
        <v>0</v>
      </c>
      <c r="P147" s="140">
        <f t="shared" si="11"/>
        <v>0</v>
      </c>
      <c r="Q147" s="140">
        <v>9.5E-4</v>
      </c>
      <c r="R147" s="140">
        <f t="shared" si="12"/>
        <v>9.5E-4</v>
      </c>
      <c r="S147" s="140">
        <v>0</v>
      </c>
      <c r="T147" s="141">
        <f t="shared" si="13"/>
        <v>0</v>
      </c>
      <c r="AR147" s="142" t="s">
        <v>171</v>
      </c>
      <c r="AT147" s="142" t="s">
        <v>167</v>
      </c>
      <c r="AU147" s="142" t="s">
        <v>151</v>
      </c>
      <c r="AY147" s="13" t="s">
        <v>139</v>
      </c>
      <c r="BE147" s="143">
        <f t="shared" si="14"/>
        <v>0</v>
      </c>
      <c r="BF147" s="143">
        <f t="shared" si="15"/>
        <v>0</v>
      </c>
      <c r="BG147" s="143">
        <f t="shared" si="16"/>
        <v>0</v>
      </c>
      <c r="BH147" s="143">
        <f t="shared" si="17"/>
        <v>0</v>
      </c>
      <c r="BI147" s="143">
        <f t="shared" si="18"/>
        <v>0</v>
      </c>
      <c r="BJ147" s="13" t="s">
        <v>146</v>
      </c>
      <c r="BK147" s="144">
        <f t="shared" si="19"/>
        <v>0</v>
      </c>
      <c r="BL147" s="13" t="s">
        <v>145</v>
      </c>
      <c r="BM147" s="142" t="s">
        <v>487</v>
      </c>
    </row>
    <row r="148" spans="2:65" s="1" customFormat="1" ht="24.2" customHeight="1">
      <c r="B148" s="131"/>
      <c r="C148" s="132" t="s">
        <v>185</v>
      </c>
      <c r="D148" s="132" t="s">
        <v>141</v>
      </c>
      <c r="E148" s="133" t="s">
        <v>488</v>
      </c>
      <c r="F148" s="134" t="s">
        <v>489</v>
      </c>
      <c r="G148" s="135" t="s">
        <v>184</v>
      </c>
      <c r="H148" s="136">
        <v>1</v>
      </c>
      <c r="I148" s="136"/>
      <c r="J148" s="136">
        <f t="shared" si="10"/>
        <v>0</v>
      </c>
      <c r="K148" s="137"/>
      <c r="L148" s="25"/>
      <c r="M148" s="138" t="s">
        <v>1</v>
      </c>
      <c r="N148" s="139" t="s">
        <v>38</v>
      </c>
      <c r="O148" s="140">
        <v>0.47699999999999998</v>
      </c>
      <c r="P148" s="140">
        <f t="shared" si="11"/>
        <v>0.47699999999999998</v>
      </c>
      <c r="Q148" s="140">
        <v>8.0000000000000007E-5</v>
      </c>
      <c r="R148" s="140">
        <f t="shared" si="12"/>
        <v>8.0000000000000007E-5</v>
      </c>
      <c r="S148" s="140">
        <v>0</v>
      </c>
      <c r="T148" s="141">
        <f t="shared" si="13"/>
        <v>0</v>
      </c>
      <c r="AR148" s="142" t="s">
        <v>145</v>
      </c>
      <c r="AT148" s="142" t="s">
        <v>141</v>
      </c>
      <c r="AU148" s="142" t="s">
        <v>151</v>
      </c>
      <c r="AY148" s="13" t="s">
        <v>139</v>
      </c>
      <c r="BE148" s="143">
        <f t="shared" si="14"/>
        <v>0</v>
      </c>
      <c r="BF148" s="143">
        <f t="shared" si="15"/>
        <v>0</v>
      </c>
      <c r="BG148" s="143">
        <f t="shared" si="16"/>
        <v>0</v>
      </c>
      <c r="BH148" s="143">
        <f t="shared" si="17"/>
        <v>0</v>
      </c>
      <c r="BI148" s="143">
        <f t="shared" si="18"/>
        <v>0</v>
      </c>
      <c r="BJ148" s="13" t="s">
        <v>146</v>
      </c>
      <c r="BK148" s="144">
        <f t="shared" si="19"/>
        <v>0</v>
      </c>
      <c r="BL148" s="13" t="s">
        <v>145</v>
      </c>
      <c r="BM148" s="142" t="s">
        <v>490</v>
      </c>
    </row>
    <row r="149" spans="2:65" s="1" customFormat="1" ht="24.2" customHeight="1">
      <c r="B149" s="131"/>
      <c r="C149" s="132" t="s">
        <v>211</v>
      </c>
      <c r="D149" s="132" t="s">
        <v>141</v>
      </c>
      <c r="E149" s="133" t="s">
        <v>491</v>
      </c>
      <c r="F149" s="134" t="s">
        <v>492</v>
      </c>
      <c r="G149" s="135" t="s">
        <v>202</v>
      </c>
      <c r="H149" s="136">
        <v>166</v>
      </c>
      <c r="I149" s="136"/>
      <c r="J149" s="136">
        <f t="shared" si="10"/>
        <v>0</v>
      </c>
      <c r="K149" s="137"/>
      <c r="L149" s="25"/>
      <c r="M149" s="138" t="s">
        <v>1</v>
      </c>
      <c r="N149" s="139" t="s">
        <v>38</v>
      </c>
      <c r="O149" s="140">
        <v>0.19</v>
      </c>
      <c r="P149" s="140">
        <f t="shared" si="11"/>
        <v>31.54</v>
      </c>
      <c r="Q149" s="140">
        <v>0</v>
      </c>
      <c r="R149" s="140">
        <f t="shared" si="12"/>
        <v>0</v>
      </c>
      <c r="S149" s="140">
        <v>0</v>
      </c>
      <c r="T149" s="141">
        <f t="shared" si="13"/>
        <v>0</v>
      </c>
      <c r="AR149" s="142" t="s">
        <v>145</v>
      </c>
      <c r="AT149" s="142" t="s">
        <v>141</v>
      </c>
      <c r="AU149" s="142" t="s">
        <v>151</v>
      </c>
      <c r="AY149" s="13" t="s">
        <v>139</v>
      </c>
      <c r="BE149" s="143">
        <f t="shared" si="14"/>
        <v>0</v>
      </c>
      <c r="BF149" s="143">
        <f t="shared" si="15"/>
        <v>0</v>
      </c>
      <c r="BG149" s="143">
        <f t="shared" si="16"/>
        <v>0</v>
      </c>
      <c r="BH149" s="143">
        <f t="shared" si="17"/>
        <v>0</v>
      </c>
      <c r="BI149" s="143">
        <f t="shared" si="18"/>
        <v>0</v>
      </c>
      <c r="BJ149" s="13" t="s">
        <v>146</v>
      </c>
      <c r="BK149" s="144">
        <f t="shared" si="19"/>
        <v>0</v>
      </c>
      <c r="BL149" s="13" t="s">
        <v>145</v>
      </c>
      <c r="BM149" s="142" t="s">
        <v>493</v>
      </c>
    </row>
    <row r="150" spans="2:65" s="1" customFormat="1" ht="24.2" customHeight="1">
      <c r="B150" s="131"/>
      <c r="C150" s="132" t="s">
        <v>215</v>
      </c>
      <c r="D150" s="132" t="s">
        <v>141</v>
      </c>
      <c r="E150" s="133" t="s">
        <v>494</v>
      </c>
      <c r="F150" s="134" t="s">
        <v>495</v>
      </c>
      <c r="G150" s="135" t="s">
        <v>202</v>
      </c>
      <c r="H150" s="136">
        <v>166</v>
      </c>
      <c r="I150" s="136"/>
      <c r="J150" s="136">
        <f t="shared" si="10"/>
        <v>0</v>
      </c>
      <c r="K150" s="137"/>
      <c r="L150" s="25"/>
      <c r="M150" s="138" t="s">
        <v>1</v>
      </c>
      <c r="N150" s="139" t="s">
        <v>38</v>
      </c>
      <c r="O150" s="140">
        <v>4.1000000000000002E-2</v>
      </c>
      <c r="P150" s="140">
        <f t="shared" si="11"/>
        <v>6.806</v>
      </c>
      <c r="Q150" s="140">
        <v>0</v>
      </c>
      <c r="R150" s="140">
        <f t="shared" si="12"/>
        <v>0</v>
      </c>
      <c r="S150" s="140">
        <v>0</v>
      </c>
      <c r="T150" s="141">
        <f t="shared" si="13"/>
        <v>0</v>
      </c>
      <c r="AR150" s="142" t="s">
        <v>145</v>
      </c>
      <c r="AT150" s="142" t="s">
        <v>141</v>
      </c>
      <c r="AU150" s="142" t="s">
        <v>151</v>
      </c>
      <c r="AY150" s="13" t="s">
        <v>139</v>
      </c>
      <c r="BE150" s="143">
        <f t="shared" si="14"/>
        <v>0</v>
      </c>
      <c r="BF150" s="143">
        <f t="shared" si="15"/>
        <v>0</v>
      </c>
      <c r="BG150" s="143">
        <f t="shared" si="16"/>
        <v>0</v>
      </c>
      <c r="BH150" s="143">
        <f t="shared" si="17"/>
        <v>0</v>
      </c>
      <c r="BI150" s="143">
        <f t="shared" si="18"/>
        <v>0</v>
      </c>
      <c r="BJ150" s="13" t="s">
        <v>146</v>
      </c>
      <c r="BK150" s="144">
        <f t="shared" si="19"/>
        <v>0</v>
      </c>
      <c r="BL150" s="13" t="s">
        <v>145</v>
      </c>
      <c r="BM150" s="142" t="s">
        <v>496</v>
      </c>
    </row>
    <row r="151" spans="2:65" s="1" customFormat="1" ht="24.2" customHeight="1">
      <c r="B151" s="131"/>
      <c r="C151" s="145" t="s">
        <v>219</v>
      </c>
      <c r="D151" s="145" t="s">
        <v>167</v>
      </c>
      <c r="E151" s="146" t="s">
        <v>497</v>
      </c>
      <c r="F151" s="147" t="s">
        <v>498</v>
      </c>
      <c r="G151" s="148" t="s">
        <v>184</v>
      </c>
      <c r="H151" s="149">
        <v>2</v>
      </c>
      <c r="I151" s="149"/>
      <c r="J151" s="149">
        <f t="shared" si="10"/>
        <v>0</v>
      </c>
      <c r="K151" s="150"/>
      <c r="L151" s="151"/>
      <c r="M151" s="152" t="s">
        <v>1</v>
      </c>
      <c r="N151" s="153" t="s">
        <v>38</v>
      </c>
      <c r="O151" s="140">
        <v>0</v>
      </c>
      <c r="P151" s="140">
        <f t="shared" si="11"/>
        <v>0</v>
      </c>
      <c r="Q151" s="140">
        <v>2.1000000000000001E-4</v>
      </c>
      <c r="R151" s="140">
        <f t="shared" si="12"/>
        <v>4.2000000000000002E-4</v>
      </c>
      <c r="S151" s="140">
        <v>0</v>
      </c>
      <c r="T151" s="141">
        <f t="shared" si="13"/>
        <v>0</v>
      </c>
      <c r="AR151" s="142" t="s">
        <v>499</v>
      </c>
      <c r="AT151" s="142" t="s">
        <v>167</v>
      </c>
      <c r="AU151" s="142" t="s">
        <v>151</v>
      </c>
      <c r="AY151" s="13" t="s">
        <v>139</v>
      </c>
      <c r="BE151" s="143">
        <f t="shared" si="14"/>
        <v>0</v>
      </c>
      <c r="BF151" s="143">
        <f t="shared" si="15"/>
        <v>0</v>
      </c>
      <c r="BG151" s="143">
        <f t="shared" si="16"/>
        <v>0</v>
      </c>
      <c r="BH151" s="143">
        <f t="shared" si="17"/>
        <v>0</v>
      </c>
      <c r="BI151" s="143">
        <f t="shared" si="18"/>
        <v>0</v>
      </c>
      <c r="BJ151" s="13" t="s">
        <v>146</v>
      </c>
      <c r="BK151" s="144">
        <f t="shared" si="19"/>
        <v>0</v>
      </c>
      <c r="BL151" s="13" t="s">
        <v>499</v>
      </c>
      <c r="BM151" s="142" t="s">
        <v>500</v>
      </c>
    </row>
    <row r="152" spans="2:65" s="1" customFormat="1" ht="16.5" customHeight="1">
      <c r="B152" s="131"/>
      <c r="C152" s="132" t="s">
        <v>7</v>
      </c>
      <c r="D152" s="132" t="s">
        <v>141</v>
      </c>
      <c r="E152" s="133" t="s">
        <v>501</v>
      </c>
      <c r="F152" s="134" t="s">
        <v>502</v>
      </c>
      <c r="G152" s="135" t="s">
        <v>184</v>
      </c>
      <c r="H152" s="136">
        <v>1</v>
      </c>
      <c r="I152" s="136"/>
      <c r="J152" s="136">
        <f t="shared" si="10"/>
        <v>0</v>
      </c>
      <c r="K152" s="137"/>
      <c r="L152" s="25"/>
      <c r="M152" s="138" t="s">
        <v>1</v>
      </c>
      <c r="N152" s="139" t="s">
        <v>38</v>
      </c>
      <c r="O152" s="140">
        <v>5.9175000000000004</v>
      </c>
      <c r="P152" s="140">
        <f t="shared" si="11"/>
        <v>5.9175000000000004</v>
      </c>
      <c r="Q152" s="140">
        <v>0</v>
      </c>
      <c r="R152" s="140">
        <f t="shared" si="12"/>
        <v>0</v>
      </c>
      <c r="S152" s="140">
        <v>0</v>
      </c>
      <c r="T152" s="141">
        <f t="shared" si="13"/>
        <v>0</v>
      </c>
      <c r="AR152" s="142" t="s">
        <v>145</v>
      </c>
      <c r="AT152" s="142" t="s">
        <v>141</v>
      </c>
      <c r="AU152" s="142" t="s">
        <v>151</v>
      </c>
      <c r="AY152" s="13" t="s">
        <v>139</v>
      </c>
      <c r="BE152" s="143">
        <f t="shared" si="14"/>
        <v>0</v>
      </c>
      <c r="BF152" s="143">
        <f t="shared" si="15"/>
        <v>0</v>
      </c>
      <c r="BG152" s="143">
        <f t="shared" si="16"/>
        <v>0</v>
      </c>
      <c r="BH152" s="143">
        <f t="shared" si="17"/>
        <v>0</v>
      </c>
      <c r="BI152" s="143">
        <f t="shared" si="18"/>
        <v>0</v>
      </c>
      <c r="BJ152" s="13" t="s">
        <v>146</v>
      </c>
      <c r="BK152" s="144">
        <f t="shared" si="19"/>
        <v>0</v>
      </c>
      <c r="BL152" s="13" t="s">
        <v>145</v>
      </c>
      <c r="BM152" s="142" t="s">
        <v>503</v>
      </c>
    </row>
    <row r="153" spans="2:65" s="1" customFormat="1" ht="24.2" customHeight="1">
      <c r="B153" s="131"/>
      <c r="C153" s="145" t="s">
        <v>227</v>
      </c>
      <c r="D153" s="145" t="s">
        <v>167</v>
      </c>
      <c r="E153" s="146" t="s">
        <v>504</v>
      </c>
      <c r="F153" s="147" t="s">
        <v>505</v>
      </c>
      <c r="G153" s="148" t="s">
        <v>184</v>
      </c>
      <c r="H153" s="149">
        <v>1</v>
      </c>
      <c r="I153" s="149"/>
      <c r="J153" s="149">
        <f t="shared" si="10"/>
        <v>0</v>
      </c>
      <c r="K153" s="150"/>
      <c r="L153" s="151"/>
      <c r="M153" s="152" t="s">
        <v>1</v>
      </c>
      <c r="N153" s="153" t="s">
        <v>38</v>
      </c>
      <c r="O153" s="140">
        <v>0</v>
      </c>
      <c r="P153" s="140">
        <f t="shared" si="11"/>
        <v>0</v>
      </c>
      <c r="Q153" s="140">
        <v>12.6</v>
      </c>
      <c r="R153" s="140">
        <f t="shared" si="12"/>
        <v>12.6</v>
      </c>
      <c r="S153" s="140">
        <v>0</v>
      </c>
      <c r="T153" s="141">
        <f t="shared" si="13"/>
        <v>0</v>
      </c>
      <c r="AR153" s="142" t="s">
        <v>171</v>
      </c>
      <c r="AT153" s="142" t="s">
        <v>167</v>
      </c>
      <c r="AU153" s="142" t="s">
        <v>151</v>
      </c>
      <c r="AY153" s="13" t="s">
        <v>139</v>
      </c>
      <c r="BE153" s="143">
        <f t="shared" si="14"/>
        <v>0</v>
      </c>
      <c r="BF153" s="143">
        <f t="shared" si="15"/>
        <v>0</v>
      </c>
      <c r="BG153" s="143">
        <f t="shared" si="16"/>
        <v>0</v>
      </c>
      <c r="BH153" s="143">
        <f t="shared" si="17"/>
        <v>0</v>
      </c>
      <c r="BI153" s="143">
        <f t="shared" si="18"/>
        <v>0</v>
      </c>
      <c r="BJ153" s="13" t="s">
        <v>146</v>
      </c>
      <c r="BK153" s="144">
        <f t="shared" si="19"/>
        <v>0</v>
      </c>
      <c r="BL153" s="13" t="s">
        <v>145</v>
      </c>
      <c r="BM153" s="142" t="s">
        <v>506</v>
      </c>
    </row>
    <row r="154" spans="2:65" s="1" customFormat="1" ht="16.5" customHeight="1">
      <c r="B154" s="131"/>
      <c r="C154" s="132" t="s">
        <v>232</v>
      </c>
      <c r="D154" s="132" t="s">
        <v>141</v>
      </c>
      <c r="E154" s="133" t="s">
        <v>507</v>
      </c>
      <c r="F154" s="134" t="s">
        <v>508</v>
      </c>
      <c r="G154" s="135" t="s">
        <v>202</v>
      </c>
      <c r="H154" s="136">
        <v>170</v>
      </c>
      <c r="I154" s="136"/>
      <c r="J154" s="136">
        <f t="shared" si="10"/>
        <v>0</v>
      </c>
      <c r="K154" s="137"/>
      <c r="L154" s="25"/>
      <c r="M154" s="138" t="s">
        <v>1</v>
      </c>
      <c r="N154" s="139" t="s">
        <v>38</v>
      </c>
      <c r="O154" s="140">
        <v>0.05</v>
      </c>
      <c r="P154" s="140">
        <f t="shared" si="11"/>
        <v>8.5</v>
      </c>
      <c r="Q154" s="140">
        <v>8.0000000000000007E-5</v>
      </c>
      <c r="R154" s="140">
        <f t="shared" si="12"/>
        <v>1.3600000000000001E-2</v>
      </c>
      <c r="S154" s="140">
        <v>0</v>
      </c>
      <c r="T154" s="141">
        <f t="shared" si="13"/>
        <v>0</v>
      </c>
      <c r="AR154" s="142" t="s">
        <v>145</v>
      </c>
      <c r="AT154" s="142" t="s">
        <v>141</v>
      </c>
      <c r="AU154" s="142" t="s">
        <v>151</v>
      </c>
      <c r="AY154" s="13" t="s">
        <v>139</v>
      </c>
      <c r="BE154" s="143">
        <f t="shared" si="14"/>
        <v>0</v>
      </c>
      <c r="BF154" s="143">
        <f t="shared" si="15"/>
        <v>0</v>
      </c>
      <c r="BG154" s="143">
        <f t="shared" si="16"/>
        <v>0</v>
      </c>
      <c r="BH154" s="143">
        <f t="shared" si="17"/>
        <v>0</v>
      </c>
      <c r="BI154" s="143">
        <f t="shared" si="18"/>
        <v>0</v>
      </c>
      <c r="BJ154" s="13" t="s">
        <v>146</v>
      </c>
      <c r="BK154" s="144">
        <f t="shared" si="19"/>
        <v>0</v>
      </c>
      <c r="BL154" s="13" t="s">
        <v>145</v>
      </c>
      <c r="BM154" s="142" t="s">
        <v>509</v>
      </c>
    </row>
    <row r="155" spans="2:65" s="1" customFormat="1" ht="24.2" customHeight="1">
      <c r="B155" s="131"/>
      <c r="C155" s="132" t="s">
        <v>236</v>
      </c>
      <c r="D155" s="132" t="s">
        <v>141</v>
      </c>
      <c r="E155" s="133" t="s">
        <v>510</v>
      </c>
      <c r="F155" s="134" t="s">
        <v>511</v>
      </c>
      <c r="G155" s="135" t="s">
        <v>202</v>
      </c>
      <c r="H155" s="136">
        <v>170</v>
      </c>
      <c r="I155" s="136"/>
      <c r="J155" s="136">
        <f t="shared" si="10"/>
        <v>0</v>
      </c>
      <c r="K155" s="137"/>
      <c r="L155" s="25"/>
      <c r="M155" s="138" t="s">
        <v>1</v>
      </c>
      <c r="N155" s="139" t="s">
        <v>38</v>
      </c>
      <c r="O155" s="140">
        <v>5.2499999999999998E-2</v>
      </c>
      <c r="P155" s="140">
        <f t="shared" si="11"/>
        <v>8.9249999999999989</v>
      </c>
      <c r="Q155" s="140">
        <v>1E-4</v>
      </c>
      <c r="R155" s="140">
        <f t="shared" si="12"/>
        <v>1.7000000000000001E-2</v>
      </c>
      <c r="S155" s="140">
        <v>0</v>
      </c>
      <c r="T155" s="141">
        <f t="shared" si="13"/>
        <v>0</v>
      </c>
      <c r="AR155" s="142" t="s">
        <v>145</v>
      </c>
      <c r="AT155" s="142" t="s">
        <v>141</v>
      </c>
      <c r="AU155" s="142" t="s">
        <v>151</v>
      </c>
      <c r="AY155" s="13" t="s">
        <v>139</v>
      </c>
      <c r="BE155" s="143">
        <f t="shared" si="14"/>
        <v>0</v>
      </c>
      <c r="BF155" s="143">
        <f t="shared" si="15"/>
        <v>0</v>
      </c>
      <c r="BG155" s="143">
        <f t="shared" si="16"/>
        <v>0</v>
      </c>
      <c r="BH155" s="143">
        <f t="shared" si="17"/>
        <v>0</v>
      </c>
      <c r="BI155" s="143">
        <f t="shared" si="18"/>
        <v>0</v>
      </c>
      <c r="BJ155" s="13" t="s">
        <v>146</v>
      </c>
      <c r="BK155" s="144">
        <f t="shared" si="19"/>
        <v>0</v>
      </c>
      <c r="BL155" s="13" t="s">
        <v>145</v>
      </c>
      <c r="BM155" s="142" t="s">
        <v>512</v>
      </c>
    </row>
    <row r="156" spans="2:65" s="11" customFormat="1" ht="20.85" customHeight="1">
      <c r="B156" s="120"/>
      <c r="D156" s="121" t="s">
        <v>71</v>
      </c>
      <c r="E156" s="129" t="s">
        <v>248</v>
      </c>
      <c r="F156" s="129" t="s">
        <v>249</v>
      </c>
      <c r="J156" s="130">
        <f>BK156</f>
        <v>0</v>
      </c>
      <c r="L156" s="120"/>
      <c r="M156" s="124"/>
      <c r="P156" s="125">
        <f>P157</f>
        <v>78.248745</v>
      </c>
      <c r="R156" s="125">
        <f>R157</f>
        <v>0</v>
      </c>
      <c r="T156" s="126">
        <f>T157</f>
        <v>0</v>
      </c>
      <c r="AR156" s="121" t="s">
        <v>80</v>
      </c>
      <c r="AT156" s="127" t="s">
        <v>71</v>
      </c>
      <c r="AU156" s="127" t="s">
        <v>146</v>
      </c>
      <c r="AY156" s="121" t="s">
        <v>139</v>
      </c>
      <c r="BK156" s="128">
        <f>BK157</f>
        <v>0</v>
      </c>
    </row>
    <row r="157" spans="2:65" s="1" customFormat="1" ht="33" customHeight="1">
      <c r="B157" s="131"/>
      <c r="C157" s="132" t="s">
        <v>240</v>
      </c>
      <c r="D157" s="132" t="s">
        <v>141</v>
      </c>
      <c r="E157" s="133" t="s">
        <v>513</v>
      </c>
      <c r="F157" s="134" t="s">
        <v>252</v>
      </c>
      <c r="G157" s="135" t="s">
        <v>170</v>
      </c>
      <c r="H157" s="136">
        <v>60.704999999999998</v>
      </c>
      <c r="I157" s="136"/>
      <c r="J157" s="136">
        <f>ROUND(I157*H157,3)</f>
        <v>0</v>
      </c>
      <c r="K157" s="137"/>
      <c r="L157" s="25"/>
      <c r="M157" s="138" t="s">
        <v>1</v>
      </c>
      <c r="N157" s="139" t="s">
        <v>38</v>
      </c>
      <c r="O157" s="140">
        <v>1.2889999999999999</v>
      </c>
      <c r="P157" s="140">
        <f>O157*H157</f>
        <v>78.248745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145</v>
      </c>
      <c r="AT157" s="142" t="s">
        <v>141</v>
      </c>
      <c r="AU157" s="142" t="s">
        <v>151</v>
      </c>
      <c r="AY157" s="13" t="s">
        <v>139</v>
      </c>
      <c r="BE157" s="143">
        <f>IF(N157="základná",J157,0)</f>
        <v>0</v>
      </c>
      <c r="BF157" s="143">
        <f>IF(N157="znížená",J157,0)</f>
        <v>0</v>
      </c>
      <c r="BG157" s="143">
        <f>IF(N157="zákl. prenesená",J157,0)</f>
        <v>0</v>
      </c>
      <c r="BH157" s="143">
        <f>IF(N157="zníž. prenesená",J157,0)</f>
        <v>0</v>
      </c>
      <c r="BI157" s="143">
        <f>IF(N157="nulová",J157,0)</f>
        <v>0</v>
      </c>
      <c r="BJ157" s="13" t="s">
        <v>146</v>
      </c>
      <c r="BK157" s="144">
        <f>ROUND(I157*H157,3)</f>
        <v>0</v>
      </c>
      <c r="BL157" s="13" t="s">
        <v>145</v>
      </c>
      <c r="BM157" s="142" t="s">
        <v>514</v>
      </c>
    </row>
    <row r="158" spans="2:65" s="11" customFormat="1" ht="25.9" customHeight="1">
      <c r="B158" s="120"/>
      <c r="D158" s="121" t="s">
        <v>71</v>
      </c>
      <c r="E158" s="122" t="s">
        <v>304</v>
      </c>
      <c r="F158" s="122" t="s">
        <v>305</v>
      </c>
      <c r="J158" s="123">
        <f>BK158</f>
        <v>0</v>
      </c>
      <c r="L158" s="120"/>
      <c r="M158" s="124"/>
      <c r="P158" s="125">
        <f>P159</f>
        <v>3.4026100000000001</v>
      </c>
      <c r="R158" s="125">
        <f>R159</f>
        <v>2.9780000000000001E-2</v>
      </c>
      <c r="T158" s="126">
        <f>T159</f>
        <v>0</v>
      </c>
      <c r="AR158" s="121" t="s">
        <v>146</v>
      </c>
      <c r="AT158" s="127" t="s">
        <v>71</v>
      </c>
      <c r="AU158" s="127" t="s">
        <v>72</v>
      </c>
      <c r="AY158" s="121" t="s">
        <v>139</v>
      </c>
      <c r="BK158" s="128">
        <f>BK159</f>
        <v>0</v>
      </c>
    </row>
    <row r="159" spans="2:65" s="11" customFormat="1" ht="22.9" customHeight="1">
      <c r="B159" s="120"/>
      <c r="D159" s="121" t="s">
        <v>71</v>
      </c>
      <c r="E159" s="129" t="s">
        <v>515</v>
      </c>
      <c r="F159" s="129" t="s">
        <v>516</v>
      </c>
      <c r="J159" s="130">
        <f>BK159</f>
        <v>0</v>
      </c>
      <c r="L159" s="120"/>
      <c r="M159" s="124"/>
      <c r="P159" s="125">
        <f>SUM(P160:P170)</f>
        <v>3.4026100000000001</v>
      </c>
      <c r="R159" s="125">
        <f>SUM(R160:R170)</f>
        <v>2.9780000000000001E-2</v>
      </c>
      <c r="T159" s="126">
        <f>SUM(T160:T170)</f>
        <v>0</v>
      </c>
      <c r="AR159" s="121" t="s">
        <v>146</v>
      </c>
      <c r="AT159" s="127" t="s">
        <v>71</v>
      </c>
      <c r="AU159" s="127" t="s">
        <v>80</v>
      </c>
      <c r="AY159" s="121" t="s">
        <v>139</v>
      </c>
      <c r="BK159" s="128">
        <f>SUM(BK160:BK170)</f>
        <v>0</v>
      </c>
    </row>
    <row r="160" spans="2:65" s="1" customFormat="1" ht="16.5" customHeight="1">
      <c r="B160" s="131"/>
      <c r="C160" s="132" t="s">
        <v>244</v>
      </c>
      <c r="D160" s="132" t="s">
        <v>141</v>
      </c>
      <c r="E160" s="133" t="s">
        <v>517</v>
      </c>
      <c r="F160" s="134" t="s">
        <v>518</v>
      </c>
      <c r="G160" s="135" t="s">
        <v>184</v>
      </c>
      <c r="H160" s="136">
        <v>2</v>
      </c>
      <c r="I160" s="136"/>
      <c r="J160" s="136">
        <f t="shared" ref="J160:J170" si="20">ROUND(I160*H160,3)</f>
        <v>0</v>
      </c>
      <c r="K160" s="137"/>
      <c r="L160" s="25"/>
      <c r="M160" s="138" t="s">
        <v>1</v>
      </c>
      <c r="N160" s="139" t="s">
        <v>38</v>
      </c>
      <c r="O160" s="140">
        <v>0.42564000000000002</v>
      </c>
      <c r="P160" s="140">
        <f t="shared" ref="P160:P170" si="21">O160*H160</f>
        <v>0.85128000000000004</v>
      </c>
      <c r="Q160" s="140">
        <v>7.5000000000000002E-4</v>
      </c>
      <c r="R160" s="140">
        <f t="shared" ref="R160:R170" si="22">Q160*H160</f>
        <v>1.5E-3</v>
      </c>
      <c r="S160" s="140">
        <v>0</v>
      </c>
      <c r="T160" s="141">
        <f t="shared" ref="T160:T170" si="23">S160*H160</f>
        <v>0</v>
      </c>
      <c r="AR160" s="142" t="s">
        <v>185</v>
      </c>
      <c r="AT160" s="142" t="s">
        <v>141</v>
      </c>
      <c r="AU160" s="142" t="s">
        <v>146</v>
      </c>
      <c r="AY160" s="13" t="s">
        <v>139</v>
      </c>
      <c r="BE160" s="143">
        <f t="shared" ref="BE160:BE170" si="24">IF(N160="základná",J160,0)</f>
        <v>0</v>
      </c>
      <c r="BF160" s="143">
        <f t="shared" ref="BF160:BF170" si="25">IF(N160="znížená",J160,0)</f>
        <v>0</v>
      </c>
      <c r="BG160" s="143">
        <f t="shared" ref="BG160:BG170" si="26">IF(N160="zákl. prenesená",J160,0)</f>
        <v>0</v>
      </c>
      <c r="BH160" s="143">
        <f t="shared" ref="BH160:BH170" si="27">IF(N160="zníž. prenesená",J160,0)</f>
        <v>0</v>
      </c>
      <c r="BI160" s="143">
        <f t="shared" ref="BI160:BI170" si="28">IF(N160="nulová",J160,0)</f>
        <v>0</v>
      </c>
      <c r="BJ160" s="13" t="s">
        <v>146</v>
      </c>
      <c r="BK160" s="144">
        <f t="shared" ref="BK160:BK170" si="29">ROUND(I160*H160,3)</f>
        <v>0</v>
      </c>
      <c r="BL160" s="13" t="s">
        <v>185</v>
      </c>
      <c r="BM160" s="142" t="s">
        <v>519</v>
      </c>
    </row>
    <row r="161" spans="2:65" s="1" customFormat="1" ht="24.2" customHeight="1">
      <c r="B161" s="131"/>
      <c r="C161" s="145" t="s">
        <v>250</v>
      </c>
      <c r="D161" s="145" t="s">
        <v>167</v>
      </c>
      <c r="E161" s="146" t="s">
        <v>520</v>
      </c>
      <c r="F161" s="147" t="s">
        <v>521</v>
      </c>
      <c r="G161" s="148" t="s">
        <v>184</v>
      </c>
      <c r="H161" s="149">
        <v>2</v>
      </c>
      <c r="I161" s="149"/>
      <c r="J161" s="149">
        <f t="shared" si="20"/>
        <v>0</v>
      </c>
      <c r="K161" s="150"/>
      <c r="L161" s="151"/>
      <c r="M161" s="152" t="s">
        <v>1</v>
      </c>
      <c r="N161" s="153" t="s">
        <v>38</v>
      </c>
      <c r="O161" s="140">
        <v>0</v>
      </c>
      <c r="P161" s="140">
        <f t="shared" si="21"/>
        <v>0</v>
      </c>
      <c r="Q161" s="140">
        <v>4.0000000000000002E-4</v>
      </c>
      <c r="R161" s="140">
        <f t="shared" si="22"/>
        <v>8.0000000000000004E-4</v>
      </c>
      <c r="S161" s="140">
        <v>0</v>
      </c>
      <c r="T161" s="141">
        <f t="shared" si="23"/>
        <v>0</v>
      </c>
      <c r="AR161" s="142" t="s">
        <v>189</v>
      </c>
      <c r="AT161" s="142" t="s">
        <v>167</v>
      </c>
      <c r="AU161" s="142" t="s">
        <v>146</v>
      </c>
      <c r="AY161" s="13" t="s">
        <v>139</v>
      </c>
      <c r="BE161" s="143">
        <f t="shared" si="24"/>
        <v>0</v>
      </c>
      <c r="BF161" s="143">
        <f t="shared" si="25"/>
        <v>0</v>
      </c>
      <c r="BG161" s="143">
        <f t="shared" si="26"/>
        <v>0</v>
      </c>
      <c r="BH161" s="143">
        <f t="shared" si="27"/>
        <v>0</v>
      </c>
      <c r="BI161" s="143">
        <f t="shared" si="28"/>
        <v>0</v>
      </c>
      <c r="BJ161" s="13" t="s">
        <v>146</v>
      </c>
      <c r="BK161" s="144">
        <f t="shared" si="29"/>
        <v>0</v>
      </c>
      <c r="BL161" s="13" t="s">
        <v>185</v>
      </c>
      <c r="BM161" s="142" t="s">
        <v>522</v>
      </c>
    </row>
    <row r="162" spans="2:65" s="1" customFormat="1" ht="16.5" customHeight="1">
      <c r="B162" s="131"/>
      <c r="C162" s="132" t="s">
        <v>256</v>
      </c>
      <c r="D162" s="132" t="s">
        <v>141</v>
      </c>
      <c r="E162" s="133" t="s">
        <v>523</v>
      </c>
      <c r="F162" s="134" t="s">
        <v>524</v>
      </c>
      <c r="G162" s="135" t="s">
        <v>184</v>
      </c>
      <c r="H162" s="136">
        <v>3</v>
      </c>
      <c r="I162" s="136"/>
      <c r="J162" s="136">
        <f t="shared" si="20"/>
        <v>0</v>
      </c>
      <c r="K162" s="137"/>
      <c r="L162" s="25"/>
      <c r="M162" s="138" t="s">
        <v>1</v>
      </c>
      <c r="N162" s="139" t="s">
        <v>38</v>
      </c>
      <c r="O162" s="140">
        <v>0.32652999999999999</v>
      </c>
      <c r="P162" s="140">
        <f t="shared" si="21"/>
        <v>0.97958999999999996</v>
      </c>
      <c r="Q162" s="140">
        <v>2.2000000000000001E-4</v>
      </c>
      <c r="R162" s="140">
        <f t="shared" si="22"/>
        <v>6.6E-4</v>
      </c>
      <c r="S162" s="140">
        <v>0</v>
      </c>
      <c r="T162" s="141">
        <f t="shared" si="23"/>
        <v>0</v>
      </c>
      <c r="AR162" s="142" t="s">
        <v>185</v>
      </c>
      <c r="AT162" s="142" t="s">
        <v>141</v>
      </c>
      <c r="AU162" s="142" t="s">
        <v>146</v>
      </c>
      <c r="AY162" s="13" t="s">
        <v>139</v>
      </c>
      <c r="BE162" s="143">
        <f t="shared" si="24"/>
        <v>0</v>
      </c>
      <c r="BF162" s="143">
        <f t="shared" si="25"/>
        <v>0</v>
      </c>
      <c r="BG162" s="143">
        <f t="shared" si="26"/>
        <v>0</v>
      </c>
      <c r="BH162" s="143">
        <f t="shared" si="27"/>
        <v>0</v>
      </c>
      <c r="BI162" s="143">
        <f t="shared" si="28"/>
        <v>0</v>
      </c>
      <c r="BJ162" s="13" t="s">
        <v>146</v>
      </c>
      <c r="BK162" s="144">
        <f t="shared" si="29"/>
        <v>0</v>
      </c>
      <c r="BL162" s="13" t="s">
        <v>185</v>
      </c>
      <c r="BM162" s="142" t="s">
        <v>525</v>
      </c>
    </row>
    <row r="163" spans="2:65" s="1" customFormat="1" ht="33" customHeight="1">
      <c r="B163" s="131"/>
      <c r="C163" s="145" t="s">
        <v>316</v>
      </c>
      <c r="D163" s="145" t="s">
        <v>167</v>
      </c>
      <c r="E163" s="146" t="s">
        <v>526</v>
      </c>
      <c r="F163" s="147" t="s">
        <v>527</v>
      </c>
      <c r="G163" s="148" t="s">
        <v>184</v>
      </c>
      <c r="H163" s="149">
        <v>3</v>
      </c>
      <c r="I163" s="149"/>
      <c r="J163" s="149">
        <f t="shared" si="20"/>
        <v>0</v>
      </c>
      <c r="K163" s="150"/>
      <c r="L163" s="151"/>
      <c r="M163" s="152" t="s">
        <v>1</v>
      </c>
      <c r="N163" s="153" t="s">
        <v>38</v>
      </c>
      <c r="O163" s="140">
        <v>0</v>
      </c>
      <c r="P163" s="140">
        <f t="shared" si="21"/>
        <v>0</v>
      </c>
      <c r="Q163" s="140">
        <v>6.4999999999999997E-3</v>
      </c>
      <c r="R163" s="140">
        <f t="shared" si="22"/>
        <v>1.95E-2</v>
      </c>
      <c r="S163" s="140">
        <v>0</v>
      </c>
      <c r="T163" s="141">
        <f t="shared" si="23"/>
        <v>0</v>
      </c>
      <c r="AR163" s="142" t="s">
        <v>189</v>
      </c>
      <c r="AT163" s="142" t="s">
        <v>167</v>
      </c>
      <c r="AU163" s="142" t="s">
        <v>146</v>
      </c>
      <c r="AY163" s="13" t="s">
        <v>139</v>
      </c>
      <c r="BE163" s="143">
        <f t="shared" si="24"/>
        <v>0</v>
      </c>
      <c r="BF163" s="143">
        <f t="shared" si="25"/>
        <v>0</v>
      </c>
      <c r="BG163" s="143">
        <f t="shared" si="26"/>
        <v>0</v>
      </c>
      <c r="BH163" s="143">
        <f t="shared" si="27"/>
        <v>0</v>
      </c>
      <c r="BI163" s="143">
        <f t="shared" si="28"/>
        <v>0</v>
      </c>
      <c r="BJ163" s="13" t="s">
        <v>146</v>
      </c>
      <c r="BK163" s="144">
        <f t="shared" si="29"/>
        <v>0</v>
      </c>
      <c r="BL163" s="13" t="s">
        <v>185</v>
      </c>
      <c r="BM163" s="142" t="s">
        <v>528</v>
      </c>
    </row>
    <row r="164" spans="2:65" s="1" customFormat="1" ht="21.75" customHeight="1">
      <c r="B164" s="131"/>
      <c r="C164" s="132" t="s">
        <v>320</v>
      </c>
      <c r="D164" s="132" t="s">
        <v>141</v>
      </c>
      <c r="E164" s="133" t="s">
        <v>529</v>
      </c>
      <c r="F164" s="134" t="s">
        <v>530</v>
      </c>
      <c r="G164" s="135" t="s">
        <v>184</v>
      </c>
      <c r="H164" s="136">
        <v>1</v>
      </c>
      <c r="I164" s="136"/>
      <c r="J164" s="136">
        <f t="shared" si="20"/>
        <v>0</v>
      </c>
      <c r="K164" s="137"/>
      <c r="L164" s="25"/>
      <c r="M164" s="138" t="s">
        <v>1</v>
      </c>
      <c r="N164" s="139" t="s">
        <v>38</v>
      </c>
      <c r="O164" s="140">
        <v>0.32277</v>
      </c>
      <c r="P164" s="140">
        <f t="shared" si="21"/>
        <v>0.32277</v>
      </c>
      <c r="Q164" s="140">
        <v>2.2000000000000001E-4</v>
      </c>
      <c r="R164" s="140">
        <f t="shared" si="22"/>
        <v>2.2000000000000001E-4</v>
      </c>
      <c r="S164" s="140">
        <v>0</v>
      </c>
      <c r="T164" s="141">
        <f t="shared" si="23"/>
        <v>0</v>
      </c>
      <c r="AR164" s="142" t="s">
        <v>185</v>
      </c>
      <c r="AT164" s="142" t="s">
        <v>141</v>
      </c>
      <c r="AU164" s="142" t="s">
        <v>146</v>
      </c>
      <c r="AY164" s="13" t="s">
        <v>139</v>
      </c>
      <c r="BE164" s="143">
        <f t="shared" si="24"/>
        <v>0</v>
      </c>
      <c r="BF164" s="143">
        <f t="shared" si="25"/>
        <v>0</v>
      </c>
      <c r="BG164" s="143">
        <f t="shared" si="26"/>
        <v>0</v>
      </c>
      <c r="BH164" s="143">
        <f t="shared" si="27"/>
        <v>0</v>
      </c>
      <c r="BI164" s="143">
        <f t="shared" si="28"/>
        <v>0</v>
      </c>
      <c r="BJ164" s="13" t="s">
        <v>146</v>
      </c>
      <c r="BK164" s="144">
        <f t="shared" si="29"/>
        <v>0</v>
      </c>
      <c r="BL164" s="13" t="s">
        <v>185</v>
      </c>
      <c r="BM164" s="142" t="s">
        <v>531</v>
      </c>
    </row>
    <row r="165" spans="2:65" s="1" customFormat="1" ht="24.2" customHeight="1">
      <c r="B165" s="131"/>
      <c r="C165" s="145" t="s">
        <v>324</v>
      </c>
      <c r="D165" s="145" t="s">
        <v>167</v>
      </c>
      <c r="E165" s="146" t="s">
        <v>532</v>
      </c>
      <c r="F165" s="147" t="s">
        <v>533</v>
      </c>
      <c r="G165" s="148" t="s">
        <v>184</v>
      </c>
      <c r="H165" s="149">
        <v>1</v>
      </c>
      <c r="I165" s="149"/>
      <c r="J165" s="149">
        <f t="shared" si="20"/>
        <v>0</v>
      </c>
      <c r="K165" s="150"/>
      <c r="L165" s="151"/>
      <c r="M165" s="152" t="s">
        <v>1</v>
      </c>
      <c r="N165" s="153" t="s">
        <v>38</v>
      </c>
      <c r="O165" s="140">
        <v>0</v>
      </c>
      <c r="P165" s="140">
        <f t="shared" si="21"/>
        <v>0</v>
      </c>
      <c r="Q165" s="140">
        <v>1.1100000000000001E-3</v>
      </c>
      <c r="R165" s="140">
        <f t="shared" si="22"/>
        <v>1.1100000000000001E-3</v>
      </c>
      <c r="S165" s="140">
        <v>0</v>
      </c>
      <c r="T165" s="141">
        <f t="shared" si="23"/>
        <v>0</v>
      </c>
      <c r="AR165" s="142" t="s">
        <v>189</v>
      </c>
      <c r="AT165" s="142" t="s">
        <v>167</v>
      </c>
      <c r="AU165" s="142" t="s">
        <v>146</v>
      </c>
      <c r="AY165" s="13" t="s">
        <v>139</v>
      </c>
      <c r="BE165" s="143">
        <f t="shared" si="24"/>
        <v>0</v>
      </c>
      <c r="BF165" s="143">
        <f t="shared" si="25"/>
        <v>0</v>
      </c>
      <c r="BG165" s="143">
        <f t="shared" si="26"/>
        <v>0</v>
      </c>
      <c r="BH165" s="143">
        <f t="shared" si="27"/>
        <v>0</v>
      </c>
      <c r="BI165" s="143">
        <f t="shared" si="28"/>
        <v>0</v>
      </c>
      <c r="BJ165" s="13" t="s">
        <v>146</v>
      </c>
      <c r="BK165" s="144">
        <f t="shared" si="29"/>
        <v>0</v>
      </c>
      <c r="BL165" s="13" t="s">
        <v>185</v>
      </c>
      <c r="BM165" s="142" t="s">
        <v>534</v>
      </c>
    </row>
    <row r="166" spans="2:65" s="1" customFormat="1" ht="16.5" customHeight="1">
      <c r="B166" s="131"/>
      <c r="C166" s="132" t="s">
        <v>328</v>
      </c>
      <c r="D166" s="132" t="s">
        <v>141</v>
      </c>
      <c r="E166" s="133" t="s">
        <v>535</v>
      </c>
      <c r="F166" s="134" t="s">
        <v>536</v>
      </c>
      <c r="G166" s="135" t="s">
        <v>184</v>
      </c>
      <c r="H166" s="136">
        <v>1</v>
      </c>
      <c r="I166" s="136"/>
      <c r="J166" s="136">
        <f t="shared" si="20"/>
        <v>0</v>
      </c>
      <c r="K166" s="137"/>
      <c r="L166" s="25"/>
      <c r="M166" s="138" t="s">
        <v>1</v>
      </c>
      <c r="N166" s="139" t="s">
        <v>38</v>
      </c>
      <c r="O166" s="140">
        <v>0.42914999999999998</v>
      </c>
      <c r="P166" s="140">
        <f t="shared" si="21"/>
        <v>0.42914999999999998</v>
      </c>
      <c r="Q166" s="140">
        <v>1.5E-3</v>
      </c>
      <c r="R166" s="140">
        <f t="shared" si="22"/>
        <v>1.5E-3</v>
      </c>
      <c r="S166" s="140">
        <v>0</v>
      </c>
      <c r="T166" s="141">
        <f t="shared" si="23"/>
        <v>0</v>
      </c>
      <c r="AR166" s="142" t="s">
        <v>185</v>
      </c>
      <c r="AT166" s="142" t="s">
        <v>141</v>
      </c>
      <c r="AU166" s="142" t="s">
        <v>146</v>
      </c>
      <c r="AY166" s="13" t="s">
        <v>139</v>
      </c>
      <c r="BE166" s="143">
        <f t="shared" si="24"/>
        <v>0</v>
      </c>
      <c r="BF166" s="143">
        <f t="shared" si="25"/>
        <v>0</v>
      </c>
      <c r="BG166" s="143">
        <f t="shared" si="26"/>
        <v>0</v>
      </c>
      <c r="BH166" s="143">
        <f t="shared" si="27"/>
        <v>0</v>
      </c>
      <c r="BI166" s="143">
        <f t="shared" si="28"/>
        <v>0</v>
      </c>
      <c r="BJ166" s="13" t="s">
        <v>146</v>
      </c>
      <c r="BK166" s="144">
        <f t="shared" si="29"/>
        <v>0</v>
      </c>
      <c r="BL166" s="13" t="s">
        <v>185</v>
      </c>
      <c r="BM166" s="142" t="s">
        <v>537</v>
      </c>
    </row>
    <row r="167" spans="2:65" s="1" customFormat="1" ht="24.2" customHeight="1">
      <c r="B167" s="131"/>
      <c r="C167" s="145" t="s">
        <v>189</v>
      </c>
      <c r="D167" s="145" t="s">
        <v>167</v>
      </c>
      <c r="E167" s="146" t="s">
        <v>538</v>
      </c>
      <c r="F167" s="147" t="s">
        <v>539</v>
      </c>
      <c r="G167" s="148" t="s">
        <v>184</v>
      </c>
      <c r="H167" s="149">
        <v>1</v>
      </c>
      <c r="I167" s="149"/>
      <c r="J167" s="149">
        <f t="shared" si="20"/>
        <v>0</v>
      </c>
      <c r="K167" s="150"/>
      <c r="L167" s="151"/>
      <c r="M167" s="152" t="s">
        <v>1</v>
      </c>
      <c r="N167" s="153" t="s">
        <v>38</v>
      </c>
      <c r="O167" s="140">
        <v>0</v>
      </c>
      <c r="P167" s="140">
        <f t="shared" si="21"/>
        <v>0</v>
      </c>
      <c r="Q167" s="140">
        <v>1.1E-4</v>
      </c>
      <c r="R167" s="140">
        <f t="shared" si="22"/>
        <v>1.1E-4</v>
      </c>
      <c r="S167" s="140">
        <v>0</v>
      </c>
      <c r="T167" s="141">
        <f t="shared" si="23"/>
        <v>0</v>
      </c>
      <c r="AR167" s="142" t="s">
        <v>189</v>
      </c>
      <c r="AT167" s="142" t="s">
        <v>167</v>
      </c>
      <c r="AU167" s="142" t="s">
        <v>146</v>
      </c>
      <c r="AY167" s="13" t="s">
        <v>139</v>
      </c>
      <c r="BE167" s="143">
        <f t="shared" si="24"/>
        <v>0</v>
      </c>
      <c r="BF167" s="143">
        <f t="shared" si="25"/>
        <v>0</v>
      </c>
      <c r="BG167" s="143">
        <f t="shared" si="26"/>
        <v>0</v>
      </c>
      <c r="BH167" s="143">
        <f t="shared" si="27"/>
        <v>0</v>
      </c>
      <c r="BI167" s="143">
        <f t="shared" si="28"/>
        <v>0</v>
      </c>
      <c r="BJ167" s="13" t="s">
        <v>146</v>
      </c>
      <c r="BK167" s="144">
        <f t="shared" si="29"/>
        <v>0</v>
      </c>
      <c r="BL167" s="13" t="s">
        <v>185</v>
      </c>
      <c r="BM167" s="142" t="s">
        <v>540</v>
      </c>
    </row>
    <row r="168" spans="2:65" s="1" customFormat="1" ht="24.2" customHeight="1">
      <c r="B168" s="131"/>
      <c r="C168" s="132" t="s">
        <v>335</v>
      </c>
      <c r="D168" s="132" t="s">
        <v>141</v>
      </c>
      <c r="E168" s="133" t="s">
        <v>541</v>
      </c>
      <c r="F168" s="134" t="s">
        <v>542</v>
      </c>
      <c r="G168" s="135" t="s">
        <v>358</v>
      </c>
      <c r="H168" s="136">
        <v>11.096</v>
      </c>
      <c r="I168" s="136"/>
      <c r="J168" s="136">
        <f t="shared" si="20"/>
        <v>0</v>
      </c>
      <c r="K168" s="137"/>
      <c r="L168" s="25"/>
      <c r="M168" s="138" t="s">
        <v>1</v>
      </c>
      <c r="N168" s="139" t="s">
        <v>38</v>
      </c>
      <c r="O168" s="140">
        <v>0</v>
      </c>
      <c r="P168" s="140">
        <f t="shared" si="21"/>
        <v>0</v>
      </c>
      <c r="Q168" s="140">
        <v>0</v>
      </c>
      <c r="R168" s="140">
        <f t="shared" si="22"/>
        <v>0</v>
      </c>
      <c r="S168" s="140">
        <v>0</v>
      </c>
      <c r="T168" s="141">
        <f t="shared" si="23"/>
        <v>0</v>
      </c>
      <c r="AR168" s="142" t="s">
        <v>185</v>
      </c>
      <c r="AT168" s="142" t="s">
        <v>141</v>
      </c>
      <c r="AU168" s="142" t="s">
        <v>146</v>
      </c>
      <c r="AY168" s="13" t="s">
        <v>139</v>
      </c>
      <c r="BE168" s="143">
        <f t="shared" si="24"/>
        <v>0</v>
      </c>
      <c r="BF168" s="143">
        <f t="shared" si="25"/>
        <v>0</v>
      </c>
      <c r="BG168" s="143">
        <f t="shared" si="26"/>
        <v>0</v>
      </c>
      <c r="BH168" s="143">
        <f t="shared" si="27"/>
        <v>0</v>
      </c>
      <c r="BI168" s="143">
        <f t="shared" si="28"/>
        <v>0</v>
      </c>
      <c r="BJ168" s="13" t="s">
        <v>146</v>
      </c>
      <c r="BK168" s="144">
        <f t="shared" si="29"/>
        <v>0</v>
      </c>
      <c r="BL168" s="13" t="s">
        <v>185</v>
      </c>
      <c r="BM168" s="142" t="s">
        <v>543</v>
      </c>
    </row>
    <row r="169" spans="2:65" s="1" customFormat="1" ht="24.2" customHeight="1">
      <c r="B169" s="131"/>
      <c r="C169" s="132" t="s">
        <v>339</v>
      </c>
      <c r="D169" s="132" t="s">
        <v>141</v>
      </c>
      <c r="E169" s="133" t="s">
        <v>544</v>
      </c>
      <c r="F169" s="134" t="s">
        <v>545</v>
      </c>
      <c r="G169" s="135" t="s">
        <v>184</v>
      </c>
      <c r="H169" s="136">
        <v>2</v>
      </c>
      <c r="I169" s="136"/>
      <c r="J169" s="136">
        <f t="shared" si="20"/>
        <v>0</v>
      </c>
      <c r="K169" s="137"/>
      <c r="L169" s="25"/>
      <c r="M169" s="138" t="s">
        <v>1</v>
      </c>
      <c r="N169" s="139" t="s">
        <v>38</v>
      </c>
      <c r="O169" s="140">
        <v>0.40991</v>
      </c>
      <c r="P169" s="140">
        <f t="shared" si="21"/>
        <v>0.81981999999999999</v>
      </c>
      <c r="Q169" s="140">
        <v>1.49E-3</v>
      </c>
      <c r="R169" s="140">
        <f t="shared" si="22"/>
        <v>2.98E-3</v>
      </c>
      <c r="S169" s="140">
        <v>0</v>
      </c>
      <c r="T169" s="141">
        <f t="shared" si="23"/>
        <v>0</v>
      </c>
      <c r="AR169" s="142" t="s">
        <v>185</v>
      </c>
      <c r="AT169" s="142" t="s">
        <v>141</v>
      </c>
      <c r="AU169" s="142" t="s">
        <v>146</v>
      </c>
      <c r="AY169" s="13" t="s">
        <v>139</v>
      </c>
      <c r="BE169" s="143">
        <f t="shared" si="24"/>
        <v>0</v>
      </c>
      <c r="BF169" s="143">
        <f t="shared" si="25"/>
        <v>0</v>
      </c>
      <c r="BG169" s="143">
        <f t="shared" si="26"/>
        <v>0</v>
      </c>
      <c r="BH169" s="143">
        <f t="shared" si="27"/>
        <v>0</v>
      </c>
      <c r="BI169" s="143">
        <f t="shared" si="28"/>
        <v>0</v>
      </c>
      <c r="BJ169" s="13" t="s">
        <v>146</v>
      </c>
      <c r="BK169" s="144">
        <f t="shared" si="29"/>
        <v>0</v>
      </c>
      <c r="BL169" s="13" t="s">
        <v>185</v>
      </c>
      <c r="BM169" s="142" t="s">
        <v>546</v>
      </c>
    </row>
    <row r="170" spans="2:65" s="1" customFormat="1" ht="16.5" customHeight="1">
      <c r="B170" s="131"/>
      <c r="C170" s="145" t="s">
        <v>343</v>
      </c>
      <c r="D170" s="145" t="s">
        <v>167</v>
      </c>
      <c r="E170" s="146" t="s">
        <v>547</v>
      </c>
      <c r="F170" s="147" t="s">
        <v>548</v>
      </c>
      <c r="G170" s="148" t="s">
        <v>184</v>
      </c>
      <c r="H170" s="149">
        <v>2</v>
      </c>
      <c r="I170" s="149"/>
      <c r="J170" s="149">
        <f t="shared" si="20"/>
        <v>0</v>
      </c>
      <c r="K170" s="150"/>
      <c r="L170" s="151"/>
      <c r="M170" s="152" t="s">
        <v>1</v>
      </c>
      <c r="N170" s="153" t="s">
        <v>38</v>
      </c>
      <c r="O170" s="140">
        <v>0</v>
      </c>
      <c r="P170" s="140">
        <f t="shared" si="21"/>
        <v>0</v>
      </c>
      <c r="Q170" s="140">
        <v>6.9999999999999999E-4</v>
      </c>
      <c r="R170" s="140">
        <f t="shared" si="22"/>
        <v>1.4E-3</v>
      </c>
      <c r="S170" s="140">
        <v>0</v>
      </c>
      <c r="T170" s="141">
        <f t="shared" si="23"/>
        <v>0</v>
      </c>
      <c r="AR170" s="142" t="s">
        <v>189</v>
      </c>
      <c r="AT170" s="142" t="s">
        <v>167</v>
      </c>
      <c r="AU170" s="142" t="s">
        <v>146</v>
      </c>
      <c r="AY170" s="13" t="s">
        <v>139</v>
      </c>
      <c r="BE170" s="143">
        <f t="shared" si="24"/>
        <v>0</v>
      </c>
      <c r="BF170" s="143">
        <f t="shared" si="25"/>
        <v>0</v>
      </c>
      <c r="BG170" s="143">
        <f t="shared" si="26"/>
        <v>0</v>
      </c>
      <c r="BH170" s="143">
        <f t="shared" si="27"/>
        <v>0</v>
      </c>
      <c r="BI170" s="143">
        <f t="shared" si="28"/>
        <v>0</v>
      </c>
      <c r="BJ170" s="13" t="s">
        <v>146</v>
      </c>
      <c r="BK170" s="144">
        <f t="shared" si="29"/>
        <v>0</v>
      </c>
      <c r="BL170" s="13" t="s">
        <v>185</v>
      </c>
      <c r="BM170" s="142" t="s">
        <v>549</v>
      </c>
    </row>
    <row r="171" spans="2:65" s="11" customFormat="1" ht="25.9" customHeight="1">
      <c r="B171" s="120"/>
      <c r="D171" s="121" t="s">
        <v>71</v>
      </c>
      <c r="E171" s="122" t="s">
        <v>167</v>
      </c>
      <c r="F171" s="122" t="s">
        <v>550</v>
      </c>
      <c r="J171" s="123">
        <f>BK171</f>
        <v>0</v>
      </c>
      <c r="L171" s="120"/>
      <c r="M171" s="124"/>
      <c r="P171" s="125">
        <f>P172</f>
        <v>0.14471999999999999</v>
      </c>
      <c r="R171" s="125">
        <f>R172</f>
        <v>4.2000000000000002E-4</v>
      </c>
      <c r="T171" s="126">
        <f>T172</f>
        <v>0</v>
      </c>
      <c r="AR171" s="121" t="s">
        <v>151</v>
      </c>
      <c r="AT171" s="127" t="s">
        <v>71</v>
      </c>
      <c r="AU171" s="127" t="s">
        <v>72</v>
      </c>
      <c r="AY171" s="121" t="s">
        <v>139</v>
      </c>
      <c r="BK171" s="128">
        <f>BK172</f>
        <v>0</v>
      </c>
    </row>
    <row r="172" spans="2:65" s="11" customFormat="1" ht="22.9" customHeight="1">
      <c r="B172" s="120"/>
      <c r="D172" s="121" t="s">
        <v>71</v>
      </c>
      <c r="E172" s="129" t="s">
        <v>551</v>
      </c>
      <c r="F172" s="129" t="s">
        <v>552</v>
      </c>
      <c r="J172" s="130">
        <f>BK172</f>
        <v>0</v>
      </c>
      <c r="L172" s="120"/>
      <c r="M172" s="124"/>
      <c r="P172" s="125">
        <f>P173</f>
        <v>0.14471999999999999</v>
      </c>
      <c r="R172" s="125">
        <f>R173</f>
        <v>4.2000000000000002E-4</v>
      </c>
      <c r="T172" s="126">
        <f>T173</f>
        <v>0</v>
      </c>
      <c r="AR172" s="121" t="s">
        <v>151</v>
      </c>
      <c r="AT172" s="127" t="s">
        <v>71</v>
      </c>
      <c r="AU172" s="127" t="s">
        <v>80</v>
      </c>
      <c r="AY172" s="121" t="s">
        <v>139</v>
      </c>
      <c r="BK172" s="128">
        <f>BK173</f>
        <v>0</v>
      </c>
    </row>
    <row r="173" spans="2:65" s="1" customFormat="1" ht="16.5" customHeight="1">
      <c r="B173" s="131"/>
      <c r="C173" s="132" t="s">
        <v>347</v>
      </c>
      <c r="D173" s="132" t="s">
        <v>141</v>
      </c>
      <c r="E173" s="133" t="s">
        <v>553</v>
      </c>
      <c r="F173" s="134" t="s">
        <v>554</v>
      </c>
      <c r="G173" s="135" t="s">
        <v>184</v>
      </c>
      <c r="H173" s="136">
        <v>2</v>
      </c>
      <c r="I173" s="136"/>
      <c r="J173" s="136">
        <f>ROUND(I173*H173,3)</f>
        <v>0</v>
      </c>
      <c r="K173" s="137"/>
      <c r="L173" s="25"/>
      <c r="M173" s="138" t="s">
        <v>1</v>
      </c>
      <c r="N173" s="139" t="s">
        <v>38</v>
      </c>
      <c r="O173" s="140">
        <v>7.2359999999999994E-2</v>
      </c>
      <c r="P173" s="140">
        <f>O173*H173</f>
        <v>0.14471999999999999</v>
      </c>
      <c r="Q173" s="140">
        <v>2.1000000000000001E-4</v>
      </c>
      <c r="R173" s="140">
        <f>Q173*H173</f>
        <v>4.2000000000000002E-4</v>
      </c>
      <c r="S173" s="140">
        <v>0</v>
      </c>
      <c r="T173" s="141">
        <f>S173*H173</f>
        <v>0</v>
      </c>
      <c r="AR173" s="142" t="s">
        <v>225</v>
      </c>
      <c r="AT173" s="142" t="s">
        <v>141</v>
      </c>
      <c r="AU173" s="142" t="s">
        <v>146</v>
      </c>
      <c r="AY173" s="13" t="s">
        <v>139</v>
      </c>
      <c r="BE173" s="143">
        <f>IF(N173="základná",J173,0)</f>
        <v>0</v>
      </c>
      <c r="BF173" s="143">
        <f>IF(N173="znížená",J173,0)</f>
        <v>0</v>
      </c>
      <c r="BG173" s="143">
        <f>IF(N173="zákl. prenesená",J173,0)</f>
        <v>0</v>
      </c>
      <c r="BH173" s="143">
        <f>IF(N173="zníž. prenesená",J173,0)</f>
        <v>0</v>
      </c>
      <c r="BI173" s="143">
        <f>IF(N173="nulová",J173,0)</f>
        <v>0</v>
      </c>
      <c r="BJ173" s="13" t="s">
        <v>146</v>
      </c>
      <c r="BK173" s="144">
        <f>ROUND(I173*H173,3)</f>
        <v>0</v>
      </c>
      <c r="BL173" s="13" t="s">
        <v>225</v>
      </c>
      <c r="BM173" s="142" t="s">
        <v>555</v>
      </c>
    </row>
    <row r="174" spans="2:65" s="11" customFormat="1" ht="25.9" customHeight="1">
      <c r="B174" s="120"/>
      <c r="D174" s="121" t="s">
        <v>71</v>
      </c>
      <c r="E174" s="122" t="s">
        <v>254</v>
      </c>
      <c r="F174" s="122" t="s">
        <v>255</v>
      </c>
      <c r="J174" s="123">
        <f>BK174</f>
        <v>0</v>
      </c>
      <c r="L174" s="120"/>
      <c r="M174" s="124"/>
      <c r="P174" s="125">
        <f>P175</f>
        <v>8.7200000000000006</v>
      </c>
      <c r="R174" s="125">
        <f>R175</f>
        <v>0</v>
      </c>
      <c r="T174" s="126">
        <f>T175</f>
        <v>0</v>
      </c>
      <c r="AR174" s="121" t="s">
        <v>145</v>
      </c>
      <c r="AT174" s="127" t="s">
        <v>71</v>
      </c>
      <c r="AU174" s="127" t="s">
        <v>72</v>
      </c>
      <c r="AY174" s="121" t="s">
        <v>139</v>
      </c>
      <c r="BK174" s="128">
        <f>BK175</f>
        <v>0</v>
      </c>
    </row>
    <row r="175" spans="2:65" s="1" customFormat="1" ht="37.9" customHeight="1">
      <c r="B175" s="131"/>
      <c r="C175" s="132" t="s">
        <v>351</v>
      </c>
      <c r="D175" s="132" t="s">
        <v>141</v>
      </c>
      <c r="E175" s="133" t="s">
        <v>257</v>
      </c>
      <c r="F175" s="134" t="s">
        <v>258</v>
      </c>
      <c r="G175" s="135" t="s">
        <v>259</v>
      </c>
      <c r="H175" s="136">
        <v>8</v>
      </c>
      <c r="I175" s="136"/>
      <c r="J175" s="136">
        <f>ROUND(I175*H175,3)</f>
        <v>0</v>
      </c>
      <c r="K175" s="137"/>
      <c r="L175" s="25"/>
      <c r="M175" s="154" t="s">
        <v>1</v>
      </c>
      <c r="N175" s="155" t="s">
        <v>38</v>
      </c>
      <c r="O175" s="156">
        <v>1.0900000000000001</v>
      </c>
      <c r="P175" s="156">
        <f>O175*H175</f>
        <v>8.7200000000000006</v>
      </c>
      <c r="Q175" s="156">
        <v>0</v>
      </c>
      <c r="R175" s="156">
        <f>Q175*H175</f>
        <v>0</v>
      </c>
      <c r="S175" s="156">
        <v>0</v>
      </c>
      <c r="T175" s="157">
        <f>S175*H175</f>
        <v>0</v>
      </c>
      <c r="AR175" s="142" t="s">
        <v>260</v>
      </c>
      <c r="AT175" s="142" t="s">
        <v>141</v>
      </c>
      <c r="AU175" s="142" t="s">
        <v>80</v>
      </c>
      <c r="AY175" s="13" t="s">
        <v>139</v>
      </c>
      <c r="BE175" s="143">
        <f>IF(N175="základná",J175,0)</f>
        <v>0</v>
      </c>
      <c r="BF175" s="143">
        <f>IF(N175="znížená",J175,0)</f>
        <v>0</v>
      </c>
      <c r="BG175" s="143">
        <f>IF(N175="zákl. prenesená",J175,0)</f>
        <v>0</v>
      </c>
      <c r="BH175" s="143">
        <f>IF(N175="zníž. prenesená",J175,0)</f>
        <v>0</v>
      </c>
      <c r="BI175" s="143">
        <f>IF(N175="nulová",J175,0)</f>
        <v>0</v>
      </c>
      <c r="BJ175" s="13" t="s">
        <v>146</v>
      </c>
      <c r="BK175" s="144">
        <f>ROUND(I175*H175,3)</f>
        <v>0</v>
      </c>
      <c r="BL175" s="13" t="s">
        <v>260</v>
      </c>
      <c r="BM175" s="142" t="s">
        <v>556</v>
      </c>
    </row>
    <row r="176" spans="2:65" s="1" customFormat="1" ht="6.95" customHeight="1">
      <c r="B176" s="40"/>
      <c r="C176" s="41"/>
      <c r="D176" s="41"/>
      <c r="E176" s="41"/>
      <c r="F176" s="41"/>
      <c r="G176" s="41"/>
      <c r="H176" s="41"/>
      <c r="I176" s="41"/>
      <c r="J176" s="41"/>
      <c r="K176" s="41"/>
      <c r="L176" s="25"/>
    </row>
  </sheetData>
  <autoFilter ref="C126:K175" xr:uid="{00000000-0009-0000-0000-000006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18"/>
  <sheetViews>
    <sheetView showGridLines="0" topLeftCell="A13" workbookViewId="0">
      <selection activeCell="I38" sqref="I3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8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99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112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26.25" customHeight="1">
      <c r="B7" s="16"/>
      <c r="E7" s="196" t="str">
        <f>'Rekapitulácia stavby'!K6</f>
        <v>Rekonštrukcia ustajňovacích priestorov na hosp. dvore Liptovský Peter</v>
      </c>
      <c r="F7" s="197"/>
      <c r="G7" s="197"/>
      <c r="H7" s="19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85" t="s">
        <v>557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8. 2. 2025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>
      <c r="B15" s="25"/>
      <c r="E15" s="20" t="s">
        <v>22</v>
      </c>
      <c r="I15" s="22" t="s">
        <v>23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8" t="str">
        <f>'Rekapitulácia stavby'!E14</f>
        <v xml:space="preserve"> </v>
      </c>
      <c r="F18" s="188"/>
      <c r="G18" s="188"/>
      <c r="H18" s="188"/>
      <c r="I18" s="22" t="s">
        <v>23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21</v>
      </c>
      <c r="J20" s="20" t="s">
        <v>1</v>
      </c>
      <c r="L20" s="25"/>
    </row>
    <row r="21" spans="2:12" s="1" customFormat="1" ht="18" customHeight="1">
      <c r="B21" s="25"/>
      <c r="E21" s="20" t="s">
        <v>27</v>
      </c>
      <c r="I21" s="22" t="s">
        <v>23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30</v>
      </c>
      <c r="I23" s="22" t="s">
        <v>21</v>
      </c>
      <c r="J23" s="20" t="s">
        <v>1</v>
      </c>
      <c r="L23" s="25"/>
    </row>
    <row r="24" spans="2:12" s="1" customFormat="1" ht="18" customHeight="1">
      <c r="B24" s="25"/>
      <c r="E24" s="20" t="s">
        <v>27</v>
      </c>
      <c r="I24" s="22" t="s">
        <v>23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31</v>
      </c>
      <c r="L26" s="25"/>
    </row>
    <row r="27" spans="2:12" s="7" customFormat="1" ht="16.5" customHeight="1">
      <c r="B27" s="85"/>
      <c r="E27" s="190" t="s">
        <v>1</v>
      </c>
      <c r="F27" s="190"/>
      <c r="G27" s="190"/>
      <c r="H27" s="190"/>
      <c r="L27" s="85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32</v>
      </c>
      <c r="J30" s="62">
        <f>ROUND(J126,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5" customHeight="1">
      <c r="B33" s="25"/>
      <c r="D33" s="51" t="s">
        <v>36</v>
      </c>
      <c r="E33" s="30" t="s">
        <v>37</v>
      </c>
      <c r="F33" s="87">
        <f>ROUND((SUM(BE126:BE217)),  2)</f>
        <v>0</v>
      </c>
      <c r="G33" s="88"/>
      <c r="H33" s="88"/>
      <c r="I33" s="89">
        <v>0.2</v>
      </c>
      <c r="J33" s="87">
        <f>ROUND(((SUM(BE126:BE217))*I33),  2)</f>
        <v>0</v>
      </c>
      <c r="L33" s="25"/>
    </row>
    <row r="34" spans="2:12" s="1" customFormat="1" ht="14.45" customHeight="1">
      <c r="B34" s="25"/>
      <c r="E34" s="30" t="s">
        <v>38</v>
      </c>
      <c r="F34" s="90">
        <f>ROUND((SUM(BF126:BF217)),  2)</f>
        <v>0</v>
      </c>
      <c r="I34" s="91">
        <v>0.23</v>
      </c>
      <c r="J34" s="90">
        <f>ROUND(((SUM(BF126:BF217))*I34),  2)</f>
        <v>0</v>
      </c>
      <c r="L34" s="25"/>
    </row>
    <row r="35" spans="2:12" s="1" customFormat="1" ht="14.45" hidden="1" customHeight="1">
      <c r="B35" s="25"/>
      <c r="E35" s="22" t="s">
        <v>39</v>
      </c>
      <c r="F35" s="90">
        <f>ROUND((SUM(BG126:BG217)),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40</v>
      </c>
      <c r="F36" s="90">
        <f>ROUND((SUM(BH126:BH217)),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41</v>
      </c>
      <c r="F37" s="87">
        <f>ROUND((SUM(BI126:BI217)),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42</v>
      </c>
      <c r="E39" s="53"/>
      <c r="F39" s="53"/>
      <c r="G39" s="94" t="s">
        <v>43</v>
      </c>
      <c r="H39" s="95" t="s">
        <v>44</v>
      </c>
      <c r="I39" s="53"/>
      <c r="J39" s="96">
        <f>SUM(J30:J37)</f>
        <v>0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>
      <c r="B82" s="25"/>
      <c r="C82" s="17" t="s">
        <v>115</v>
      </c>
      <c r="L82" s="25"/>
    </row>
    <row r="83" spans="2:47" s="1" customFormat="1" ht="6.95" hidden="1" customHeight="1">
      <c r="B83" s="25"/>
      <c r="L83" s="25"/>
    </row>
    <row r="84" spans="2:47" s="1" customFormat="1" ht="12" hidden="1" customHeight="1">
      <c r="B84" s="25"/>
      <c r="C84" s="22" t="s">
        <v>12</v>
      </c>
      <c r="L84" s="25"/>
    </row>
    <row r="85" spans="2:47" s="1" customFormat="1" ht="26.25" hidden="1" customHeight="1">
      <c r="B85" s="25"/>
      <c r="E85" s="196" t="str">
        <f>E7</f>
        <v>Rekonštrukcia ustajňovacích priestorov na hosp. dvore Liptovský Peter</v>
      </c>
      <c r="F85" s="197"/>
      <c r="G85" s="197"/>
      <c r="H85" s="197"/>
      <c r="L85" s="25"/>
    </row>
    <row r="86" spans="2:47" s="1" customFormat="1" ht="12" hidden="1" customHeight="1">
      <c r="B86" s="25"/>
      <c r="C86" s="22" t="s">
        <v>113</v>
      </c>
      <c r="L86" s="25"/>
    </row>
    <row r="87" spans="2:47" s="1" customFormat="1" ht="16.5" hidden="1" customHeight="1">
      <c r="B87" s="25"/>
      <c r="E87" s="185" t="str">
        <f>E9</f>
        <v>07 - Vnútorný vodovod</v>
      </c>
      <c r="F87" s="195"/>
      <c r="G87" s="195"/>
      <c r="H87" s="195"/>
      <c r="L87" s="25"/>
    </row>
    <row r="88" spans="2:47" s="1" customFormat="1" ht="6.95" hidden="1" customHeight="1">
      <c r="B88" s="25"/>
      <c r="L88" s="25"/>
    </row>
    <row r="89" spans="2:47" s="1" customFormat="1" ht="12" hidden="1" customHeight="1">
      <c r="B89" s="25"/>
      <c r="C89" s="22" t="s">
        <v>16</v>
      </c>
      <c r="F89" s="20" t="str">
        <f>F12</f>
        <v>Liptovský Peter</v>
      </c>
      <c r="I89" s="22" t="s">
        <v>18</v>
      </c>
      <c r="J89" s="48" t="str">
        <f>IF(J12="","",J12)</f>
        <v>8. 2. 2025</v>
      </c>
      <c r="L89" s="25"/>
    </row>
    <row r="90" spans="2:47" s="1" customFormat="1" ht="6.95" hidden="1" customHeight="1">
      <c r="B90" s="25"/>
      <c r="L90" s="25"/>
    </row>
    <row r="91" spans="2:47" s="1" customFormat="1" ht="15.2" hidden="1" customHeight="1">
      <c r="B91" s="25"/>
      <c r="C91" s="22" t="s">
        <v>20</v>
      </c>
      <c r="F91" s="20" t="str">
        <f>E15</f>
        <v>Agria Liptovský Ondrej</v>
      </c>
      <c r="I91" s="22" t="s">
        <v>26</v>
      </c>
      <c r="J91" s="23" t="str">
        <f>E21</f>
        <v>Ing. Vladimír Šimo</v>
      </c>
      <c r="L91" s="25"/>
    </row>
    <row r="92" spans="2:47" s="1" customFormat="1" ht="15.2" hidden="1" customHeight="1">
      <c r="B92" s="25"/>
      <c r="C92" s="22" t="s">
        <v>24</v>
      </c>
      <c r="F92" s="20" t="str">
        <f>IF(E18="","",E18)</f>
        <v xml:space="preserve"> </v>
      </c>
      <c r="I92" s="22" t="s">
        <v>30</v>
      </c>
      <c r="J92" s="23" t="str">
        <f>E24</f>
        <v>Ing. Vladimír Šimo</v>
      </c>
      <c r="L92" s="25"/>
    </row>
    <row r="93" spans="2:47" s="1" customFormat="1" ht="10.35" hidden="1" customHeight="1">
      <c r="B93" s="25"/>
      <c r="L93" s="25"/>
    </row>
    <row r="94" spans="2:47" s="1" customFormat="1" ht="29.25" hidden="1" customHeight="1">
      <c r="B94" s="25"/>
      <c r="C94" s="100" t="s">
        <v>116</v>
      </c>
      <c r="D94" s="92"/>
      <c r="E94" s="92"/>
      <c r="F94" s="92"/>
      <c r="G94" s="92"/>
      <c r="H94" s="92"/>
      <c r="I94" s="92"/>
      <c r="J94" s="101" t="s">
        <v>117</v>
      </c>
      <c r="K94" s="92"/>
      <c r="L94" s="25"/>
    </row>
    <row r="95" spans="2:47" s="1" customFormat="1" ht="10.35" hidden="1" customHeight="1">
      <c r="B95" s="25"/>
      <c r="L95" s="25"/>
    </row>
    <row r="96" spans="2:47" s="1" customFormat="1" ht="22.9" hidden="1" customHeight="1">
      <c r="B96" s="25"/>
      <c r="C96" s="102" t="s">
        <v>118</v>
      </c>
      <c r="J96" s="62">
        <f>J126</f>
        <v>0</v>
      </c>
      <c r="L96" s="25"/>
      <c r="AU96" s="13" t="s">
        <v>119</v>
      </c>
    </row>
    <row r="97" spans="2:12" s="8" customFormat="1" ht="24.95" hidden="1" customHeight="1">
      <c r="B97" s="103"/>
      <c r="D97" s="104" t="s">
        <v>120</v>
      </c>
      <c r="E97" s="105"/>
      <c r="F97" s="105"/>
      <c r="G97" s="105"/>
      <c r="H97" s="105"/>
      <c r="I97" s="105"/>
      <c r="J97" s="106">
        <f>J127</f>
        <v>0</v>
      </c>
      <c r="L97" s="103"/>
    </row>
    <row r="98" spans="2:12" s="9" customFormat="1" ht="19.899999999999999" hidden="1" customHeight="1">
      <c r="B98" s="107"/>
      <c r="D98" s="108" t="s">
        <v>121</v>
      </c>
      <c r="E98" s="109"/>
      <c r="F98" s="109"/>
      <c r="G98" s="109"/>
      <c r="H98" s="109"/>
      <c r="I98" s="109"/>
      <c r="J98" s="110">
        <f>J128</f>
        <v>0</v>
      </c>
      <c r="L98" s="107"/>
    </row>
    <row r="99" spans="2:12" s="9" customFormat="1" ht="19.899999999999999" hidden="1" customHeight="1">
      <c r="B99" s="107"/>
      <c r="D99" s="108" t="s">
        <v>122</v>
      </c>
      <c r="E99" s="109"/>
      <c r="F99" s="109"/>
      <c r="G99" s="109"/>
      <c r="H99" s="109"/>
      <c r="I99" s="109"/>
      <c r="J99" s="110">
        <f>J136</f>
        <v>0</v>
      </c>
      <c r="L99" s="107"/>
    </row>
    <row r="100" spans="2:12" s="8" customFormat="1" ht="24.95" hidden="1" customHeight="1">
      <c r="B100" s="103"/>
      <c r="D100" s="104" t="s">
        <v>264</v>
      </c>
      <c r="E100" s="105"/>
      <c r="F100" s="105"/>
      <c r="G100" s="105"/>
      <c r="H100" s="105"/>
      <c r="I100" s="105"/>
      <c r="J100" s="106">
        <f>J147</f>
        <v>0</v>
      </c>
      <c r="L100" s="103"/>
    </row>
    <row r="101" spans="2:12" s="9" customFormat="1" ht="19.899999999999999" hidden="1" customHeight="1">
      <c r="B101" s="107"/>
      <c r="D101" s="108" t="s">
        <v>558</v>
      </c>
      <c r="E101" s="109"/>
      <c r="F101" s="109"/>
      <c r="G101" s="109"/>
      <c r="H101" s="109"/>
      <c r="I101" s="109"/>
      <c r="J101" s="110">
        <f>J148</f>
        <v>0</v>
      </c>
      <c r="L101" s="107"/>
    </row>
    <row r="102" spans="2:12" s="9" customFormat="1" ht="19.899999999999999" hidden="1" customHeight="1">
      <c r="B102" s="107"/>
      <c r="D102" s="108" t="s">
        <v>456</v>
      </c>
      <c r="E102" s="109"/>
      <c r="F102" s="109"/>
      <c r="G102" s="109"/>
      <c r="H102" s="109"/>
      <c r="I102" s="109"/>
      <c r="J102" s="110">
        <f>J153</f>
        <v>0</v>
      </c>
      <c r="L102" s="107"/>
    </row>
    <row r="103" spans="2:12" s="9" customFormat="1" ht="19.899999999999999" hidden="1" customHeight="1">
      <c r="B103" s="107"/>
      <c r="D103" s="108" t="s">
        <v>559</v>
      </c>
      <c r="E103" s="109"/>
      <c r="F103" s="109"/>
      <c r="G103" s="109"/>
      <c r="H103" s="109"/>
      <c r="I103" s="109"/>
      <c r="J103" s="110">
        <f>J185</f>
        <v>0</v>
      </c>
      <c r="L103" s="107"/>
    </row>
    <row r="104" spans="2:12" s="8" customFormat="1" ht="24.95" hidden="1" customHeight="1">
      <c r="B104" s="103"/>
      <c r="D104" s="104" t="s">
        <v>457</v>
      </c>
      <c r="E104" s="105"/>
      <c r="F104" s="105"/>
      <c r="G104" s="105"/>
      <c r="H104" s="105"/>
      <c r="I104" s="105"/>
      <c r="J104" s="106">
        <f>J209</f>
        <v>0</v>
      </c>
      <c r="L104" s="103"/>
    </row>
    <row r="105" spans="2:12" s="9" customFormat="1" ht="19.899999999999999" hidden="1" customHeight="1">
      <c r="B105" s="107"/>
      <c r="D105" s="108" t="s">
        <v>458</v>
      </c>
      <c r="E105" s="109"/>
      <c r="F105" s="109"/>
      <c r="G105" s="109"/>
      <c r="H105" s="109"/>
      <c r="I105" s="109"/>
      <c r="J105" s="110">
        <f>J210</f>
        <v>0</v>
      </c>
      <c r="L105" s="107"/>
    </row>
    <row r="106" spans="2:12" s="8" customFormat="1" ht="24.95" hidden="1" customHeight="1">
      <c r="B106" s="103"/>
      <c r="D106" s="104" t="s">
        <v>124</v>
      </c>
      <c r="E106" s="105"/>
      <c r="F106" s="105"/>
      <c r="G106" s="105"/>
      <c r="H106" s="105"/>
      <c r="I106" s="105"/>
      <c r="J106" s="106">
        <f>J215</f>
        <v>0</v>
      </c>
      <c r="L106" s="103"/>
    </row>
    <row r="107" spans="2:12" s="1" customFormat="1" ht="21.75" hidden="1" customHeight="1">
      <c r="B107" s="25"/>
      <c r="L107" s="25"/>
    </row>
    <row r="108" spans="2:12" s="1" customFormat="1" ht="6.95" hidden="1" customHeight="1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5"/>
    </row>
    <row r="109" spans="2:12" hidden="1"/>
    <row r="110" spans="2:12" hidden="1"/>
    <row r="111" spans="2:12" hidden="1"/>
    <row r="112" spans="2:12" s="1" customFormat="1" ht="6.95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5"/>
    </row>
    <row r="113" spans="2:63" s="1" customFormat="1" ht="24.95" customHeight="1">
      <c r="B113" s="25"/>
      <c r="C113" s="17" t="s">
        <v>125</v>
      </c>
      <c r="L113" s="25"/>
    </row>
    <row r="114" spans="2:63" s="1" customFormat="1" ht="6.95" customHeight="1">
      <c r="B114" s="25"/>
      <c r="L114" s="25"/>
    </row>
    <row r="115" spans="2:63" s="1" customFormat="1" ht="12" customHeight="1">
      <c r="B115" s="25"/>
      <c r="C115" s="22" t="s">
        <v>12</v>
      </c>
      <c r="L115" s="25"/>
    </row>
    <row r="116" spans="2:63" s="1" customFormat="1" ht="26.25" customHeight="1">
      <c r="B116" s="25"/>
      <c r="E116" s="196" t="str">
        <f>E7</f>
        <v>Rekonštrukcia ustajňovacích priestorov na hosp. dvore Liptovský Peter</v>
      </c>
      <c r="F116" s="197"/>
      <c r="G116" s="197"/>
      <c r="H116" s="197"/>
      <c r="L116" s="25"/>
    </row>
    <row r="117" spans="2:63" s="1" customFormat="1" ht="12" customHeight="1">
      <c r="B117" s="25"/>
      <c r="C117" s="22" t="s">
        <v>113</v>
      </c>
      <c r="L117" s="25"/>
    </row>
    <row r="118" spans="2:63" s="1" customFormat="1" ht="16.5" customHeight="1">
      <c r="B118" s="25"/>
      <c r="E118" s="185" t="str">
        <f>E9</f>
        <v>07 - Vnútorný vodovod</v>
      </c>
      <c r="F118" s="195"/>
      <c r="G118" s="195"/>
      <c r="H118" s="195"/>
      <c r="L118" s="25"/>
    </row>
    <row r="119" spans="2:63" s="1" customFormat="1" ht="6.95" customHeight="1">
      <c r="B119" s="25"/>
      <c r="L119" s="25"/>
    </row>
    <row r="120" spans="2:63" s="1" customFormat="1" ht="12" customHeight="1">
      <c r="B120" s="25"/>
      <c r="C120" s="22" t="s">
        <v>16</v>
      </c>
      <c r="F120" s="20" t="str">
        <f>F12</f>
        <v>Liptovský Peter</v>
      </c>
      <c r="I120" s="22" t="s">
        <v>18</v>
      </c>
      <c r="J120" s="48" t="str">
        <f>IF(J12="","",J12)</f>
        <v>8. 2. 2025</v>
      </c>
      <c r="L120" s="25"/>
    </row>
    <row r="121" spans="2:63" s="1" customFormat="1" ht="6.95" customHeight="1">
      <c r="B121" s="25"/>
      <c r="L121" s="25"/>
    </row>
    <row r="122" spans="2:63" s="1" customFormat="1" ht="15.2" customHeight="1">
      <c r="B122" s="25"/>
      <c r="C122" s="22" t="s">
        <v>20</v>
      </c>
      <c r="F122" s="20" t="str">
        <f>E15</f>
        <v>Agria Liptovský Ondrej</v>
      </c>
      <c r="I122" s="22" t="s">
        <v>26</v>
      </c>
      <c r="J122" s="23" t="str">
        <f>E21</f>
        <v>Ing. Vladimír Šimo</v>
      </c>
      <c r="L122" s="25"/>
    </row>
    <row r="123" spans="2:63" s="1" customFormat="1" ht="15.2" customHeight="1">
      <c r="B123" s="25"/>
      <c r="C123" s="22" t="s">
        <v>24</v>
      </c>
      <c r="F123" s="20" t="str">
        <f>IF(E18="","",E18)</f>
        <v xml:space="preserve"> </v>
      </c>
      <c r="I123" s="22" t="s">
        <v>30</v>
      </c>
      <c r="J123" s="23" t="str">
        <f>E24</f>
        <v>Ing. Vladimír Šimo</v>
      </c>
      <c r="L123" s="25"/>
    </row>
    <row r="124" spans="2:63" s="1" customFormat="1" ht="10.35" customHeight="1">
      <c r="B124" s="25"/>
      <c r="L124" s="25"/>
    </row>
    <row r="125" spans="2:63" s="10" customFormat="1" ht="29.25" customHeight="1">
      <c r="B125" s="111"/>
      <c r="C125" s="112" t="s">
        <v>126</v>
      </c>
      <c r="D125" s="113" t="s">
        <v>57</v>
      </c>
      <c r="E125" s="113" t="s">
        <v>53</v>
      </c>
      <c r="F125" s="113" t="s">
        <v>54</v>
      </c>
      <c r="G125" s="113" t="s">
        <v>127</v>
      </c>
      <c r="H125" s="113" t="s">
        <v>128</v>
      </c>
      <c r="I125" s="113" t="s">
        <v>129</v>
      </c>
      <c r="J125" s="114" t="s">
        <v>117</v>
      </c>
      <c r="K125" s="115" t="s">
        <v>130</v>
      </c>
      <c r="L125" s="111"/>
      <c r="M125" s="55" t="s">
        <v>1</v>
      </c>
      <c r="N125" s="56" t="s">
        <v>36</v>
      </c>
      <c r="O125" s="56" t="s">
        <v>131</v>
      </c>
      <c r="P125" s="56" t="s">
        <v>132</v>
      </c>
      <c r="Q125" s="56" t="s">
        <v>133</v>
      </c>
      <c r="R125" s="56" t="s">
        <v>134</v>
      </c>
      <c r="S125" s="56" t="s">
        <v>135</v>
      </c>
      <c r="T125" s="57" t="s">
        <v>136</v>
      </c>
    </row>
    <row r="126" spans="2:63" s="1" customFormat="1" ht="22.9" customHeight="1">
      <c r="B126" s="25"/>
      <c r="C126" s="60" t="s">
        <v>118</v>
      </c>
      <c r="J126" s="116">
        <f>BK126</f>
        <v>0</v>
      </c>
      <c r="L126" s="25"/>
      <c r="M126" s="58"/>
      <c r="N126" s="49"/>
      <c r="O126" s="49"/>
      <c r="P126" s="117">
        <f>P127+P147+P209+P215</f>
        <v>261.77177</v>
      </c>
      <c r="Q126" s="49"/>
      <c r="R126" s="117">
        <f>R127+R147+R209+R215</f>
        <v>8.3877050000000004</v>
      </c>
      <c r="S126" s="49"/>
      <c r="T126" s="118">
        <f>T127+T147+T209+T215</f>
        <v>0</v>
      </c>
      <c r="AT126" s="13" t="s">
        <v>71</v>
      </c>
      <c r="AU126" s="13" t="s">
        <v>119</v>
      </c>
      <c r="BK126" s="119">
        <f>BK127+BK147+BK209+BK215</f>
        <v>0</v>
      </c>
    </row>
    <row r="127" spans="2:63" s="11" customFormat="1" ht="25.9" customHeight="1">
      <c r="B127" s="120"/>
      <c r="D127" s="121" t="s">
        <v>71</v>
      </c>
      <c r="E127" s="122" t="s">
        <v>137</v>
      </c>
      <c r="F127" s="122" t="s">
        <v>138</v>
      </c>
      <c r="J127" s="123">
        <f>BK127</f>
        <v>0</v>
      </c>
      <c r="L127" s="120"/>
      <c r="M127" s="124"/>
      <c r="P127" s="125">
        <f>P128+P136</f>
        <v>115.13330000000001</v>
      </c>
      <c r="R127" s="125">
        <f>R128+R136</f>
        <v>7.5854900000000001</v>
      </c>
      <c r="T127" s="126">
        <f>T128+T136</f>
        <v>0</v>
      </c>
      <c r="AR127" s="121" t="s">
        <v>80</v>
      </c>
      <c r="AT127" s="127" t="s">
        <v>71</v>
      </c>
      <c r="AU127" s="127" t="s">
        <v>72</v>
      </c>
      <c r="AY127" s="121" t="s">
        <v>139</v>
      </c>
      <c r="BK127" s="128">
        <f>BK128+BK136</f>
        <v>0</v>
      </c>
    </row>
    <row r="128" spans="2:63" s="11" customFormat="1" ht="22.9" customHeight="1">
      <c r="B128" s="120"/>
      <c r="D128" s="121" t="s">
        <v>71</v>
      </c>
      <c r="E128" s="129" t="s">
        <v>80</v>
      </c>
      <c r="F128" s="129" t="s">
        <v>140</v>
      </c>
      <c r="J128" s="130">
        <f>BK128</f>
        <v>0</v>
      </c>
      <c r="L128" s="120"/>
      <c r="M128" s="124"/>
      <c r="P128" s="125">
        <f>SUM(P129:P135)</f>
        <v>112.2373</v>
      </c>
      <c r="R128" s="125">
        <f>SUM(R129:R135)</f>
        <v>7.5</v>
      </c>
      <c r="T128" s="126">
        <f>SUM(T129:T135)</f>
        <v>0</v>
      </c>
      <c r="AR128" s="121" t="s">
        <v>80</v>
      </c>
      <c r="AT128" s="127" t="s">
        <v>71</v>
      </c>
      <c r="AU128" s="127" t="s">
        <v>80</v>
      </c>
      <c r="AY128" s="121" t="s">
        <v>139</v>
      </c>
      <c r="BK128" s="128">
        <f>SUM(BK129:BK135)</f>
        <v>0</v>
      </c>
    </row>
    <row r="129" spans="2:65" s="1" customFormat="1" ht="21.75" customHeight="1">
      <c r="B129" s="131"/>
      <c r="C129" s="132" t="s">
        <v>80</v>
      </c>
      <c r="D129" s="132" t="s">
        <v>141</v>
      </c>
      <c r="E129" s="133" t="s">
        <v>152</v>
      </c>
      <c r="F129" s="134" t="s">
        <v>153</v>
      </c>
      <c r="G129" s="135" t="s">
        <v>144</v>
      </c>
      <c r="H129" s="136">
        <v>32</v>
      </c>
      <c r="I129" s="136"/>
      <c r="J129" s="136">
        <f t="shared" ref="J129:J135" si="0">ROUND(I129*H129,3)</f>
        <v>0</v>
      </c>
      <c r="K129" s="137"/>
      <c r="L129" s="25"/>
      <c r="M129" s="138" t="s">
        <v>1</v>
      </c>
      <c r="N129" s="139" t="s">
        <v>38</v>
      </c>
      <c r="O129" s="140">
        <v>2.09</v>
      </c>
      <c r="P129" s="140">
        <f t="shared" ref="P129:P135" si="1">O129*H129</f>
        <v>66.88</v>
      </c>
      <c r="Q129" s="140">
        <v>0</v>
      </c>
      <c r="R129" s="140">
        <f t="shared" ref="R129:R135" si="2">Q129*H129</f>
        <v>0</v>
      </c>
      <c r="S129" s="140">
        <v>0</v>
      </c>
      <c r="T129" s="141">
        <f t="shared" ref="T129:T135" si="3">S129*H129</f>
        <v>0</v>
      </c>
      <c r="AR129" s="142" t="s">
        <v>145</v>
      </c>
      <c r="AT129" s="142" t="s">
        <v>141</v>
      </c>
      <c r="AU129" s="142" t="s">
        <v>146</v>
      </c>
      <c r="AY129" s="13" t="s">
        <v>139</v>
      </c>
      <c r="BE129" s="143">
        <f t="shared" ref="BE129:BE135" si="4">IF(N129="základná",J129,0)</f>
        <v>0</v>
      </c>
      <c r="BF129" s="143">
        <f t="shared" ref="BF129:BF135" si="5">IF(N129="znížená",J129,0)</f>
        <v>0</v>
      </c>
      <c r="BG129" s="143">
        <f t="shared" ref="BG129:BG135" si="6">IF(N129="zákl. prenesená",J129,0)</f>
        <v>0</v>
      </c>
      <c r="BH129" s="143">
        <f t="shared" ref="BH129:BH135" si="7">IF(N129="zníž. prenesená",J129,0)</f>
        <v>0</v>
      </c>
      <c r="BI129" s="143">
        <f t="shared" ref="BI129:BI135" si="8">IF(N129="nulová",J129,0)</f>
        <v>0</v>
      </c>
      <c r="BJ129" s="13" t="s">
        <v>146</v>
      </c>
      <c r="BK129" s="144">
        <f t="shared" ref="BK129:BK135" si="9">ROUND(I129*H129,3)</f>
        <v>0</v>
      </c>
      <c r="BL129" s="13" t="s">
        <v>145</v>
      </c>
      <c r="BM129" s="142" t="s">
        <v>560</v>
      </c>
    </row>
    <row r="130" spans="2:65" s="1" customFormat="1" ht="37.9" customHeight="1">
      <c r="B130" s="131"/>
      <c r="C130" s="132" t="s">
        <v>146</v>
      </c>
      <c r="D130" s="132" t="s">
        <v>141</v>
      </c>
      <c r="E130" s="133" t="s">
        <v>155</v>
      </c>
      <c r="F130" s="134" t="s">
        <v>156</v>
      </c>
      <c r="G130" s="135" t="s">
        <v>144</v>
      </c>
      <c r="H130" s="136">
        <v>32</v>
      </c>
      <c r="I130" s="136"/>
      <c r="J130" s="136">
        <f t="shared" si="0"/>
        <v>0</v>
      </c>
      <c r="K130" s="137"/>
      <c r="L130" s="25"/>
      <c r="M130" s="138" t="s">
        <v>1</v>
      </c>
      <c r="N130" s="139" t="s">
        <v>38</v>
      </c>
      <c r="O130" s="140">
        <v>0.95</v>
      </c>
      <c r="P130" s="140">
        <f t="shared" si="1"/>
        <v>30.4</v>
      </c>
      <c r="Q130" s="140">
        <v>0</v>
      </c>
      <c r="R130" s="140">
        <f t="shared" si="2"/>
        <v>0</v>
      </c>
      <c r="S130" s="140">
        <v>0</v>
      </c>
      <c r="T130" s="141">
        <f t="shared" si="3"/>
        <v>0</v>
      </c>
      <c r="AR130" s="142" t="s">
        <v>145</v>
      </c>
      <c r="AT130" s="142" t="s">
        <v>141</v>
      </c>
      <c r="AU130" s="142" t="s">
        <v>146</v>
      </c>
      <c r="AY130" s="13" t="s">
        <v>139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146</v>
      </c>
      <c r="BK130" s="144">
        <f t="shared" si="9"/>
        <v>0</v>
      </c>
      <c r="BL130" s="13" t="s">
        <v>145</v>
      </c>
      <c r="BM130" s="142" t="s">
        <v>561</v>
      </c>
    </row>
    <row r="131" spans="2:65" s="1" customFormat="1" ht="16.5" customHeight="1">
      <c r="B131" s="131"/>
      <c r="C131" s="132" t="s">
        <v>151</v>
      </c>
      <c r="D131" s="132" t="s">
        <v>141</v>
      </c>
      <c r="E131" s="133" t="s">
        <v>159</v>
      </c>
      <c r="F131" s="134" t="s">
        <v>160</v>
      </c>
      <c r="G131" s="135" t="s">
        <v>144</v>
      </c>
      <c r="H131" s="136">
        <v>5</v>
      </c>
      <c r="I131" s="136"/>
      <c r="J131" s="136">
        <f t="shared" si="0"/>
        <v>0</v>
      </c>
      <c r="K131" s="137"/>
      <c r="L131" s="25"/>
      <c r="M131" s="138" t="s">
        <v>1</v>
      </c>
      <c r="N131" s="139" t="s">
        <v>38</v>
      </c>
      <c r="O131" s="140">
        <v>8.1000000000000003E-2</v>
      </c>
      <c r="P131" s="140">
        <f t="shared" si="1"/>
        <v>0.40500000000000003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145</v>
      </c>
      <c r="AT131" s="142" t="s">
        <v>141</v>
      </c>
      <c r="AU131" s="142" t="s">
        <v>146</v>
      </c>
      <c r="AY131" s="13" t="s">
        <v>139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146</v>
      </c>
      <c r="BK131" s="144">
        <f t="shared" si="9"/>
        <v>0</v>
      </c>
      <c r="BL131" s="13" t="s">
        <v>145</v>
      </c>
      <c r="BM131" s="142" t="s">
        <v>562</v>
      </c>
    </row>
    <row r="132" spans="2:65" s="1" customFormat="1" ht="24.2" customHeight="1">
      <c r="B132" s="131"/>
      <c r="C132" s="132" t="s">
        <v>145</v>
      </c>
      <c r="D132" s="132" t="s">
        <v>141</v>
      </c>
      <c r="E132" s="133" t="s">
        <v>163</v>
      </c>
      <c r="F132" s="134" t="s">
        <v>164</v>
      </c>
      <c r="G132" s="135" t="s">
        <v>144</v>
      </c>
      <c r="H132" s="136">
        <v>27</v>
      </c>
      <c r="I132" s="136"/>
      <c r="J132" s="136">
        <f t="shared" si="0"/>
        <v>0</v>
      </c>
      <c r="K132" s="137"/>
      <c r="L132" s="25"/>
      <c r="M132" s="138" t="s">
        <v>1</v>
      </c>
      <c r="N132" s="139" t="s">
        <v>38</v>
      </c>
      <c r="O132" s="140">
        <v>0.24199999999999999</v>
      </c>
      <c r="P132" s="140">
        <f t="shared" si="1"/>
        <v>6.5339999999999998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145</v>
      </c>
      <c r="AT132" s="142" t="s">
        <v>141</v>
      </c>
      <c r="AU132" s="142" t="s">
        <v>146</v>
      </c>
      <c r="AY132" s="13" t="s">
        <v>139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146</v>
      </c>
      <c r="BK132" s="144">
        <f t="shared" si="9"/>
        <v>0</v>
      </c>
      <c r="BL132" s="13" t="s">
        <v>145</v>
      </c>
      <c r="BM132" s="142" t="s">
        <v>563</v>
      </c>
    </row>
    <row r="133" spans="2:65" s="1" customFormat="1" ht="16.5" customHeight="1">
      <c r="B133" s="131"/>
      <c r="C133" s="145" t="s">
        <v>158</v>
      </c>
      <c r="D133" s="145" t="s">
        <v>167</v>
      </c>
      <c r="E133" s="146" t="s">
        <v>168</v>
      </c>
      <c r="F133" s="147" t="s">
        <v>169</v>
      </c>
      <c r="G133" s="148" t="s">
        <v>170</v>
      </c>
      <c r="H133" s="149">
        <v>7.5</v>
      </c>
      <c r="I133" s="149"/>
      <c r="J133" s="149">
        <f t="shared" si="0"/>
        <v>0</v>
      </c>
      <c r="K133" s="150"/>
      <c r="L133" s="151"/>
      <c r="M133" s="152" t="s">
        <v>1</v>
      </c>
      <c r="N133" s="153" t="s">
        <v>38</v>
      </c>
      <c r="O133" s="140">
        <v>0</v>
      </c>
      <c r="P133" s="140">
        <f t="shared" si="1"/>
        <v>0</v>
      </c>
      <c r="Q133" s="140">
        <v>1</v>
      </c>
      <c r="R133" s="140">
        <f t="shared" si="2"/>
        <v>7.5</v>
      </c>
      <c r="S133" s="140">
        <v>0</v>
      </c>
      <c r="T133" s="141">
        <f t="shared" si="3"/>
        <v>0</v>
      </c>
      <c r="AR133" s="142" t="s">
        <v>171</v>
      </c>
      <c r="AT133" s="142" t="s">
        <v>167</v>
      </c>
      <c r="AU133" s="142" t="s">
        <v>146</v>
      </c>
      <c r="AY133" s="13" t="s">
        <v>139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146</v>
      </c>
      <c r="BK133" s="144">
        <f t="shared" si="9"/>
        <v>0</v>
      </c>
      <c r="BL133" s="13" t="s">
        <v>145</v>
      </c>
      <c r="BM133" s="142" t="s">
        <v>564</v>
      </c>
    </row>
    <row r="134" spans="2:65" s="1" customFormat="1" ht="24.2" customHeight="1">
      <c r="B134" s="131"/>
      <c r="C134" s="132" t="s">
        <v>162</v>
      </c>
      <c r="D134" s="132" t="s">
        <v>141</v>
      </c>
      <c r="E134" s="133" t="s">
        <v>173</v>
      </c>
      <c r="F134" s="134" t="s">
        <v>174</v>
      </c>
      <c r="G134" s="135" t="s">
        <v>144</v>
      </c>
      <c r="H134" s="136">
        <v>5</v>
      </c>
      <c r="I134" s="136"/>
      <c r="J134" s="136">
        <f t="shared" si="0"/>
        <v>0</v>
      </c>
      <c r="K134" s="137"/>
      <c r="L134" s="25"/>
      <c r="M134" s="138" t="s">
        <v>1</v>
      </c>
      <c r="N134" s="139" t="s">
        <v>38</v>
      </c>
      <c r="O134" s="140">
        <v>1.5009999999999999</v>
      </c>
      <c r="P134" s="140">
        <f t="shared" si="1"/>
        <v>7.504999999999999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145</v>
      </c>
      <c r="AT134" s="142" t="s">
        <v>141</v>
      </c>
      <c r="AU134" s="142" t="s">
        <v>146</v>
      </c>
      <c r="AY134" s="13" t="s">
        <v>139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146</v>
      </c>
      <c r="BK134" s="144">
        <f t="shared" si="9"/>
        <v>0</v>
      </c>
      <c r="BL134" s="13" t="s">
        <v>145</v>
      </c>
      <c r="BM134" s="142" t="s">
        <v>565</v>
      </c>
    </row>
    <row r="135" spans="2:65" s="1" customFormat="1" ht="21.75" customHeight="1">
      <c r="B135" s="131"/>
      <c r="C135" s="132" t="s">
        <v>166</v>
      </c>
      <c r="D135" s="132" t="s">
        <v>141</v>
      </c>
      <c r="E135" s="133" t="s">
        <v>177</v>
      </c>
      <c r="F135" s="134" t="s">
        <v>178</v>
      </c>
      <c r="G135" s="135" t="s">
        <v>179</v>
      </c>
      <c r="H135" s="136">
        <v>30</v>
      </c>
      <c r="I135" s="136"/>
      <c r="J135" s="136">
        <f t="shared" si="0"/>
        <v>0</v>
      </c>
      <c r="K135" s="137"/>
      <c r="L135" s="25"/>
      <c r="M135" s="138" t="s">
        <v>1</v>
      </c>
      <c r="N135" s="139" t="s">
        <v>38</v>
      </c>
      <c r="O135" s="140">
        <v>1.711E-2</v>
      </c>
      <c r="P135" s="140">
        <f t="shared" si="1"/>
        <v>0.51329999999999998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145</v>
      </c>
      <c r="AT135" s="142" t="s">
        <v>141</v>
      </c>
      <c r="AU135" s="142" t="s">
        <v>146</v>
      </c>
      <c r="AY135" s="13" t="s">
        <v>139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146</v>
      </c>
      <c r="BK135" s="144">
        <f t="shared" si="9"/>
        <v>0</v>
      </c>
      <c r="BL135" s="13" t="s">
        <v>145</v>
      </c>
      <c r="BM135" s="142" t="s">
        <v>566</v>
      </c>
    </row>
    <row r="136" spans="2:65" s="11" customFormat="1" ht="22.9" customHeight="1">
      <c r="B136" s="120"/>
      <c r="D136" s="121" t="s">
        <v>71</v>
      </c>
      <c r="E136" s="129" t="s">
        <v>171</v>
      </c>
      <c r="F136" s="129" t="s">
        <v>181</v>
      </c>
      <c r="J136" s="130">
        <f>BK136</f>
        <v>0</v>
      </c>
      <c r="L136" s="120"/>
      <c r="M136" s="124"/>
      <c r="P136" s="125">
        <f>SUM(P137:P146)</f>
        <v>2.8959999999999999</v>
      </c>
      <c r="R136" s="125">
        <f>SUM(R137:R146)</f>
        <v>8.549000000000001E-2</v>
      </c>
      <c r="T136" s="126">
        <f>SUM(T137:T146)</f>
        <v>0</v>
      </c>
      <c r="AR136" s="121" t="s">
        <v>80</v>
      </c>
      <c r="AT136" s="127" t="s">
        <v>71</v>
      </c>
      <c r="AU136" s="127" t="s">
        <v>80</v>
      </c>
      <c r="AY136" s="121" t="s">
        <v>139</v>
      </c>
      <c r="BK136" s="128">
        <f>SUM(BK137:BK146)</f>
        <v>0</v>
      </c>
    </row>
    <row r="137" spans="2:65" s="1" customFormat="1" ht="33" customHeight="1">
      <c r="B137" s="131"/>
      <c r="C137" s="132" t="s">
        <v>171</v>
      </c>
      <c r="D137" s="132" t="s">
        <v>141</v>
      </c>
      <c r="E137" s="133" t="s">
        <v>567</v>
      </c>
      <c r="F137" s="134" t="s">
        <v>568</v>
      </c>
      <c r="G137" s="135" t="s">
        <v>202</v>
      </c>
      <c r="H137" s="136">
        <v>132</v>
      </c>
      <c r="I137" s="136"/>
      <c r="J137" s="136">
        <f t="shared" ref="J137:J146" si="10">ROUND(I137*H137,3)</f>
        <v>0</v>
      </c>
      <c r="K137" s="137"/>
      <c r="L137" s="25"/>
      <c r="M137" s="138" t="s">
        <v>1</v>
      </c>
      <c r="N137" s="139" t="s">
        <v>38</v>
      </c>
      <c r="O137" s="140">
        <v>1.6E-2</v>
      </c>
      <c r="P137" s="140">
        <f t="shared" ref="P137:P146" si="11">O137*H137</f>
        <v>2.1120000000000001</v>
      </c>
      <c r="Q137" s="140">
        <v>0</v>
      </c>
      <c r="R137" s="140">
        <f t="shared" ref="R137:R146" si="12">Q137*H137</f>
        <v>0</v>
      </c>
      <c r="S137" s="140">
        <v>0</v>
      </c>
      <c r="T137" s="141">
        <f t="shared" ref="T137:T146" si="13">S137*H137</f>
        <v>0</v>
      </c>
      <c r="AR137" s="142" t="s">
        <v>145</v>
      </c>
      <c r="AT137" s="142" t="s">
        <v>141</v>
      </c>
      <c r="AU137" s="142" t="s">
        <v>146</v>
      </c>
      <c r="AY137" s="13" t="s">
        <v>139</v>
      </c>
      <c r="BE137" s="143">
        <f t="shared" ref="BE137:BE146" si="14">IF(N137="základná",J137,0)</f>
        <v>0</v>
      </c>
      <c r="BF137" s="143">
        <f t="shared" ref="BF137:BF146" si="15">IF(N137="znížená",J137,0)</f>
        <v>0</v>
      </c>
      <c r="BG137" s="143">
        <f t="shared" ref="BG137:BG146" si="16">IF(N137="zákl. prenesená",J137,0)</f>
        <v>0</v>
      </c>
      <c r="BH137" s="143">
        <f t="shared" ref="BH137:BH146" si="17">IF(N137="zníž. prenesená",J137,0)</f>
        <v>0</v>
      </c>
      <c r="BI137" s="143">
        <f t="shared" ref="BI137:BI146" si="18">IF(N137="nulová",J137,0)</f>
        <v>0</v>
      </c>
      <c r="BJ137" s="13" t="s">
        <v>146</v>
      </c>
      <c r="BK137" s="144">
        <f t="shared" ref="BK137:BK146" si="19">ROUND(I137*H137,3)</f>
        <v>0</v>
      </c>
      <c r="BL137" s="13" t="s">
        <v>145</v>
      </c>
      <c r="BM137" s="142" t="s">
        <v>569</v>
      </c>
    </row>
    <row r="138" spans="2:65" s="1" customFormat="1" ht="24.2" customHeight="1">
      <c r="B138" s="131"/>
      <c r="C138" s="145" t="s">
        <v>176</v>
      </c>
      <c r="D138" s="145" t="s">
        <v>167</v>
      </c>
      <c r="E138" s="146" t="s">
        <v>570</v>
      </c>
      <c r="F138" s="147" t="s">
        <v>571</v>
      </c>
      <c r="G138" s="148" t="s">
        <v>202</v>
      </c>
      <c r="H138" s="149">
        <v>132</v>
      </c>
      <c r="I138" s="149"/>
      <c r="J138" s="149">
        <f t="shared" si="10"/>
        <v>0</v>
      </c>
      <c r="K138" s="150"/>
      <c r="L138" s="151"/>
      <c r="M138" s="152" t="s">
        <v>1</v>
      </c>
      <c r="N138" s="153" t="s">
        <v>38</v>
      </c>
      <c r="O138" s="140">
        <v>0</v>
      </c>
      <c r="P138" s="140">
        <f t="shared" si="11"/>
        <v>0</v>
      </c>
      <c r="Q138" s="140">
        <v>2.7999999999999998E-4</v>
      </c>
      <c r="R138" s="140">
        <f t="shared" si="12"/>
        <v>3.696E-2</v>
      </c>
      <c r="S138" s="140">
        <v>0</v>
      </c>
      <c r="T138" s="141">
        <f t="shared" si="13"/>
        <v>0</v>
      </c>
      <c r="AR138" s="142" t="s">
        <v>171</v>
      </c>
      <c r="AT138" s="142" t="s">
        <v>167</v>
      </c>
      <c r="AU138" s="142" t="s">
        <v>146</v>
      </c>
      <c r="AY138" s="13" t="s">
        <v>139</v>
      </c>
      <c r="BE138" s="143">
        <f t="shared" si="14"/>
        <v>0</v>
      </c>
      <c r="BF138" s="143">
        <f t="shared" si="15"/>
        <v>0</v>
      </c>
      <c r="BG138" s="143">
        <f t="shared" si="16"/>
        <v>0</v>
      </c>
      <c r="BH138" s="143">
        <f t="shared" si="17"/>
        <v>0</v>
      </c>
      <c r="BI138" s="143">
        <f t="shared" si="18"/>
        <v>0</v>
      </c>
      <c r="BJ138" s="13" t="s">
        <v>146</v>
      </c>
      <c r="BK138" s="144">
        <f t="shared" si="19"/>
        <v>0</v>
      </c>
      <c r="BL138" s="13" t="s">
        <v>145</v>
      </c>
      <c r="BM138" s="142" t="s">
        <v>572</v>
      </c>
    </row>
    <row r="139" spans="2:65" s="1" customFormat="1" ht="16.5" customHeight="1">
      <c r="B139" s="131"/>
      <c r="C139" s="145" t="s">
        <v>106</v>
      </c>
      <c r="D139" s="145" t="s">
        <v>167</v>
      </c>
      <c r="E139" s="146" t="s">
        <v>573</v>
      </c>
      <c r="F139" s="147" t="s">
        <v>574</v>
      </c>
      <c r="G139" s="148" t="s">
        <v>184</v>
      </c>
      <c r="H139" s="149">
        <v>8</v>
      </c>
      <c r="I139" s="149"/>
      <c r="J139" s="149">
        <f t="shared" si="10"/>
        <v>0</v>
      </c>
      <c r="K139" s="150"/>
      <c r="L139" s="151"/>
      <c r="M139" s="152" t="s">
        <v>1</v>
      </c>
      <c r="N139" s="153" t="s">
        <v>38</v>
      </c>
      <c r="O139" s="140">
        <v>0</v>
      </c>
      <c r="P139" s="140">
        <f t="shared" si="11"/>
        <v>0</v>
      </c>
      <c r="Q139" s="140">
        <v>3.1E-4</v>
      </c>
      <c r="R139" s="140">
        <f t="shared" si="12"/>
        <v>2.48E-3</v>
      </c>
      <c r="S139" s="140">
        <v>0</v>
      </c>
      <c r="T139" s="141">
        <f t="shared" si="13"/>
        <v>0</v>
      </c>
      <c r="AR139" s="142" t="s">
        <v>171</v>
      </c>
      <c r="AT139" s="142" t="s">
        <v>167</v>
      </c>
      <c r="AU139" s="142" t="s">
        <v>146</v>
      </c>
      <c r="AY139" s="13" t="s">
        <v>139</v>
      </c>
      <c r="BE139" s="143">
        <f t="shared" si="14"/>
        <v>0</v>
      </c>
      <c r="BF139" s="143">
        <f t="shared" si="15"/>
        <v>0</v>
      </c>
      <c r="BG139" s="143">
        <f t="shared" si="16"/>
        <v>0</v>
      </c>
      <c r="BH139" s="143">
        <f t="shared" si="17"/>
        <v>0</v>
      </c>
      <c r="BI139" s="143">
        <f t="shared" si="18"/>
        <v>0</v>
      </c>
      <c r="BJ139" s="13" t="s">
        <v>146</v>
      </c>
      <c r="BK139" s="144">
        <f t="shared" si="19"/>
        <v>0</v>
      </c>
      <c r="BL139" s="13" t="s">
        <v>145</v>
      </c>
      <c r="BM139" s="142" t="s">
        <v>575</v>
      </c>
    </row>
    <row r="140" spans="2:65" s="1" customFormat="1" ht="21.75" customHeight="1">
      <c r="B140" s="131"/>
      <c r="C140" s="145" t="s">
        <v>109</v>
      </c>
      <c r="D140" s="145" t="s">
        <v>167</v>
      </c>
      <c r="E140" s="146" t="s">
        <v>576</v>
      </c>
      <c r="F140" s="147" t="s">
        <v>577</v>
      </c>
      <c r="G140" s="148" t="s">
        <v>184</v>
      </c>
      <c r="H140" s="149">
        <v>2</v>
      </c>
      <c r="I140" s="149"/>
      <c r="J140" s="149">
        <f t="shared" si="10"/>
        <v>0</v>
      </c>
      <c r="K140" s="150"/>
      <c r="L140" s="151"/>
      <c r="M140" s="152" t="s">
        <v>1</v>
      </c>
      <c r="N140" s="153" t="s">
        <v>38</v>
      </c>
      <c r="O140" s="140">
        <v>0</v>
      </c>
      <c r="P140" s="140">
        <f t="shared" si="11"/>
        <v>0</v>
      </c>
      <c r="Q140" s="140">
        <v>1.2999999999999999E-4</v>
      </c>
      <c r="R140" s="140">
        <f t="shared" si="12"/>
        <v>2.5999999999999998E-4</v>
      </c>
      <c r="S140" s="140">
        <v>0</v>
      </c>
      <c r="T140" s="141">
        <f t="shared" si="13"/>
        <v>0</v>
      </c>
      <c r="AR140" s="142" t="s">
        <v>171</v>
      </c>
      <c r="AT140" s="142" t="s">
        <v>167</v>
      </c>
      <c r="AU140" s="142" t="s">
        <v>146</v>
      </c>
      <c r="AY140" s="13" t="s">
        <v>139</v>
      </c>
      <c r="BE140" s="143">
        <f t="shared" si="14"/>
        <v>0</v>
      </c>
      <c r="BF140" s="143">
        <f t="shared" si="15"/>
        <v>0</v>
      </c>
      <c r="BG140" s="143">
        <f t="shared" si="16"/>
        <v>0</v>
      </c>
      <c r="BH140" s="143">
        <f t="shared" si="17"/>
        <v>0</v>
      </c>
      <c r="BI140" s="143">
        <f t="shared" si="18"/>
        <v>0</v>
      </c>
      <c r="BJ140" s="13" t="s">
        <v>146</v>
      </c>
      <c r="BK140" s="144">
        <f t="shared" si="19"/>
        <v>0</v>
      </c>
      <c r="BL140" s="13" t="s">
        <v>145</v>
      </c>
      <c r="BM140" s="142" t="s">
        <v>578</v>
      </c>
    </row>
    <row r="141" spans="2:65" s="1" customFormat="1" ht="33" customHeight="1">
      <c r="B141" s="131"/>
      <c r="C141" s="132" t="s">
        <v>191</v>
      </c>
      <c r="D141" s="132" t="s">
        <v>141</v>
      </c>
      <c r="E141" s="133" t="s">
        <v>579</v>
      </c>
      <c r="F141" s="134" t="s">
        <v>580</v>
      </c>
      <c r="G141" s="135" t="s">
        <v>202</v>
      </c>
      <c r="H141" s="136">
        <v>20</v>
      </c>
      <c r="I141" s="136"/>
      <c r="J141" s="136">
        <f t="shared" si="10"/>
        <v>0</v>
      </c>
      <c r="K141" s="137"/>
      <c r="L141" s="25"/>
      <c r="M141" s="138" t="s">
        <v>1</v>
      </c>
      <c r="N141" s="139" t="s">
        <v>38</v>
      </c>
      <c r="O141" s="140">
        <v>2.5999999999999999E-2</v>
      </c>
      <c r="P141" s="140">
        <f t="shared" si="11"/>
        <v>0.52</v>
      </c>
      <c r="Q141" s="140">
        <v>0</v>
      </c>
      <c r="R141" s="140">
        <f t="shared" si="12"/>
        <v>0</v>
      </c>
      <c r="S141" s="140">
        <v>0</v>
      </c>
      <c r="T141" s="141">
        <f t="shared" si="13"/>
        <v>0</v>
      </c>
      <c r="AR141" s="142" t="s">
        <v>145</v>
      </c>
      <c r="AT141" s="142" t="s">
        <v>141</v>
      </c>
      <c r="AU141" s="142" t="s">
        <v>146</v>
      </c>
      <c r="AY141" s="13" t="s">
        <v>139</v>
      </c>
      <c r="BE141" s="143">
        <f t="shared" si="14"/>
        <v>0</v>
      </c>
      <c r="BF141" s="143">
        <f t="shared" si="15"/>
        <v>0</v>
      </c>
      <c r="BG141" s="143">
        <f t="shared" si="16"/>
        <v>0</v>
      </c>
      <c r="BH141" s="143">
        <f t="shared" si="17"/>
        <v>0</v>
      </c>
      <c r="BI141" s="143">
        <f t="shared" si="18"/>
        <v>0</v>
      </c>
      <c r="BJ141" s="13" t="s">
        <v>146</v>
      </c>
      <c r="BK141" s="144">
        <f t="shared" si="19"/>
        <v>0</v>
      </c>
      <c r="BL141" s="13" t="s">
        <v>145</v>
      </c>
      <c r="BM141" s="142" t="s">
        <v>581</v>
      </c>
    </row>
    <row r="142" spans="2:65" s="1" customFormat="1" ht="24.2" customHeight="1">
      <c r="B142" s="131"/>
      <c r="C142" s="145" t="s">
        <v>195</v>
      </c>
      <c r="D142" s="145" t="s">
        <v>167</v>
      </c>
      <c r="E142" s="146" t="s">
        <v>582</v>
      </c>
      <c r="F142" s="147" t="s">
        <v>583</v>
      </c>
      <c r="G142" s="148" t="s">
        <v>202</v>
      </c>
      <c r="H142" s="149">
        <v>20</v>
      </c>
      <c r="I142" s="149"/>
      <c r="J142" s="149">
        <f t="shared" si="10"/>
        <v>0</v>
      </c>
      <c r="K142" s="150"/>
      <c r="L142" s="151"/>
      <c r="M142" s="152" t="s">
        <v>1</v>
      </c>
      <c r="N142" s="153" t="s">
        <v>38</v>
      </c>
      <c r="O142" s="140">
        <v>0</v>
      </c>
      <c r="P142" s="140">
        <f t="shared" si="11"/>
        <v>0</v>
      </c>
      <c r="Q142" s="140">
        <v>1.2700000000000001E-3</v>
      </c>
      <c r="R142" s="140">
        <f t="shared" si="12"/>
        <v>2.5400000000000002E-2</v>
      </c>
      <c r="S142" s="140">
        <v>0</v>
      </c>
      <c r="T142" s="141">
        <f t="shared" si="13"/>
        <v>0</v>
      </c>
      <c r="AR142" s="142" t="s">
        <v>171</v>
      </c>
      <c r="AT142" s="142" t="s">
        <v>167</v>
      </c>
      <c r="AU142" s="142" t="s">
        <v>146</v>
      </c>
      <c r="AY142" s="13" t="s">
        <v>139</v>
      </c>
      <c r="BE142" s="143">
        <f t="shared" si="14"/>
        <v>0</v>
      </c>
      <c r="BF142" s="143">
        <f t="shared" si="15"/>
        <v>0</v>
      </c>
      <c r="BG142" s="143">
        <f t="shared" si="16"/>
        <v>0</v>
      </c>
      <c r="BH142" s="143">
        <f t="shared" si="17"/>
        <v>0</v>
      </c>
      <c r="BI142" s="143">
        <f t="shared" si="18"/>
        <v>0</v>
      </c>
      <c r="BJ142" s="13" t="s">
        <v>146</v>
      </c>
      <c r="BK142" s="144">
        <f t="shared" si="19"/>
        <v>0</v>
      </c>
      <c r="BL142" s="13" t="s">
        <v>145</v>
      </c>
      <c r="BM142" s="142" t="s">
        <v>584</v>
      </c>
    </row>
    <row r="143" spans="2:65" s="1" customFormat="1" ht="16.5" customHeight="1">
      <c r="B143" s="131"/>
      <c r="C143" s="145" t="s">
        <v>199</v>
      </c>
      <c r="D143" s="145" t="s">
        <v>167</v>
      </c>
      <c r="E143" s="146" t="s">
        <v>585</v>
      </c>
      <c r="F143" s="147" t="s">
        <v>586</v>
      </c>
      <c r="G143" s="148" t="s">
        <v>184</v>
      </c>
      <c r="H143" s="149">
        <v>1</v>
      </c>
      <c r="I143" s="149"/>
      <c r="J143" s="149">
        <f t="shared" si="10"/>
        <v>0</v>
      </c>
      <c r="K143" s="150"/>
      <c r="L143" s="151"/>
      <c r="M143" s="152" t="s">
        <v>1</v>
      </c>
      <c r="N143" s="153" t="s">
        <v>38</v>
      </c>
      <c r="O143" s="140">
        <v>0</v>
      </c>
      <c r="P143" s="140">
        <f t="shared" si="11"/>
        <v>0</v>
      </c>
      <c r="Q143" s="140">
        <v>1.49E-3</v>
      </c>
      <c r="R143" s="140">
        <f t="shared" si="12"/>
        <v>1.49E-3</v>
      </c>
      <c r="S143" s="140">
        <v>0</v>
      </c>
      <c r="T143" s="141">
        <f t="shared" si="13"/>
        <v>0</v>
      </c>
      <c r="AR143" s="142" t="s">
        <v>171</v>
      </c>
      <c r="AT143" s="142" t="s">
        <v>167</v>
      </c>
      <c r="AU143" s="142" t="s">
        <v>146</v>
      </c>
      <c r="AY143" s="13" t="s">
        <v>139</v>
      </c>
      <c r="BE143" s="143">
        <f t="shared" si="14"/>
        <v>0</v>
      </c>
      <c r="BF143" s="143">
        <f t="shared" si="15"/>
        <v>0</v>
      </c>
      <c r="BG143" s="143">
        <f t="shared" si="16"/>
        <v>0</v>
      </c>
      <c r="BH143" s="143">
        <f t="shared" si="17"/>
        <v>0</v>
      </c>
      <c r="BI143" s="143">
        <f t="shared" si="18"/>
        <v>0</v>
      </c>
      <c r="BJ143" s="13" t="s">
        <v>146</v>
      </c>
      <c r="BK143" s="144">
        <f t="shared" si="19"/>
        <v>0</v>
      </c>
      <c r="BL143" s="13" t="s">
        <v>145</v>
      </c>
      <c r="BM143" s="142" t="s">
        <v>587</v>
      </c>
    </row>
    <row r="144" spans="2:65" s="1" customFormat="1" ht="33" customHeight="1">
      <c r="B144" s="131"/>
      <c r="C144" s="132" t="s">
        <v>204</v>
      </c>
      <c r="D144" s="132" t="s">
        <v>141</v>
      </c>
      <c r="E144" s="133" t="s">
        <v>473</v>
      </c>
      <c r="F144" s="134" t="s">
        <v>474</v>
      </c>
      <c r="G144" s="135" t="s">
        <v>202</v>
      </c>
      <c r="H144" s="136">
        <v>8</v>
      </c>
      <c r="I144" s="136"/>
      <c r="J144" s="136">
        <f t="shared" si="10"/>
        <v>0</v>
      </c>
      <c r="K144" s="137"/>
      <c r="L144" s="25"/>
      <c r="M144" s="138" t="s">
        <v>1</v>
      </c>
      <c r="N144" s="139" t="s">
        <v>38</v>
      </c>
      <c r="O144" s="140">
        <v>3.3000000000000002E-2</v>
      </c>
      <c r="P144" s="140">
        <f t="shared" si="11"/>
        <v>0.26400000000000001</v>
      </c>
      <c r="Q144" s="140">
        <v>0</v>
      </c>
      <c r="R144" s="140">
        <f t="shared" si="12"/>
        <v>0</v>
      </c>
      <c r="S144" s="140">
        <v>0</v>
      </c>
      <c r="T144" s="141">
        <f t="shared" si="13"/>
        <v>0</v>
      </c>
      <c r="AR144" s="142" t="s">
        <v>145</v>
      </c>
      <c r="AT144" s="142" t="s">
        <v>141</v>
      </c>
      <c r="AU144" s="142" t="s">
        <v>146</v>
      </c>
      <c r="AY144" s="13" t="s">
        <v>139</v>
      </c>
      <c r="BE144" s="143">
        <f t="shared" si="14"/>
        <v>0</v>
      </c>
      <c r="BF144" s="143">
        <f t="shared" si="15"/>
        <v>0</v>
      </c>
      <c r="BG144" s="143">
        <f t="shared" si="16"/>
        <v>0</v>
      </c>
      <c r="BH144" s="143">
        <f t="shared" si="17"/>
        <v>0</v>
      </c>
      <c r="BI144" s="143">
        <f t="shared" si="18"/>
        <v>0</v>
      </c>
      <c r="BJ144" s="13" t="s">
        <v>146</v>
      </c>
      <c r="BK144" s="144">
        <f t="shared" si="19"/>
        <v>0</v>
      </c>
      <c r="BL144" s="13" t="s">
        <v>145</v>
      </c>
      <c r="BM144" s="142" t="s">
        <v>588</v>
      </c>
    </row>
    <row r="145" spans="2:65" s="1" customFormat="1" ht="24.2" customHeight="1">
      <c r="B145" s="131"/>
      <c r="C145" s="145" t="s">
        <v>185</v>
      </c>
      <c r="D145" s="145" t="s">
        <v>167</v>
      </c>
      <c r="E145" s="146" t="s">
        <v>476</v>
      </c>
      <c r="F145" s="147" t="s">
        <v>477</v>
      </c>
      <c r="G145" s="148" t="s">
        <v>202</v>
      </c>
      <c r="H145" s="149">
        <v>8</v>
      </c>
      <c r="I145" s="149"/>
      <c r="J145" s="149">
        <f t="shared" si="10"/>
        <v>0</v>
      </c>
      <c r="K145" s="150"/>
      <c r="L145" s="151"/>
      <c r="M145" s="152" t="s">
        <v>1</v>
      </c>
      <c r="N145" s="153" t="s">
        <v>38</v>
      </c>
      <c r="O145" s="140">
        <v>0</v>
      </c>
      <c r="P145" s="140">
        <f t="shared" si="11"/>
        <v>0</v>
      </c>
      <c r="Q145" s="140">
        <v>2.14E-3</v>
      </c>
      <c r="R145" s="140">
        <f t="shared" si="12"/>
        <v>1.712E-2</v>
      </c>
      <c r="S145" s="140">
        <v>0</v>
      </c>
      <c r="T145" s="141">
        <f t="shared" si="13"/>
        <v>0</v>
      </c>
      <c r="AR145" s="142" t="s">
        <v>171</v>
      </c>
      <c r="AT145" s="142" t="s">
        <v>167</v>
      </c>
      <c r="AU145" s="142" t="s">
        <v>146</v>
      </c>
      <c r="AY145" s="13" t="s">
        <v>139</v>
      </c>
      <c r="BE145" s="143">
        <f t="shared" si="14"/>
        <v>0</v>
      </c>
      <c r="BF145" s="143">
        <f t="shared" si="15"/>
        <v>0</v>
      </c>
      <c r="BG145" s="143">
        <f t="shared" si="16"/>
        <v>0</v>
      </c>
      <c r="BH145" s="143">
        <f t="shared" si="17"/>
        <v>0</v>
      </c>
      <c r="BI145" s="143">
        <f t="shared" si="18"/>
        <v>0</v>
      </c>
      <c r="BJ145" s="13" t="s">
        <v>146</v>
      </c>
      <c r="BK145" s="144">
        <f t="shared" si="19"/>
        <v>0</v>
      </c>
      <c r="BL145" s="13" t="s">
        <v>145</v>
      </c>
      <c r="BM145" s="142" t="s">
        <v>589</v>
      </c>
    </row>
    <row r="146" spans="2:65" s="1" customFormat="1" ht="16.5" customHeight="1">
      <c r="B146" s="131"/>
      <c r="C146" s="145" t="s">
        <v>211</v>
      </c>
      <c r="D146" s="145" t="s">
        <v>167</v>
      </c>
      <c r="E146" s="146" t="s">
        <v>482</v>
      </c>
      <c r="F146" s="147" t="s">
        <v>483</v>
      </c>
      <c r="G146" s="148" t="s">
        <v>184</v>
      </c>
      <c r="H146" s="149">
        <v>1</v>
      </c>
      <c r="I146" s="149"/>
      <c r="J146" s="149">
        <f t="shared" si="10"/>
        <v>0</v>
      </c>
      <c r="K146" s="150"/>
      <c r="L146" s="151"/>
      <c r="M146" s="152" t="s">
        <v>1</v>
      </c>
      <c r="N146" s="153" t="s">
        <v>38</v>
      </c>
      <c r="O146" s="140">
        <v>0</v>
      </c>
      <c r="P146" s="140">
        <f t="shared" si="11"/>
        <v>0</v>
      </c>
      <c r="Q146" s="140">
        <v>1.7799999999999999E-3</v>
      </c>
      <c r="R146" s="140">
        <f t="shared" si="12"/>
        <v>1.7799999999999999E-3</v>
      </c>
      <c r="S146" s="140">
        <v>0</v>
      </c>
      <c r="T146" s="141">
        <f t="shared" si="13"/>
        <v>0</v>
      </c>
      <c r="AR146" s="142" t="s">
        <v>171</v>
      </c>
      <c r="AT146" s="142" t="s">
        <v>167</v>
      </c>
      <c r="AU146" s="142" t="s">
        <v>146</v>
      </c>
      <c r="AY146" s="13" t="s">
        <v>139</v>
      </c>
      <c r="BE146" s="143">
        <f t="shared" si="14"/>
        <v>0</v>
      </c>
      <c r="BF146" s="143">
        <f t="shared" si="15"/>
        <v>0</v>
      </c>
      <c r="BG146" s="143">
        <f t="shared" si="16"/>
        <v>0</v>
      </c>
      <c r="BH146" s="143">
        <f t="shared" si="17"/>
        <v>0</v>
      </c>
      <c r="BI146" s="143">
        <f t="shared" si="18"/>
        <v>0</v>
      </c>
      <c r="BJ146" s="13" t="s">
        <v>146</v>
      </c>
      <c r="BK146" s="144">
        <f t="shared" si="19"/>
        <v>0</v>
      </c>
      <c r="BL146" s="13" t="s">
        <v>145</v>
      </c>
      <c r="BM146" s="142" t="s">
        <v>590</v>
      </c>
    </row>
    <row r="147" spans="2:65" s="11" customFormat="1" ht="25.9" customHeight="1">
      <c r="B147" s="120"/>
      <c r="D147" s="121" t="s">
        <v>71</v>
      </c>
      <c r="E147" s="122" t="s">
        <v>304</v>
      </c>
      <c r="F147" s="122" t="s">
        <v>305</v>
      </c>
      <c r="J147" s="123">
        <f>BK147</f>
        <v>0</v>
      </c>
      <c r="L147" s="120"/>
      <c r="M147" s="124"/>
      <c r="P147" s="125">
        <f>P148+P153+P185</f>
        <v>129.66647000000003</v>
      </c>
      <c r="R147" s="125">
        <f>R148+R153+R185</f>
        <v>0.79679500000000003</v>
      </c>
      <c r="T147" s="126">
        <f>T148+T153+T185</f>
        <v>0</v>
      </c>
      <c r="AR147" s="121" t="s">
        <v>146</v>
      </c>
      <c r="AT147" s="127" t="s">
        <v>71</v>
      </c>
      <c r="AU147" s="127" t="s">
        <v>72</v>
      </c>
      <c r="AY147" s="121" t="s">
        <v>139</v>
      </c>
      <c r="BK147" s="128">
        <f>BK148+BK153+BK185</f>
        <v>0</v>
      </c>
    </row>
    <row r="148" spans="2:65" s="11" customFormat="1" ht="22.9" customHeight="1">
      <c r="B148" s="120"/>
      <c r="D148" s="121" t="s">
        <v>71</v>
      </c>
      <c r="E148" s="129" t="s">
        <v>591</v>
      </c>
      <c r="F148" s="129" t="s">
        <v>592</v>
      </c>
      <c r="J148" s="130">
        <f>BK148</f>
        <v>0</v>
      </c>
      <c r="L148" s="120"/>
      <c r="M148" s="124"/>
      <c r="P148" s="125">
        <f>SUM(P149:P152)</f>
        <v>5.9740000000000002</v>
      </c>
      <c r="R148" s="125">
        <f>SUM(R149:R152)</f>
        <v>4.615000000000001E-3</v>
      </c>
      <c r="T148" s="126">
        <f>SUM(T149:T152)</f>
        <v>0</v>
      </c>
      <c r="AR148" s="121" t="s">
        <v>146</v>
      </c>
      <c r="AT148" s="127" t="s">
        <v>71</v>
      </c>
      <c r="AU148" s="127" t="s">
        <v>80</v>
      </c>
      <c r="AY148" s="121" t="s">
        <v>139</v>
      </c>
      <c r="BK148" s="128">
        <f>SUM(BK149:BK152)</f>
        <v>0</v>
      </c>
    </row>
    <row r="149" spans="2:65" s="1" customFormat="1" ht="16.5" customHeight="1">
      <c r="B149" s="131"/>
      <c r="C149" s="132" t="s">
        <v>215</v>
      </c>
      <c r="D149" s="132" t="s">
        <v>141</v>
      </c>
      <c r="E149" s="133" t="s">
        <v>593</v>
      </c>
      <c r="F149" s="134" t="s">
        <v>594</v>
      </c>
      <c r="G149" s="135" t="s">
        <v>202</v>
      </c>
      <c r="H149" s="136">
        <v>51.5</v>
      </c>
      <c r="I149" s="136"/>
      <c r="J149" s="136">
        <f>ROUND(I149*H149,3)</f>
        <v>0</v>
      </c>
      <c r="K149" s="137"/>
      <c r="L149" s="25"/>
      <c r="M149" s="138" t="s">
        <v>1</v>
      </c>
      <c r="N149" s="139" t="s">
        <v>38</v>
      </c>
      <c r="O149" s="140">
        <v>0.11600000000000001</v>
      </c>
      <c r="P149" s="140">
        <f>O149*H149</f>
        <v>5.9740000000000002</v>
      </c>
      <c r="Q149" s="140">
        <v>3.0000000000000001E-5</v>
      </c>
      <c r="R149" s="140">
        <f>Q149*H149</f>
        <v>1.5449999999999999E-3</v>
      </c>
      <c r="S149" s="140">
        <v>0</v>
      </c>
      <c r="T149" s="141">
        <f>S149*H149</f>
        <v>0</v>
      </c>
      <c r="AR149" s="142" t="s">
        <v>185</v>
      </c>
      <c r="AT149" s="142" t="s">
        <v>141</v>
      </c>
      <c r="AU149" s="142" t="s">
        <v>146</v>
      </c>
      <c r="AY149" s="13" t="s">
        <v>139</v>
      </c>
      <c r="BE149" s="143">
        <f>IF(N149="základná",J149,0)</f>
        <v>0</v>
      </c>
      <c r="BF149" s="143">
        <f>IF(N149="znížená",J149,0)</f>
        <v>0</v>
      </c>
      <c r="BG149" s="143">
        <f>IF(N149="zákl. prenesená",J149,0)</f>
        <v>0</v>
      </c>
      <c r="BH149" s="143">
        <f>IF(N149="zníž. prenesená",J149,0)</f>
        <v>0</v>
      </c>
      <c r="BI149" s="143">
        <f>IF(N149="nulová",J149,0)</f>
        <v>0</v>
      </c>
      <c r="BJ149" s="13" t="s">
        <v>146</v>
      </c>
      <c r="BK149" s="144">
        <f>ROUND(I149*H149,3)</f>
        <v>0</v>
      </c>
      <c r="BL149" s="13" t="s">
        <v>185</v>
      </c>
      <c r="BM149" s="142" t="s">
        <v>595</v>
      </c>
    </row>
    <row r="150" spans="2:65" s="1" customFormat="1" ht="24.2" customHeight="1">
      <c r="B150" s="131"/>
      <c r="C150" s="145" t="s">
        <v>219</v>
      </c>
      <c r="D150" s="145" t="s">
        <v>167</v>
      </c>
      <c r="E150" s="146" t="s">
        <v>596</v>
      </c>
      <c r="F150" s="147" t="s">
        <v>597</v>
      </c>
      <c r="G150" s="148" t="s">
        <v>202</v>
      </c>
      <c r="H150" s="149">
        <v>30</v>
      </c>
      <c r="I150" s="149"/>
      <c r="J150" s="149">
        <f>ROUND(I150*H150,3)</f>
        <v>0</v>
      </c>
      <c r="K150" s="150"/>
      <c r="L150" s="151"/>
      <c r="M150" s="152" t="s">
        <v>1</v>
      </c>
      <c r="N150" s="153" t="s">
        <v>38</v>
      </c>
      <c r="O150" s="140">
        <v>0</v>
      </c>
      <c r="P150" s="140">
        <f>O150*H150</f>
        <v>0</v>
      </c>
      <c r="Q150" s="140">
        <v>8.0000000000000007E-5</v>
      </c>
      <c r="R150" s="140">
        <f>Q150*H150</f>
        <v>2.4000000000000002E-3</v>
      </c>
      <c r="S150" s="140">
        <v>0</v>
      </c>
      <c r="T150" s="141">
        <f>S150*H150</f>
        <v>0</v>
      </c>
      <c r="AR150" s="142" t="s">
        <v>189</v>
      </c>
      <c r="AT150" s="142" t="s">
        <v>167</v>
      </c>
      <c r="AU150" s="142" t="s">
        <v>146</v>
      </c>
      <c r="AY150" s="13" t="s">
        <v>139</v>
      </c>
      <c r="BE150" s="143">
        <f>IF(N150="základná",J150,0)</f>
        <v>0</v>
      </c>
      <c r="BF150" s="143">
        <f>IF(N150="znížená",J150,0)</f>
        <v>0</v>
      </c>
      <c r="BG150" s="143">
        <f>IF(N150="zákl. prenesená",J150,0)</f>
        <v>0</v>
      </c>
      <c r="BH150" s="143">
        <f>IF(N150="zníž. prenesená",J150,0)</f>
        <v>0</v>
      </c>
      <c r="BI150" s="143">
        <f>IF(N150="nulová",J150,0)</f>
        <v>0</v>
      </c>
      <c r="BJ150" s="13" t="s">
        <v>146</v>
      </c>
      <c r="BK150" s="144">
        <f>ROUND(I150*H150,3)</f>
        <v>0</v>
      </c>
      <c r="BL150" s="13" t="s">
        <v>185</v>
      </c>
      <c r="BM150" s="142" t="s">
        <v>598</v>
      </c>
    </row>
    <row r="151" spans="2:65" s="1" customFormat="1" ht="24.2" customHeight="1">
      <c r="B151" s="131"/>
      <c r="C151" s="145" t="s">
        <v>7</v>
      </c>
      <c r="D151" s="145" t="s">
        <v>167</v>
      </c>
      <c r="E151" s="146" t="s">
        <v>599</v>
      </c>
      <c r="F151" s="147" t="s">
        <v>600</v>
      </c>
      <c r="G151" s="148" t="s">
        <v>202</v>
      </c>
      <c r="H151" s="149">
        <v>20</v>
      </c>
      <c r="I151" s="149"/>
      <c r="J151" s="149">
        <f>ROUND(I151*H151,3)</f>
        <v>0</v>
      </c>
      <c r="K151" s="150"/>
      <c r="L151" s="151"/>
      <c r="M151" s="152" t="s">
        <v>1</v>
      </c>
      <c r="N151" s="153" t="s">
        <v>38</v>
      </c>
      <c r="O151" s="140">
        <v>0</v>
      </c>
      <c r="P151" s="140">
        <f>O151*H151</f>
        <v>0</v>
      </c>
      <c r="Q151" s="140">
        <v>2.0000000000000002E-5</v>
      </c>
      <c r="R151" s="140">
        <f>Q151*H151</f>
        <v>4.0000000000000002E-4</v>
      </c>
      <c r="S151" s="140">
        <v>0</v>
      </c>
      <c r="T151" s="141">
        <f>S151*H151</f>
        <v>0</v>
      </c>
      <c r="AR151" s="142" t="s">
        <v>499</v>
      </c>
      <c r="AT151" s="142" t="s">
        <v>167</v>
      </c>
      <c r="AU151" s="142" t="s">
        <v>146</v>
      </c>
      <c r="AY151" s="13" t="s">
        <v>139</v>
      </c>
      <c r="BE151" s="143">
        <f>IF(N151="základná",J151,0)</f>
        <v>0</v>
      </c>
      <c r="BF151" s="143">
        <f>IF(N151="znížená",J151,0)</f>
        <v>0</v>
      </c>
      <c r="BG151" s="143">
        <f>IF(N151="zákl. prenesená",J151,0)</f>
        <v>0</v>
      </c>
      <c r="BH151" s="143">
        <f>IF(N151="zníž. prenesená",J151,0)</f>
        <v>0</v>
      </c>
      <c r="BI151" s="143">
        <f>IF(N151="nulová",J151,0)</f>
        <v>0</v>
      </c>
      <c r="BJ151" s="13" t="s">
        <v>146</v>
      </c>
      <c r="BK151" s="144">
        <f>ROUND(I151*H151,3)</f>
        <v>0</v>
      </c>
      <c r="BL151" s="13" t="s">
        <v>499</v>
      </c>
      <c r="BM151" s="142" t="s">
        <v>601</v>
      </c>
    </row>
    <row r="152" spans="2:65" s="1" customFormat="1" ht="24.2" customHeight="1">
      <c r="B152" s="131"/>
      <c r="C152" s="145" t="s">
        <v>227</v>
      </c>
      <c r="D152" s="145" t="s">
        <v>167</v>
      </c>
      <c r="E152" s="146" t="s">
        <v>602</v>
      </c>
      <c r="F152" s="147" t="s">
        <v>603</v>
      </c>
      <c r="G152" s="148" t="s">
        <v>202</v>
      </c>
      <c r="H152" s="149">
        <v>1.5</v>
      </c>
      <c r="I152" s="149"/>
      <c r="J152" s="149">
        <f>ROUND(I152*H152,3)</f>
        <v>0</v>
      </c>
      <c r="K152" s="150"/>
      <c r="L152" s="151"/>
      <c r="M152" s="152" t="s">
        <v>1</v>
      </c>
      <c r="N152" s="153" t="s">
        <v>38</v>
      </c>
      <c r="O152" s="140">
        <v>0</v>
      </c>
      <c r="P152" s="140">
        <f>O152*H152</f>
        <v>0</v>
      </c>
      <c r="Q152" s="140">
        <v>1.8000000000000001E-4</v>
      </c>
      <c r="R152" s="140">
        <f>Q152*H152</f>
        <v>2.7E-4</v>
      </c>
      <c r="S152" s="140">
        <v>0</v>
      </c>
      <c r="T152" s="141">
        <f>S152*H152</f>
        <v>0</v>
      </c>
      <c r="AR152" s="142" t="s">
        <v>499</v>
      </c>
      <c r="AT152" s="142" t="s">
        <v>167</v>
      </c>
      <c r="AU152" s="142" t="s">
        <v>146</v>
      </c>
      <c r="AY152" s="13" t="s">
        <v>139</v>
      </c>
      <c r="BE152" s="143">
        <f>IF(N152="základná",J152,0)</f>
        <v>0</v>
      </c>
      <c r="BF152" s="143">
        <f>IF(N152="znížená",J152,0)</f>
        <v>0</v>
      </c>
      <c r="BG152" s="143">
        <f>IF(N152="zákl. prenesená",J152,0)</f>
        <v>0</v>
      </c>
      <c r="BH152" s="143">
        <f>IF(N152="zníž. prenesená",J152,0)</f>
        <v>0</v>
      </c>
      <c r="BI152" s="143">
        <f>IF(N152="nulová",J152,0)</f>
        <v>0</v>
      </c>
      <c r="BJ152" s="13" t="s">
        <v>146</v>
      </c>
      <c r="BK152" s="144">
        <f>ROUND(I152*H152,3)</f>
        <v>0</v>
      </c>
      <c r="BL152" s="13" t="s">
        <v>499</v>
      </c>
      <c r="BM152" s="142" t="s">
        <v>604</v>
      </c>
    </row>
    <row r="153" spans="2:65" s="11" customFormat="1" ht="22.9" customHeight="1">
      <c r="B153" s="120"/>
      <c r="D153" s="121" t="s">
        <v>71</v>
      </c>
      <c r="E153" s="129" t="s">
        <v>515</v>
      </c>
      <c r="F153" s="129" t="s">
        <v>516</v>
      </c>
      <c r="J153" s="130">
        <f>BK153</f>
        <v>0</v>
      </c>
      <c r="L153" s="120"/>
      <c r="M153" s="124"/>
      <c r="P153" s="125">
        <f>SUM(P154:P184)</f>
        <v>71.089120000000023</v>
      </c>
      <c r="R153" s="125">
        <f>SUM(R154:R184)</f>
        <v>0.24524999999999997</v>
      </c>
      <c r="T153" s="126">
        <f>SUM(T154:T184)</f>
        <v>0</v>
      </c>
      <c r="AR153" s="121" t="s">
        <v>146</v>
      </c>
      <c r="AT153" s="127" t="s">
        <v>71</v>
      </c>
      <c r="AU153" s="127" t="s">
        <v>80</v>
      </c>
      <c r="AY153" s="121" t="s">
        <v>139</v>
      </c>
      <c r="BK153" s="128">
        <f>SUM(BK154:BK184)</f>
        <v>0</v>
      </c>
    </row>
    <row r="154" spans="2:65" s="1" customFormat="1" ht="33" customHeight="1">
      <c r="B154" s="131"/>
      <c r="C154" s="132" t="s">
        <v>232</v>
      </c>
      <c r="D154" s="132" t="s">
        <v>141</v>
      </c>
      <c r="E154" s="133" t="s">
        <v>605</v>
      </c>
      <c r="F154" s="134" t="s">
        <v>606</v>
      </c>
      <c r="G154" s="135" t="s">
        <v>202</v>
      </c>
      <c r="H154" s="136">
        <v>20</v>
      </c>
      <c r="I154" s="136"/>
      <c r="J154" s="136">
        <f t="shared" ref="J154:J184" si="20">ROUND(I154*H154,3)</f>
        <v>0</v>
      </c>
      <c r="K154" s="137"/>
      <c r="L154" s="25"/>
      <c r="M154" s="138" t="s">
        <v>1</v>
      </c>
      <c r="N154" s="139" t="s">
        <v>38</v>
      </c>
      <c r="O154" s="140">
        <v>0.56896000000000002</v>
      </c>
      <c r="P154" s="140">
        <f t="shared" ref="P154:P184" si="21">O154*H154</f>
        <v>11.379200000000001</v>
      </c>
      <c r="Q154" s="140">
        <v>3.14E-3</v>
      </c>
      <c r="R154" s="140">
        <f t="shared" ref="R154:R184" si="22">Q154*H154</f>
        <v>6.2799999999999995E-2</v>
      </c>
      <c r="S154" s="140">
        <v>0</v>
      </c>
      <c r="T154" s="141">
        <f t="shared" ref="T154:T184" si="23">S154*H154</f>
        <v>0</v>
      </c>
      <c r="AR154" s="142" t="s">
        <v>185</v>
      </c>
      <c r="AT154" s="142" t="s">
        <v>141</v>
      </c>
      <c r="AU154" s="142" t="s">
        <v>146</v>
      </c>
      <c r="AY154" s="13" t="s">
        <v>139</v>
      </c>
      <c r="BE154" s="143">
        <f t="shared" ref="BE154:BE184" si="24">IF(N154="základná",J154,0)</f>
        <v>0</v>
      </c>
      <c r="BF154" s="143">
        <f t="shared" ref="BF154:BF184" si="25">IF(N154="znížená",J154,0)</f>
        <v>0</v>
      </c>
      <c r="BG154" s="143">
        <f t="shared" ref="BG154:BG184" si="26">IF(N154="zákl. prenesená",J154,0)</f>
        <v>0</v>
      </c>
      <c r="BH154" s="143">
        <f t="shared" ref="BH154:BH184" si="27">IF(N154="zníž. prenesená",J154,0)</f>
        <v>0</v>
      </c>
      <c r="BI154" s="143">
        <f t="shared" ref="BI154:BI184" si="28">IF(N154="nulová",J154,0)</f>
        <v>0</v>
      </c>
      <c r="BJ154" s="13" t="s">
        <v>146</v>
      </c>
      <c r="BK154" s="144">
        <f t="shared" ref="BK154:BK184" si="29">ROUND(I154*H154,3)</f>
        <v>0</v>
      </c>
      <c r="BL154" s="13" t="s">
        <v>185</v>
      </c>
      <c r="BM154" s="142" t="s">
        <v>607</v>
      </c>
    </row>
    <row r="155" spans="2:65" s="1" customFormat="1" ht="33" customHeight="1">
      <c r="B155" s="131"/>
      <c r="C155" s="132" t="s">
        <v>236</v>
      </c>
      <c r="D155" s="132" t="s">
        <v>141</v>
      </c>
      <c r="E155" s="133" t="s">
        <v>608</v>
      </c>
      <c r="F155" s="134" t="s">
        <v>609</v>
      </c>
      <c r="G155" s="135" t="s">
        <v>202</v>
      </c>
      <c r="H155" s="136">
        <v>1.5</v>
      </c>
      <c r="I155" s="136"/>
      <c r="J155" s="136">
        <f t="shared" si="20"/>
        <v>0</v>
      </c>
      <c r="K155" s="137"/>
      <c r="L155" s="25"/>
      <c r="M155" s="138" t="s">
        <v>1</v>
      </c>
      <c r="N155" s="139" t="s">
        <v>38</v>
      </c>
      <c r="O155" s="140">
        <v>0.71440999999999999</v>
      </c>
      <c r="P155" s="140">
        <f t="shared" si="21"/>
        <v>1.071615</v>
      </c>
      <c r="Q155" s="140">
        <v>6.5700000000000003E-3</v>
      </c>
      <c r="R155" s="140">
        <f t="shared" si="22"/>
        <v>9.8550000000000009E-3</v>
      </c>
      <c r="S155" s="140">
        <v>0</v>
      </c>
      <c r="T155" s="141">
        <f t="shared" si="23"/>
        <v>0</v>
      </c>
      <c r="AR155" s="142" t="s">
        <v>185</v>
      </c>
      <c r="AT155" s="142" t="s">
        <v>141</v>
      </c>
      <c r="AU155" s="142" t="s">
        <v>146</v>
      </c>
      <c r="AY155" s="13" t="s">
        <v>139</v>
      </c>
      <c r="BE155" s="143">
        <f t="shared" si="24"/>
        <v>0</v>
      </c>
      <c r="BF155" s="143">
        <f t="shared" si="25"/>
        <v>0</v>
      </c>
      <c r="BG155" s="143">
        <f t="shared" si="26"/>
        <v>0</v>
      </c>
      <c r="BH155" s="143">
        <f t="shared" si="27"/>
        <v>0</v>
      </c>
      <c r="BI155" s="143">
        <f t="shared" si="28"/>
        <v>0</v>
      </c>
      <c r="BJ155" s="13" t="s">
        <v>146</v>
      </c>
      <c r="BK155" s="144">
        <f t="shared" si="29"/>
        <v>0</v>
      </c>
      <c r="BL155" s="13" t="s">
        <v>185</v>
      </c>
      <c r="BM155" s="142" t="s">
        <v>610</v>
      </c>
    </row>
    <row r="156" spans="2:65" s="1" customFormat="1" ht="24.2" customHeight="1">
      <c r="B156" s="131"/>
      <c r="C156" s="132" t="s">
        <v>240</v>
      </c>
      <c r="D156" s="132" t="s">
        <v>141</v>
      </c>
      <c r="E156" s="133" t="s">
        <v>611</v>
      </c>
      <c r="F156" s="134" t="s">
        <v>612</v>
      </c>
      <c r="G156" s="135" t="s">
        <v>202</v>
      </c>
      <c r="H156" s="136">
        <v>30</v>
      </c>
      <c r="I156" s="136"/>
      <c r="J156" s="136">
        <f t="shared" si="20"/>
        <v>0</v>
      </c>
      <c r="K156" s="137"/>
      <c r="L156" s="25"/>
      <c r="M156" s="138" t="s">
        <v>1</v>
      </c>
      <c r="N156" s="139" t="s">
        <v>38</v>
      </c>
      <c r="O156" s="140">
        <v>0.40232000000000001</v>
      </c>
      <c r="P156" s="140">
        <f t="shared" si="21"/>
        <v>12.069600000000001</v>
      </c>
      <c r="Q156" s="140">
        <v>4.2999999999999999E-4</v>
      </c>
      <c r="R156" s="140">
        <f t="shared" si="22"/>
        <v>1.29E-2</v>
      </c>
      <c r="S156" s="140">
        <v>0</v>
      </c>
      <c r="T156" s="141">
        <f t="shared" si="23"/>
        <v>0</v>
      </c>
      <c r="AR156" s="142" t="s">
        <v>185</v>
      </c>
      <c r="AT156" s="142" t="s">
        <v>141</v>
      </c>
      <c r="AU156" s="142" t="s">
        <v>146</v>
      </c>
      <c r="AY156" s="13" t="s">
        <v>139</v>
      </c>
      <c r="BE156" s="143">
        <f t="shared" si="24"/>
        <v>0</v>
      </c>
      <c r="BF156" s="143">
        <f t="shared" si="25"/>
        <v>0</v>
      </c>
      <c r="BG156" s="143">
        <f t="shared" si="26"/>
        <v>0</v>
      </c>
      <c r="BH156" s="143">
        <f t="shared" si="27"/>
        <v>0</v>
      </c>
      <c r="BI156" s="143">
        <f t="shared" si="28"/>
        <v>0</v>
      </c>
      <c r="BJ156" s="13" t="s">
        <v>146</v>
      </c>
      <c r="BK156" s="144">
        <f t="shared" si="29"/>
        <v>0</v>
      </c>
      <c r="BL156" s="13" t="s">
        <v>185</v>
      </c>
      <c r="BM156" s="142" t="s">
        <v>613</v>
      </c>
    </row>
    <row r="157" spans="2:65" s="1" customFormat="1" ht="24.2" customHeight="1">
      <c r="B157" s="131"/>
      <c r="C157" s="132" t="s">
        <v>244</v>
      </c>
      <c r="D157" s="132" t="s">
        <v>141</v>
      </c>
      <c r="E157" s="133" t="s">
        <v>614</v>
      </c>
      <c r="F157" s="134" t="s">
        <v>615</v>
      </c>
      <c r="G157" s="135" t="s">
        <v>184</v>
      </c>
      <c r="H157" s="136">
        <v>20</v>
      </c>
      <c r="I157" s="136"/>
      <c r="J157" s="136">
        <f t="shared" si="20"/>
        <v>0</v>
      </c>
      <c r="K157" s="137"/>
      <c r="L157" s="25"/>
      <c r="M157" s="138" t="s">
        <v>1</v>
      </c>
      <c r="N157" s="139" t="s">
        <v>38</v>
      </c>
      <c r="O157" s="140">
        <v>0.20028000000000001</v>
      </c>
      <c r="P157" s="140">
        <f t="shared" si="21"/>
        <v>4.0056000000000003</v>
      </c>
      <c r="Q157" s="140">
        <v>3.0000000000000001E-5</v>
      </c>
      <c r="R157" s="140">
        <f t="shared" si="22"/>
        <v>6.0000000000000006E-4</v>
      </c>
      <c r="S157" s="140">
        <v>0</v>
      </c>
      <c r="T157" s="141">
        <f t="shared" si="23"/>
        <v>0</v>
      </c>
      <c r="AR157" s="142" t="s">
        <v>185</v>
      </c>
      <c r="AT157" s="142" t="s">
        <v>141</v>
      </c>
      <c r="AU157" s="142" t="s">
        <v>146</v>
      </c>
      <c r="AY157" s="13" t="s">
        <v>139</v>
      </c>
      <c r="BE157" s="143">
        <f t="shared" si="24"/>
        <v>0</v>
      </c>
      <c r="BF157" s="143">
        <f t="shared" si="25"/>
        <v>0</v>
      </c>
      <c r="BG157" s="143">
        <f t="shared" si="26"/>
        <v>0</v>
      </c>
      <c r="BH157" s="143">
        <f t="shared" si="27"/>
        <v>0</v>
      </c>
      <c r="BI157" s="143">
        <f t="shared" si="28"/>
        <v>0</v>
      </c>
      <c r="BJ157" s="13" t="s">
        <v>146</v>
      </c>
      <c r="BK157" s="144">
        <f t="shared" si="29"/>
        <v>0</v>
      </c>
      <c r="BL157" s="13" t="s">
        <v>185</v>
      </c>
      <c r="BM157" s="142" t="s">
        <v>616</v>
      </c>
    </row>
    <row r="158" spans="2:65" s="1" customFormat="1" ht="24.2" customHeight="1">
      <c r="B158" s="131"/>
      <c r="C158" s="145" t="s">
        <v>250</v>
      </c>
      <c r="D158" s="145" t="s">
        <v>167</v>
      </c>
      <c r="E158" s="146" t="s">
        <v>617</v>
      </c>
      <c r="F158" s="147" t="s">
        <v>618</v>
      </c>
      <c r="G158" s="148" t="s">
        <v>184</v>
      </c>
      <c r="H158" s="149">
        <v>20</v>
      </c>
      <c r="I158" s="149"/>
      <c r="J158" s="149">
        <f t="shared" si="20"/>
        <v>0</v>
      </c>
      <c r="K158" s="150"/>
      <c r="L158" s="151"/>
      <c r="M158" s="152" t="s">
        <v>1</v>
      </c>
      <c r="N158" s="153" t="s">
        <v>38</v>
      </c>
      <c r="O158" s="140">
        <v>0</v>
      </c>
      <c r="P158" s="140">
        <f t="shared" si="21"/>
        <v>0</v>
      </c>
      <c r="Q158" s="140">
        <v>1.8000000000000001E-4</v>
      </c>
      <c r="R158" s="140">
        <f t="shared" si="22"/>
        <v>3.6000000000000003E-3</v>
      </c>
      <c r="S158" s="140">
        <v>0</v>
      </c>
      <c r="T158" s="141">
        <f t="shared" si="23"/>
        <v>0</v>
      </c>
      <c r="AR158" s="142" t="s">
        <v>189</v>
      </c>
      <c r="AT158" s="142" t="s">
        <v>167</v>
      </c>
      <c r="AU158" s="142" t="s">
        <v>146</v>
      </c>
      <c r="AY158" s="13" t="s">
        <v>139</v>
      </c>
      <c r="BE158" s="143">
        <f t="shared" si="24"/>
        <v>0</v>
      </c>
      <c r="BF158" s="143">
        <f t="shared" si="25"/>
        <v>0</v>
      </c>
      <c r="BG158" s="143">
        <f t="shared" si="26"/>
        <v>0</v>
      </c>
      <c r="BH158" s="143">
        <f t="shared" si="27"/>
        <v>0</v>
      </c>
      <c r="BI158" s="143">
        <f t="shared" si="28"/>
        <v>0</v>
      </c>
      <c r="BJ158" s="13" t="s">
        <v>146</v>
      </c>
      <c r="BK158" s="144">
        <f t="shared" si="29"/>
        <v>0</v>
      </c>
      <c r="BL158" s="13" t="s">
        <v>185</v>
      </c>
      <c r="BM158" s="142" t="s">
        <v>619</v>
      </c>
    </row>
    <row r="159" spans="2:65" s="1" customFormat="1" ht="16.5" customHeight="1">
      <c r="B159" s="131"/>
      <c r="C159" s="132" t="s">
        <v>256</v>
      </c>
      <c r="D159" s="132" t="s">
        <v>141</v>
      </c>
      <c r="E159" s="133" t="s">
        <v>620</v>
      </c>
      <c r="F159" s="134" t="s">
        <v>621</v>
      </c>
      <c r="G159" s="135" t="s">
        <v>184</v>
      </c>
      <c r="H159" s="136">
        <v>12</v>
      </c>
      <c r="I159" s="136"/>
      <c r="J159" s="136">
        <f t="shared" si="20"/>
        <v>0</v>
      </c>
      <c r="K159" s="137"/>
      <c r="L159" s="25"/>
      <c r="M159" s="138" t="s">
        <v>1</v>
      </c>
      <c r="N159" s="139" t="s">
        <v>38</v>
      </c>
      <c r="O159" s="140">
        <v>0.40100000000000002</v>
      </c>
      <c r="P159" s="140">
        <f t="shared" si="21"/>
        <v>4.8120000000000003</v>
      </c>
      <c r="Q159" s="140">
        <v>0</v>
      </c>
      <c r="R159" s="140">
        <f t="shared" si="22"/>
        <v>0</v>
      </c>
      <c r="S159" s="140">
        <v>0</v>
      </c>
      <c r="T159" s="141">
        <f t="shared" si="23"/>
        <v>0</v>
      </c>
      <c r="AR159" s="142" t="s">
        <v>185</v>
      </c>
      <c r="AT159" s="142" t="s">
        <v>141</v>
      </c>
      <c r="AU159" s="142" t="s">
        <v>146</v>
      </c>
      <c r="AY159" s="13" t="s">
        <v>139</v>
      </c>
      <c r="BE159" s="143">
        <f t="shared" si="24"/>
        <v>0</v>
      </c>
      <c r="BF159" s="143">
        <f t="shared" si="25"/>
        <v>0</v>
      </c>
      <c r="BG159" s="143">
        <f t="shared" si="26"/>
        <v>0</v>
      </c>
      <c r="BH159" s="143">
        <f t="shared" si="27"/>
        <v>0</v>
      </c>
      <c r="BI159" s="143">
        <f t="shared" si="28"/>
        <v>0</v>
      </c>
      <c r="BJ159" s="13" t="s">
        <v>146</v>
      </c>
      <c r="BK159" s="144">
        <f t="shared" si="29"/>
        <v>0</v>
      </c>
      <c r="BL159" s="13" t="s">
        <v>185</v>
      </c>
      <c r="BM159" s="142" t="s">
        <v>622</v>
      </c>
    </row>
    <row r="160" spans="2:65" s="1" customFormat="1" ht="16.5" customHeight="1">
      <c r="B160" s="131"/>
      <c r="C160" s="132" t="s">
        <v>316</v>
      </c>
      <c r="D160" s="132" t="s">
        <v>141</v>
      </c>
      <c r="E160" s="133" t="s">
        <v>623</v>
      </c>
      <c r="F160" s="134" t="s">
        <v>624</v>
      </c>
      <c r="G160" s="135" t="s">
        <v>184</v>
      </c>
      <c r="H160" s="136">
        <v>1</v>
      </c>
      <c r="I160" s="136"/>
      <c r="J160" s="136">
        <f t="shared" si="20"/>
        <v>0</v>
      </c>
      <c r="K160" s="137"/>
      <c r="L160" s="25"/>
      <c r="M160" s="138" t="s">
        <v>1</v>
      </c>
      <c r="N160" s="139" t="s">
        <v>38</v>
      </c>
      <c r="O160" s="140">
        <v>0.40100000000000002</v>
      </c>
      <c r="P160" s="140">
        <f t="shared" si="21"/>
        <v>0.40100000000000002</v>
      </c>
      <c r="Q160" s="140">
        <v>0</v>
      </c>
      <c r="R160" s="140">
        <f t="shared" si="22"/>
        <v>0</v>
      </c>
      <c r="S160" s="140">
        <v>0</v>
      </c>
      <c r="T160" s="141">
        <f t="shared" si="23"/>
        <v>0</v>
      </c>
      <c r="AR160" s="142" t="s">
        <v>185</v>
      </c>
      <c r="AT160" s="142" t="s">
        <v>141</v>
      </c>
      <c r="AU160" s="142" t="s">
        <v>146</v>
      </c>
      <c r="AY160" s="13" t="s">
        <v>139</v>
      </c>
      <c r="BE160" s="143">
        <f t="shared" si="24"/>
        <v>0</v>
      </c>
      <c r="BF160" s="143">
        <f t="shared" si="25"/>
        <v>0</v>
      </c>
      <c r="BG160" s="143">
        <f t="shared" si="26"/>
        <v>0</v>
      </c>
      <c r="BH160" s="143">
        <f t="shared" si="27"/>
        <v>0</v>
      </c>
      <c r="BI160" s="143">
        <f t="shared" si="28"/>
        <v>0</v>
      </c>
      <c r="BJ160" s="13" t="s">
        <v>146</v>
      </c>
      <c r="BK160" s="144">
        <f t="shared" si="29"/>
        <v>0</v>
      </c>
      <c r="BL160" s="13" t="s">
        <v>185</v>
      </c>
      <c r="BM160" s="142" t="s">
        <v>625</v>
      </c>
    </row>
    <row r="161" spans="2:65" s="1" customFormat="1" ht="16.5" customHeight="1">
      <c r="B161" s="131"/>
      <c r="C161" s="132" t="s">
        <v>320</v>
      </c>
      <c r="D161" s="132" t="s">
        <v>141</v>
      </c>
      <c r="E161" s="133" t="s">
        <v>626</v>
      </c>
      <c r="F161" s="134" t="s">
        <v>627</v>
      </c>
      <c r="G161" s="135" t="s">
        <v>184</v>
      </c>
      <c r="H161" s="136">
        <v>1</v>
      </c>
      <c r="I161" s="136"/>
      <c r="J161" s="136">
        <f t="shared" si="20"/>
        <v>0</v>
      </c>
      <c r="K161" s="137"/>
      <c r="L161" s="25"/>
      <c r="M161" s="138" t="s">
        <v>1</v>
      </c>
      <c r="N161" s="139" t="s">
        <v>38</v>
      </c>
      <c r="O161" s="140">
        <v>0.52900000000000003</v>
      </c>
      <c r="P161" s="140">
        <f t="shared" si="21"/>
        <v>0.52900000000000003</v>
      </c>
      <c r="Q161" s="140">
        <v>0</v>
      </c>
      <c r="R161" s="140">
        <f t="shared" si="22"/>
        <v>0</v>
      </c>
      <c r="S161" s="140">
        <v>0</v>
      </c>
      <c r="T161" s="141">
        <f t="shared" si="23"/>
        <v>0</v>
      </c>
      <c r="AR161" s="142" t="s">
        <v>185</v>
      </c>
      <c r="AT161" s="142" t="s">
        <v>141</v>
      </c>
      <c r="AU161" s="142" t="s">
        <v>146</v>
      </c>
      <c r="AY161" s="13" t="s">
        <v>139</v>
      </c>
      <c r="BE161" s="143">
        <f t="shared" si="24"/>
        <v>0</v>
      </c>
      <c r="BF161" s="143">
        <f t="shared" si="25"/>
        <v>0</v>
      </c>
      <c r="BG161" s="143">
        <f t="shared" si="26"/>
        <v>0</v>
      </c>
      <c r="BH161" s="143">
        <f t="shared" si="27"/>
        <v>0</v>
      </c>
      <c r="BI161" s="143">
        <f t="shared" si="28"/>
        <v>0</v>
      </c>
      <c r="BJ161" s="13" t="s">
        <v>146</v>
      </c>
      <c r="BK161" s="144">
        <f t="shared" si="29"/>
        <v>0</v>
      </c>
      <c r="BL161" s="13" t="s">
        <v>185</v>
      </c>
      <c r="BM161" s="142" t="s">
        <v>628</v>
      </c>
    </row>
    <row r="162" spans="2:65" s="1" customFormat="1" ht="24.2" customHeight="1">
      <c r="B162" s="131"/>
      <c r="C162" s="132" t="s">
        <v>324</v>
      </c>
      <c r="D162" s="132" t="s">
        <v>141</v>
      </c>
      <c r="E162" s="133" t="s">
        <v>629</v>
      </c>
      <c r="F162" s="134" t="s">
        <v>630</v>
      </c>
      <c r="G162" s="135" t="s">
        <v>184</v>
      </c>
      <c r="H162" s="136">
        <v>12</v>
      </c>
      <c r="I162" s="136"/>
      <c r="J162" s="136">
        <f t="shared" si="20"/>
        <v>0</v>
      </c>
      <c r="K162" s="137"/>
      <c r="L162" s="25"/>
      <c r="M162" s="138" t="s">
        <v>1</v>
      </c>
      <c r="N162" s="139" t="s">
        <v>38</v>
      </c>
      <c r="O162" s="140">
        <v>0.20630000000000001</v>
      </c>
      <c r="P162" s="140">
        <f t="shared" si="21"/>
        <v>2.4756</v>
      </c>
      <c r="Q162" s="140">
        <v>4.0000000000000003E-5</v>
      </c>
      <c r="R162" s="140">
        <f t="shared" si="22"/>
        <v>4.8000000000000007E-4</v>
      </c>
      <c r="S162" s="140">
        <v>0</v>
      </c>
      <c r="T162" s="141">
        <f t="shared" si="23"/>
        <v>0</v>
      </c>
      <c r="AR162" s="142" t="s">
        <v>185</v>
      </c>
      <c r="AT162" s="142" t="s">
        <v>141</v>
      </c>
      <c r="AU162" s="142" t="s">
        <v>146</v>
      </c>
      <c r="AY162" s="13" t="s">
        <v>139</v>
      </c>
      <c r="BE162" s="143">
        <f t="shared" si="24"/>
        <v>0</v>
      </c>
      <c r="BF162" s="143">
        <f t="shared" si="25"/>
        <v>0</v>
      </c>
      <c r="BG162" s="143">
        <f t="shared" si="26"/>
        <v>0</v>
      </c>
      <c r="BH162" s="143">
        <f t="shared" si="27"/>
        <v>0</v>
      </c>
      <c r="BI162" s="143">
        <f t="shared" si="28"/>
        <v>0</v>
      </c>
      <c r="BJ162" s="13" t="s">
        <v>146</v>
      </c>
      <c r="BK162" s="144">
        <f t="shared" si="29"/>
        <v>0</v>
      </c>
      <c r="BL162" s="13" t="s">
        <v>185</v>
      </c>
      <c r="BM162" s="142" t="s">
        <v>631</v>
      </c>
    </row>
    <row r="163" spans="2:65" s="1" customFormat="1" ht="16.5" customHeight="1">
      <c r="B163" s="131"/>
      <c r="C163" s="145" t="s">
        <v>328</v>
      </c>
      <c r="D163" s="145" t="s">
        <v>167</v>
      </c>
      <c r="E163" s="146" t="s">
        <v>632</v>
      </c>
      <c r="F163" s="147" t="s">
        <v>633</v>
      </c>
      <c r="G163" s="148" t="s">
        <v>184</v>
      </c>
      <c r="H163" s="149">
        <v>12</v>
      </c>
      <c r="I163" s="149"/>
      <c r="J163" s="149">
        <f t="shared" si="20"/>
        <v>0</v>
      </c>
      <c r="K163" s="150"/>
      <c r="L163" s="151"/>
      <c r="M163" s="152" t="s">
        <v>1</v>
      </c>
      <c r="N163" s="153" t="s">
        <v>38</v>
      </c>
      <c r="O163" s="140">
        <v>0</v>
      </c>
      <c r="P163" s="140">
        <f t="shared" si="21"/>
        <v>0</v>
      </c>
      <c r="Q163" s="140">
        <v>1E-4</v>
      </c>
      <c r="R163" s="140">
        <f t="shared" si="22"/>
        <v>1.2000000000000001E-3</v>
      </c>
      <c r="S163" s="140">
        <v>0</v>
      </c>
      <c r="T163" s="141">
        <f t="shared" si="23"/>
        <v>0</v>
      </c>
      <c r="AR163" s="142" t="s">
        <v>189</v>
      </c>
      <c r="AT163" s="142" t="s">
        <v>167</v>
      </c>
      <c r="AU163" s="142" t="s">
        <v>146</v>
      </c>
      <c r="AY163" s="13" t="s">
        <v>139</v>
      </c>
      <c r="BE163" s="143">
        <f t="shared" si="24"/>
        <v>0</v>
      </c>
      <c r="BF163" s="143">
        <f t="shared" si="25"/>
        <v>0</v>
      </c>
      <c r="BG163" s="143">
        <f t="shared" si="26"/>
        <v>0</v>
      </c>
      <c r="BH163" s="143">
        <f t="shared" si="27"/>
        <v>0</v>
      </c>
      <c r="BI163" s="143">
        <f t="shared" si="28"/>
        <v>0</v>
      </c>
      <c r="BJ163" s="13" t="s">
        <v>146</v>
      </c>
      <c r="BK163" s="144">
        <f t="shared" si="29"/>
        <v>0</v>
      </c>
      <c r="BL163" s="13" t="s">
        <v>185</v>
      </c>
      <c r="BM163" s="142" t="s">
        <v>634</v>
      </c>
    </row>
    <row r="164" spans="2:65" s="1" customFormat="1" ht="24.2" customHeight="1">
      <c r="B164" s="131"/>
      <c r="C164" s="132" t="s">
        <v>189</v>
      </c>
      <c r="D164" s="132" t="s">
        <v>141</v>
      </c>
      <c r="E164" s="133" t="s">
        <v>635</v>
      </c>
      <c r="F164" s="134" t="s">
        <v>636</v>
      </c>
      <c r="G164" s="135" t="s">
        <v>184</v>
      </c>
      <c r="H164" s="136">
        <v>1</v>
      </c>
      <c r="I164" s="136"/>
      <c r="J164" s="136">
        <f t="shared" si="20"/>
        <v>0</v>
      </c>
      <c r="K164" s="137"/>
      <c r="L164" s="25"/>
      <c r="M164" s="138" t="s">
        <v>1</v>
      </c>
      <c r="N164" s="139" t="s">
        <v>38</v>
      </c>
      <c r="O164" s="140">
        <v>0.22758999999999999</v>
      </c>
      <c r="P164" s="140">
        <f t="shared" si="21"/>
        <v>0.22758999999999999</v>
      </c>
      <c r="Q164" s="140">
        <v>5.0000000000000002E-5</v>
      </c>
      <c r="R164" s="140">
        <f t="shared" si="22"/>
        <v>5.0000000000000002E-5</v>
      </c>
      <c r="S164" s="140">
        <v>0</v>
      </c>
      <c r="T164" s="141">
        <f t="shared" si="23"/>
        <v>0</v>
      </c>
      <c r="AR164" s="142" t="s">
        <v>185</v>
      </c>
      <c r="AT164" s="142" t="s">
        <v>141</v>
      </c>
      <c r="AU164" s="142" t="s">
        <v>146</v>
      </c>
      <c r="AY164" s="13" t="s">
        <v>139</v>
      </c>
      <c r="BE164" s="143">
        <f t="shared" si="24"/>
        <v>0</v>
      </c>
      <c r="BF164" s="143">
        <f t="shared" si="25"/>
        <v>0</v>
      </c>
      <c r="BG164" s="143">
        <f t="shared" si="26"/>
        <v>0</v>
      </c>
      <c r="BH164" s="143">
        <f t="shared" si="27"/>
        <v>0</v>
      </c>
      <c r="BI164" s="143">
        <f t="shared" si="28"/>
        <v>0</v>
      </c>
      <c r="BJ164" s="13" t="s">
        <v>146</v>
      </c>
      <c r="BK164" s="144">
        <f t="shared" si="29"/>
        <v>0</v>
      </c>
      <c r="BL164" s="13" t="s">
        <v>185</v>
      </c>
      <c r="BM164" s="142" t="s">
        <v>637</v>
      </c>
    </row>
    <row r="165" spans="2:65" s="1" customFormat="1" ht="16.5" customHeight="1">
      <c r="B165" s="131"/>
      <c r="C165" s="145" t="s">
        <v>335</v>
      </c>
      <c r="D165" s="145" t="s">
        <v>167</v>
      </c>
      <c r="E165" s="146" t="s">
        <v>638</v>
      </c>
      <c r="F165" s="147" t="s">
        <v>639</v>
      </c>
      <c r="G165" s="148" t="s">
        <v>184</v>
      </c>
      <c r="H165" s="149">
        <v>1</v>
      </c>
      <c r="I165" s="149"/>
      <c r="J165" s="149">
        <f t="shared" si="20"/>
        <v>0</v>
      </c>
      <c r="K165" s="150"/>
      <c r="L165" s="151"/>
      <c r="M165" s="152" t="s">
        <v>1</v>
      </c>
      <c r="N165" s="153" t="s">
        <v>38</v>
      </c>
      <c r="O165" s="140">
        <v>0</v>
      </c>
      <c r="P165" s="140">
        <f t="shared" si="21"/>
        <v>0</v>
      </c>
      <c r="Q165" s="140">
        <v>5.9000000000000003E-4</v>
      </c>
      <c r="R165" s="140">
        <f t="shared" si="22"/>
        <v>5.9000000000000003E-4</v>
      </c>
      <c r="S165" s="140">
        <v>0</v>
      </c>
      <c r="T165" s="141">
        <f t="shared" si="23"/>
        <v>0</v>
      </c>
      <c r="AR165" s="142" t="s">
        <v>189</v>
      </c>
      <c r="AT165" s="142" t="s">
        <v>167</v>
      </c>
      <c r="AU165" s="142" t="s">
        <v>146</v>
      </c>
      <c r="AY165" s="13" t="s">
        <v>139</v>
      </c>
      <c r="BE165" s="143">
        <f t="shared" si="24"/>
        <v>0</v>
      </c>
      <c r="BF165" s="143">
        <f t="shared" si="25"/>
        <v>0</v>
      </c>
      <c r="BG165" s="143">
        <f t="shared" si="26"/>
        <v>0</v>
      </c>
      <c r="BH165" s="143">
        <f t="shared" si="27"/>
        <v>0</v>
      </c>
      <c r="BI165" s="143">
        <f t="shared" si="28"/>
        <v>0</v>
      </c>
      <c r="BJ165" s="13" t="s">
        <v>146</v>
      </c>
      <c r="BK165" s="144">
        <f t="shared" si="29"/>
        <v>0</v>
      </c>
      <c r="BL165" s="13" t="s">
        <v>185</v>
      </c>
      <c r="BM165" s="142" t="s">
        <v>640</v>
      </c>
    </row>
    <row r="166" spans="2:65" s="1" customFormat="1" ht="24.2" customHeight="1">
      <c r="B166" s="131"/>
      <c r="C166" s="132" t="s">
        <v>339</v>
      </c>
      <c r="D166" s="132" t="s">
        <v>141</v>
      </c>
      <c r="E166" s="133" t="s">
        <v>641</v>
      </c>
      <c r="F166" s="134" t="s">
        <v>642</v>
      </c>
      <c r="G166" s="135" t="s">
        <v>184</v>
      </c>
      <c r="H166" s="136">
        <v>2</v>
      </c>
      <c r="I166" s="136"/>
      <c r="J166" s="136">
        <f t="shared" si="20"/>
        <v>0</v>
      </c>
      <c r="K166" s="137"/>
      <c r="L166" s="25"/>
      <c r="M166" s="138" t="s">
        <v>1</v>
      </c>
      <c r="N166" s="139" t="s">
        <v>38</v>
      </c>
      <c r="O166" s="140">
        <v>0.42515999999999998</v>
      </c>
      <c r="P166" s="140">
        <f t="shared" si="21"/>
        <v>0.85031999999999996</v>
      </c>
      <c r="Q166" s="140">
        <v>6.9999999999999994E-5</v>
      </c>
      <c r="R166" s="140">
        <f t="shared" si="22"/>
        <v>1.3999999999999999E-4</v>
      </c>
      <c r="S166" s="140">
        <v>0</v>
      </c>
      <c r="T166" s="141">
        <f t="shared" si="23"/>
        <v>0</v>
      </c>
      <c r="AR166" s="142" t="s">
        <v>185</v>
      </c>
      <c r="AT166" s="142" t="s">
        <v>141</v>
      </c>
      <c r="AU166" s="142" t="s">
        <v>146</v>
      </c>
      <c r="AY166" s="13" t="s">
        <v>139</v>
      </c>
      <c r="BE166" s="143">
        <f t="shared" si="24"/>
        <v>0</v>
      </c>
      <c r="BF166" s="143">
        <f t="shared" si="25"/>
        <v>0</v>
      </c>
      <c r="BG166" s="143">
        <f t="shared" si="26"/>
        <v>0</v>
      </c>
      <c r="BH166" s="143">
        <f t="shared" si="27"/>
        <v>0</v>
      </c>
      <c r="BI166" s="143">
        <f t="shared" si="28"/>
        <v>0</v>
      </c>
      <c r="BJ166" s="13" t="s">
        <v>146</v>
      </c>
      <c r="BK166" s="144">
        <f t="shared" si="29"/>
        <v>0</v>
      </c>
      <c r="BL166" s="13" t="s">
        <v>185</v>
      </c>
      <c r="BM166" s="142" t="s">
        <v>643</v>
      </c>
    </row>
    <row r="167" spans="2:65" s="1" customFormat="1" ht="16.5" customHeight="1">
      <c r="B167" s="131"/>
      <c r="C167" s="145" t="s">
        <v>343</v>
      </c>
      <c r="D167" s="145" t="s">
        <v>167</v>
      </c>
      <c r="E167" s="146" t="s">
        <v>644</v>
      </c>
      <c r="F167" s="147" t="s">
        <v>645</v>
      </c>
      <c r="G167" s="148" t="s">
        <v>184</v>
      </c>
      <c r="H167" s="149">
        <v>2</v>
      </c>
      <c r="I167" s="149"/>
      <c r="J167" s="149">
        <f t="shared" si="20"/>
        <v>0</v>
      </c>
      <c r="K167" s="150"/>
      <c r="L167" s="151"/>
      <c r="M167" s="152" t="s">
        <v>1</v>
      </c>
      <c r="N167" s="153" t="s">
        <v>38</v>
      </c>
      <c r="O167" s="140">
        <v>0</v>
      </c>
      <c r="P167" s="140">
        <f t="shared" si="21"/>
        <v>0</v>
      </c>
      <c r="Q167" s="140">
        <v>5.1900000000000002E-3</v>
      </c>
      <c r="R167" s="140">
        <f t="shared" si="22"/>
        <v>1.038E-2</v>
      </c>
      <c r="S167" s="140">
        <v>0</v>
      </c>
      <c r="T167" s="141">
        <f t="shared" si="23"/>
        <v>0</v>
      </c>
      <c r="AR167" s="142" t="s">
        <v>189</v>
      </c>
      <c r="AT167" s="142" t="s">
        <v>167</v>
      </c>
      <c r="AU167" s="142" t="s">
        <v>146</v>
      </c>
      <c r="AY167" s="13" t="s">
        <v>139</v>
      </c>
      <c r="BE167" s="143">
        <f t="shared" si="24"/>
        <v>0</v>
      </c>
      <c r="BF167" s="143">
        <f t="shared" si="25"/>
        <v>0</v>
      </c>
      <c r="BG167" s="143">
        <f t="shared" si="26"/>
        <v>0</v>
      </c>
      <c r="BH167" s="143">
        <f t="shared" si="27"/>
        <v>0</v>
      </c>
      <c r="BI167" s="143">
        <f t="shared" si="28"/>
        <v>0</v>
      </c>
      <c r="BJ167" s="13" t="s">
        <v>146</v>
      </c>
      <c r="BK167" s="144">
        <f t="shared" si="29"/>
        <v>0</v>
      </c>
      <c r="BL167" s="13" t="s">
        <v>185</v>
      </c>
      <c r="BM167" s="142" t="s">
        <v>646</v>
      </c>
    </row>
    <row r="168" spans="2:65" s="1" customFormat="1" ht="24.2" customHeight="1">
      <c r="B168" s="131"/>
      <c r="C168" s="132" t="s">
        <v>347</v>
      </c>
      <c r="D168" s="132" t="s">
        <v>141</v>
      </c>
      <c r="E168" s="133" t="s">
        <v>647</v>
      </c>
      <c r="F168" s="134" t="s">
        <v>648</v>
      </c>
      <c r="G168" s="135" t="s">
        <v>184</v>
      </c>
      <c r="H168" s="136">
        <v>2</v>
      </c>
      <c r="I168" s="136"/>
      <c r="J168" s="136">
        <f t="shared" si="20"/>
        <v>0</v>
      </c>
      <c r="K168" s="137"/>
      <c r="L168" s="25"/>
      <c r="M168" s="138" t="s">
        <v>1</v>
      </c>
      <c r="N168" s="139" t="s">
        <v>38</v>
      </c>
      <c r="O168" s="140">
        <v>0.64127000000000001</v>
      </c>
      <c r="P168" s="140">
        <f t="shared" si="21"/>
        <v>1.28254</v>
      </c>
      <c r="Q168" s="140">
        <v>8.0000000000000007E-5</v>
      </c>
      <c r="R168" s="140">
        <f t="shared" si="22"/>
        <v>1.6000000000000001E-4</v>
      </c>
      <c r="S168" s="140">
        <v>0</v>
      </c>
      <c r="T168" s="141">
        <f t="shared" si="23"/>
        <v>0</v>
      </c>
      <c r="AR168" s="142" t="s">
        <v>185</v>
      </c>
      <c r="AT168" s="142" t="s">
        <v>141</v>
      </c>
      <c r="AU168" s="142" t="s">
        <v>146</v>
      </c>
      <c r="AY168" s="13" t="s">
        <v>139</v>
      </c>
      <c r="BE168" s="143">
        <f t="shared" si="24"/>
        <v>0</v>
      </c>
      <c r="BF168" s="143">
        <f t="shared" si="25"/>
        <v>0</v>
      </c>
      <c r="BG168" s="143">
        <f t="shared" si="26"/>
        <v>0</v>
      </c>
      <c r="BH168" s="143">
        <f t="shared" si="27"/>
        <v>0</v>
      </c>
      <c r="BI168" s="143">
        <f t="shared" si="28"/>
        <v>0</v>
      </c>
      <c r="BJ168" s="13" t="s">
        <v>146</v>
      </c>
      <c r="BK168" s="144">
        <f t="shared" si="29"/>
        <v>0</v>
      </c>
      <c r="BL168" s="13" t="s">
        <v>185</v>
      </c>
      <c r="BM168" s="142" t="s">
        <v>649</v>
      </c>
    </row>
    <row r="169" spans="2:65" s="1" customFormat="1" ht="16.5" customHeight="1">
      <c r="B169" s="131"/>
      <c r="C169" s="145" t="s">
        <v>351</v>
      </c>
      <c r="D169" s="145" t="s">
        <v>167</v>
      </c>
      <c r="E169" s="146" t="s">
        <v>650</v>
      </c>
      <c r="F169" s="147" t="s">
        <v>651</v>
      </c>
      <c r="G169" s="148" t="s">
        <v>184</v>
      </c>
      <c r="H169" s="149">
        <v>2</v>
      </c>
      <c r="I169" s="149"/>
      <c r="J169" s="149">
        <f t="shared" si="20"/>
        <v>0</v>
      </c>
      <c r="K169" s="150"/>
      <c r="L169" s="151"/>
      <c r="M169" s="152" t="s">
        <v>1</v>
      </c>
      <c r="N169" s="153" t="s">
        <v>38</v>
      </c>
      <c r="O169" s="140">
        <v>0</v>
      </c>
      <c r="P169" s="140">
        <f t="shared" si="21"/>
        <v>0</v>
      </c>
      <c r="Q169" s="140">
        <v>3.3999999999999998E-3</v>
      </c>
      <c r="R169" s="140">
        <f t="shared" si="22"/>
        <v>6.7999999999999996E-3</v>
      </c>
      <c r="S169" s="140">
        <v>0</v>
      </c>
      <c r="T169" s="141">
        <f t="shared" si="23"/>
        <v>0</v>
      </c>
      <c r="AR169" s="142" t="s">
        <v>189</v>
      </c>
      <c r="AT169" s="142" t="s">
        <v>167</v>
      </c>
      <c r="AU169" s="142" t="s">
        <v>146</v>
      </c>
      <c r="AY169" s="13" t="s">
        <v>139</v>
      </c>
      <c r="BE169" s="143">
        <f t="shared" si="24"/>
        <v>0</v>
      </c>
      <c r="BF169" s="143">
        <f t="shared" si="25"/>
        <v>0</v>
      </c>
      <c r="BG169" s="143">
        <f t="shared" si="26"/>
        <v>0</v>
      </c>
      <c r="BH169" s="143">
        <f t="shared" si="27"/>
        <v>0</v>
      </c>
      <c r="BI169" s="143">
        <f t="shared" si="28"/>
        <v>0</v>
      </c>
      <c r="BJ169" s="13" t="s">
        <v>146</v>
      </c>
      <c r="BK169" s="144">
        <f t="shared" si="29"/>
        <v>0</v>
      </c>
      <c r="BL169" s="13" t="s">
        <v>185</v>
      </c>
      <c r="BM169" s="142" t="s">
        <v>652</v>
      </c>
    </row>
    <row r="170" spans="2:65" s="1" customFormat="1" ht="16.5" customHeight="1">
      <c r="B170" s="131"/>
      <c r="C170" s="132" t="s">
        <v>355</v>
      </c>
      <c r="D170" s="132" t="s">
        <v>141</v>
      </c>
      <c r="E170" s="133" t="s">
        <v>653</v>
      </c>
      <c r="F170" s="134" t="s">
        <v>654</v>
      </c>
      <c r="G170" s="135" t="s">
        <v>184</v>
      </c>
      <c r="H170" s="136">
        <v>1</v>
      </c>
      <c r="I170" s="136"/>
      <c r="J170" s="136">
        <f t="shared" si="20"/>
        <v>0</v>
      </c>
      <c r="K170" s="137"/>
      <c r="L170" s="25"/>
      <c r="M170" s="138" t="s">
        <v>1</v>
      </c>
      <c r="N170" s="139" t="s">
        <v>38</v>
      </c>
      <c r="O170" s="140">
        <v>0.42398999999999998</v>
      </c>
      <c r="P170" s="140">
        <f t="shared" si="21"/>
        <v>0.42398999999999998</v>
      </c>
      <c r="Q170" s="140">
        <v>6.9999999999999994E-5</v>
      </c>
      <c r="R170" s="140">
        <f t="shared" si="22"/>
        <v>6.9999999999999994E-5</v>
      </c>
      <c r="S170" s="140">
        <v>0</v>
      </c>
      <c r="T170" s="141">
        <f t="shared" si="23"/>
        <v>0</v>
      </c>
      <c r="AR170" s="142" t="s">
        <v>185</v>
      </c>
      <c r="AT170" s="142" t="s">
        <v>141</v>
      </c>
      <c r="AU170" s="142" t="s">
        <v>146</v>
      </c>
      <c r="AY170" s="13" t="s">
        <v>139</v>
      </c>
      <c r="BE170" s="143">
        <f t="shared" si="24"/>
        <v>0</v>
      </c>
      <c r="BF170" s="143">
        <f t="shared" si="25"/>
        <v>0</v>
      </c>
      <c r="BG170" s="143">
        <f t="shared" si="26"/>
        <v>0</v>
      </c>
      <c r="BH170" s="143">
        <f t="shared" si="27"/>
        <v>0</v>
      </c>
      <c r="BI170" s="143">
        <f t="shared" si="28"/>
        <v>0</v>
      </c>
      <c r="BJ170" s="13" t="s">
        <v>146</v>
      </c>
      <c r="BK170" s="144">
        <f t="shared" si="29"/>
        <v>0</v>
      </c>
      <c r="BL170" s="13" t="s">
        <v>185</v>
      </c>
      <c r="BM170" s="142" t="s">
        <v>655</v>
      </c>
    </row>
    <row r="171" spans="2:65" s="1" customFormat="1" ht="24.2" customHeight="1">
      <c r="B171" s="131"/>
      <c r="C171" s="145" t="s">
        <v>360</v>
      </c>
      <c r="D171" s="145" t="s">
        <v>167</v>
      </c>
      <c r="E171" s="146" t="s">
        <v>656</v>
      </c>
      <c r="F171" s="147" t="s">
        <v>657</v>
      </c>
      <c r="G171" s="148" t="s">
        <v>184</v>
      </c>
      <c r="H171" s="149">
        <v>1</v>
      </c>
      <c r="I171" s="149"/>
      <c r="J171" s="149">
        <f t="shared" si="20"/>
        <v>0</v>
      </c>
      <c r="K171" s="150"/>
      <c r="L171" s="151"/>
      <c r="M171" s="152" t="s">
        <v>1</v>
      </c>
      <c r="N171" s="153" t="s">
        <v>38</v>
      </c>
      <c r="O171" s="140">
        <v>0</v>
      </c>
      <c r="P171" s="140">
        <f t="shared" si="21"/>
        <v>0</v>
      </c>
      <c r="Q171" s="140">
        <v>3.0100000000000001E-3</v>
      </c>
      <c r="R171" s="140">
        <f t="shared" si="22"/>
        <v>3.0100000000000001E-3</v>
      </c>
      <c r="S171" s="140">
        <v>0</v>
      </c>
      <c r="T171" s="141">
        <f t="shared" si="23"/>
        <v>0</v>
      </c>
      <c r="AR171" s="142" t="s">
        <v>189</v>
      </c>
      <c r="AT171" s="142" t="s">
        <v>167</v>
      </c>
      <c r="AU171" s="142" t="s">
        <v>146</v>
      </c>
      <c r="AY171" s="13" t="s">
        <v>139</v>
      </c>
      <c r="BE171" s="143">
        <f t="shared" si="24"/>
        <v>0</v>
      </c>
      <c r="BF171" s="143">
        <f t="shared" si="25"/>
        <v>0</v>
      </c>
      <c r="BG171" s="143">
        <f t="shared" si="26"/>
        <v>0</v>
      </c>
      <c r="BH171" s="143">
        <f t="shared" si="27"/>
        <v>0</v>
      </c>
      <c r="BI171" s="143">
        <f t="shared" si="28"/>
        <v>0</v>
      </c>
      <c r="BJ171" s="13" t="s">
        <v>146</v>
      </c>
      <c r="BK171" s="144">
        <f t="shared" si="29"/>
        <v>0</v>
      </c>
      <c r="BL171" s="13" t="s">
        <v>185</v>
      </c>
      <c r="BM171" s="142" t="s">
        <v>658</v>
      </c>
    </row>
    <row r="172" spans="2:65" s="1" customFormat="1" ht="16.5" customHeight="1">
      <c r="B172" s="131"/>
      <c r="C172" s="132" t="s">
        <v>659</v>
      </c>
      <c r="D172" s="132" t="s">
        <v>141</v>
      </c>
      <c r="E172" s="133" t="s">
        <v>660</v>
      </c>
      <c r="F172" s="134" t="s">
        <v>661</v>
      </c>
      <c r="G172" s="135" t="s">
        <v>184</v>
      </c>
      <c r="H172" s="136">
        <v>2</v>
      </c>
      <c r="I172" s="136"/>
      <c r="J172" s="136">
        <f t="shared" si="20"/>
        <v>0</v>
      </c>
      <c r="K172" s="137"/>
      <c r="L172" s="25"/>
      <c r="M172" s="138" t="s">
        <v>1</v>
      </c>
      <c r="N172" s="139" t="s">
        <v>38</v>
      </c>
      <c r="O172" s="140">
        <v>0.64163000000000003</v>
      </c>
      <c r="P172" s="140">
        <f t="shared" si="21"/>
        <v>1.2832600000000001</v>
      </c>
      <c r="Q172" s="140">
        <v>8.0000000000000007E-5</v>
      </c>
      <c r="R172" s="140">
        <f t="shared" si="22"/>
        <v>1.6000000000000001E-4</v>
      </c>
      <c r="S172" s="140">
        <v>0</v>
      </c>
      <c r="T172" s="141">
        <f t="shared" si="23"/>
        <v>0</v>
      </c>
      <c r="AR172" s="142" t="s">
        <v>185</v>
      </c>
      <c r="AT172" s="142" t="s">
        <v>141</v>
      </c>
      <c r="AU172" s="142" t="s">
        <v>146</v>
      </c>
      <c r="AY172" s="13" t="s">
        <v>139</v>
      </c>
      <c r="BE172" s="143">
        <f t="shared" si="24"/>
        <v>0</v>
      </c>
      <c r="BF172" s="143">
        <f t="shared" si="25"/>
        <v>0</v>
      </c>
      <c r="BG172" s="143">
        <f t="shared" si="26"/>
        <v>0</v>
      </c>
      <c r="BH172" s="143">
        <f t="shared" si="27"/>
        <v>0</v>
      </c>
      <c r="BI172" s="143">
        <f t="shared" si="28"/>
        <v>0</v>
      </c>
      <c r="BJ172" s="13" t="s">
        <v>146</v>
      </c>
      <c r="BK172" s="144">
        <f t="shared" si="29"/>
        <v>0</v>
      </c>
      <c r="BL172" s="13" t="s">
        <v>185</v>
      </c>
      <c r="BM172" s="142" t="s">
        <v>662</v>
      </c>
    </row>
    <row r="173" spans="2:65" s="1" customFormat="1" ht="24.2" customHeight="1">
      <c r="B173" s="131"/>
      <c r="C173" s="145" t="s">
        <v>663</v>
      </c>
      <c r="D173" s="145" t="s">
        <v>167</v>
      </c>
      <c r="E173" s="146" t="s">
        <v>664</v>
      </c>
      <c r="F173" s="147" t="s">
        <v>665</v>
      </c>
      <c r="G173" s="148" t="s">
        <v>184</v>
      </c>
      <c r="H173" s="149">
        <v>2</v>
      </c>
      <c r="I173" s="149"/>
      <c r="J173" s="149">
        <f t="shared" si="20"/>
        <v>0</v>
      </c>
      <c r="K173" s="150"/>
      <c r="L173" s="151"/>
      <c r="M173" s="152" t="s">
        <v>1</v>
      </c>
      <c r="N173" s="153" t="s">
        <v>38</v>
      </c>
      <c r="O173" s="140">
        <v>0</v>
      </c>
      <c r="P173" s="140">
        <f t="shared" si="21"/>
        <v>0</v>
      </c>
      <c r="Q173" s="140">
        <v>4.0600000000000002E-3</v>
      </c>
      <c r="R173" s="140">
        <f t="shared" si="22"/>
        <v>8.1200000000000005E-3</v>
      </c>
      <c r="S173" s="140">
        <v>0</v>
      </c>
      <c r="T173" s="141">
        <f t="shared" si="23"/>
        <v>0</v>
      </c>
      <c r="AR173" s="142" t="s">
        <v>189</v>
      </c>
      <c r="AT173" s="142" t="s">
        <v>167</v>
      </c>
      <c r="AU173" s="142" t="s">
        <v>146</v>
      </c>
      <c r="AY173" s="13" t="s">
        <v>139</v>
      </c>
      <c r="BE173" s="143">
        <f t="shared" si="24"/>
        <v>0</v>
      </c>
      <c r="BF173" s="143">
        <f t="shared" si="25"/>
        <v>0</v>
      </c>
      <c r="BG173" s="143">
        <f t="shared" si="26"/>
        <v>0</v>
      </c>
      <c r="BH173" s="143">
        <f t="shared" si="27"/>
        <v>0</v>
      </c>
      <c r="BI173" s="143">
        <f t="shared" si="28"/>
        <v>0</v>
      </c>
      <c r="BJ173" s="13" t="s">
        <v>146</v>
      </c>
      <c r="BK173" s="144">
        <f t="shared" si="29"/>
        <v>0</v>
      </c>
      <c r="BL173" s="13" t="s">
        <v>185</v>
      </c>
      <c r="BM173" s="142" t="s">
        <v>666</v>
      </c>
    </row>
    <row r="174" spans="2:65" s="1" customFormat="1" ht="16.5" customHeight="1">
      <c r="B174" s="131"/>
      <c r="C174" s="132" t="s">
        <v>667</v>
      </c>
      <c r="D174" s="132" t="s">
        <v>141</v>
      </c>
      <c r="E174" s="133" t="s">
        <v>668</v>
      </c>
      <c r="F174" s="134" t="s">
        <v>669</v>
      </c>
      <c r="G174" s="135" t="s">
        <v>184</v>
      </c>
      <c r="H174" s="136">
        <v>2</v>
      </c>
      <c r="I174" s="136"/>
      <c r="J174" s="136">
        <f t="shared" si="20"/>
        <v>0</v>
      </c>
      <c r="K174" s="137"/>
      <c r="L174" s="25"/>
      <c r="M174" s="138" t="s">
        <v>1</v>
      </c>
      <c r="N174" s="139" t="s">
        <v>38</v>
      </c>
      <c r="O174" s="140">
        <v>0.20011000000000001</v>
      </c>
      <c r="P174" s="140">
        <f t="shared" si="21"/>
        <v>0.40022000000000002</v>
      </c>
      <c r="Q174" s="140">
        <v>2.0000000000000002E-5</v>
      </c>
      <c r="R174" s="140">
        <f t="shared" si="22"/>
        <v>4.0000000000000003E-5</v>
      </c>
      <c r="S174" s="140">
        <v>0</v>
      </c>
      <c r="T174" s="141">
        <f t="shared" si="23"/>
        <v>0</v>
      </c>
      <c r="AR174" s="142" t="s">
        <v>185</v>
      </c>
      <c r="AT174" s="142" t="s">
        <v>141</v>
      </c>
      <c r="AU174" s="142" t="s">
        <v>146</v>
      </c>
      <c r="AY174" s="13" t="s">
        <v>139</v>
      </c>
      <c r="BE174" s="143">
        <f t="shared" si="24"/>
        <v>0</v>
      </c>
      <c r="BF174" s="143">
        <f t="shared" si="25"/>
        <v>0</v>
      </c>
      <c r="BG174" s="143">
        <f t="shared" si="26"/>
        <v>0</v>
      </c>
      <c r="BH174" s="143">
        <f t="shared" si="27"/>
        <v>0</v>
      </c>
      <c r="BI174" s="143">
        <f t="shared" si="28"/>
        <v>0</v>
      </c>
      <c r="BJ174" s="13" t="s">
        <v>146</v>
      </c>
      <c r="BK174" s="144">
        <f t="shared" si="29"/>
        <v>0</v>
      </c>
      <c r="BL174" s="13" t="s">
        <v>185</v>
      </c>
      <c r="BM174" s="142" t="s">
        <v>670</v>
      </c>
    </row>
    <row r="175" spans="2:65" s="1" customFormat="1" ht="21.75" customHeight="1">
      <c r="B175" s="131"/>
      <c r="C175" s="145" t="s">
        <v>671</v>
      </c>
      <c r="D175" s="145" t="s">
        <v>167</v>
      </c>
      <c r="E175" s="146" t="s">
        <v>672</v>
      </c>
      <c r="F175" s="147" t="s">
        <v>673</v>
      </c>
      <c r="G175" s="148" t="s">
        <v>184</v>
      </c>
      <c r="H175" s="149">
        <v>2</v>
      </c>
      <c r="I175" s="149"/>
      <c r="J175" s="149">
        <f t="shared" si="20"/>
        <v>0</v>
      </c>
      <c r="K175" s="150"/>
      <c r="L175" s="151"/>
      <c r="M175" s="152" t="s">
        <v>1</v>
      </c>
      <c r="N175" s="153" t="s">
        <v>38</v>
      </c>
      <c r="O175" s="140">
        <v>0</v>
      </c>
      <c r="P175" s="140">
        <f t="shared" si="21"/>
        <v>0</v>
      </c>
      <c r="Q175" s="140">
        <v>6.9999999999999994E-5</v>
      </c>
      <c r="R175" s="140">
        <f t="shared" si="22"/>
        <v>1.3999999999999999E-4</v>
      </c>
      <c r="S175" s="140">
        <v>0</v>
      </c>
      <c r="T175" s="141">
        <f t="shared" si="23"/>
        <v>0</v>
      </c>
      <c r="AR175" s="142" t="s">
        <v>189</v>
      </c>
      <c r="AT175" s="142" t="s">
        <v>167</v>
      </c>
      <c r="AU175" s="142" t="s">
        <v>146</v>
      </c>
      <c r="AY175" s="13" t="s">
        <v>139</v>
      </c>
      <c r="BE175" s="143">
        <f t="shared" si="24"/>
        <v>0</v>
      </c>
      <c r="BF175" s="143">
        <f t="shared" si="25"/>
        <v>0</v>
      </c>
      <c r="BG175" s="143">
        <f t="shared" si="26"/>
        <v>0</v>
      </c>
      <c r="BH175" s="143">
        <f t="shared" si="27"/>
        <v>0</v>
      </c>
      <c r="BI175" s="143">
        <f t="shared" si="28"/>
        <v>0</v>
      </c>
      <c r="BJ175" s="13" t="s">
        <v>146</v>
      </c>
      <c r="BK175" s="144">
        <f t="shared" si="29"/>
        <v>0</v>
      </c>
      <c r="BL175" s="13" t="s">
        <v>185</v>
      </c>
      <c r="BM175" s="142" t="s">
        <v>674</v>
      </c>
    </row>
    <row r="176" spans="2:65" s="1" customFormat="1" ht="16.5" customHeight="1">
      <c r="B176" s="131"/>
      <c r="C176" s="132" t="s">
        <v>675</v>
      </c>
      <c r="D176" s="132" t="s">
        <v>141</v>
      </c>
      <c r="E176" s="133" t="s">
        <v>676</v>
      </c>
      <c r="F176" s="134" t="s">
        <v>677</v>
      </c>
      <c r="G176" s="135" t="s">
        <v>202</v>
      </c>
      <c r="H176" s="136">
        <v>211.5</v>
      </c>
      <c r="I176" s="136"/>
      <c r="J176" s="136">
        <f t="shared" si="20"/>
        <v>0</v>
      </c>
      <c r="K176" s="137"/>
      <c r="L176" s="25"/>
      <c r="M176" s="138" t="s">
        <v>1</v>
      </c>
      <c r="N176" s="139" t="s">
        <v>38</v>
      </c>
      <c r="O176" s="140">
        <v>6.4000000000000001E-2</v>
      </c>
      <c r="P176" s="140">
        <f t="shared" si="21"/>
        <v>13.536</v>
      </c>
      <c r="Q176" s="140">
        <v>1.8000000000000001E-4</v>
      </c>
      <c r="R176" s="140">
        <f t="shared" si="22"/>
        <v>3.807E-2</v>
      </c>
      <c r="S176" s="140">
        <v>0</v>
      </c>
      <c r="T176" s="141">
        <f t="shared" si="23"/>
        <v>0</v>
      </c>
      <c r="AR176" s="142" t="s">
        <v>185</v>
      </c>
      <c r="AT176" s="142" t="s">
        <v>141</v>
      </c>
      <c r="AU176" s="142" t="s">
        <v>146</v>
      </c>
      <c r="AY176" s="13" t="s">
        <v>139</v>
      </c>
      <c r="BE176" s="143">
        <f t="shared" si="24"/>
        <v>0</v>
      </c>
      <c r="BF176" s="143">
        <f t="shared" si="25"/>
        <v>0</v>
      </c>
      <c r="BG176" s="143">
        <f t="shared" si="26"/>
        <v>0</v>
      </c>
      <c r="BH176" s="143">
        <f t="shared" si="27"/>
        <v>0</v>
      </c>
      <c r="BI176" s="143">
        <f t="shared" si="28"/>
        <v>0</v>
      </c>
      <c r="BJ176" s="13" t="s">
        <v>146</v>
      </c>
      <c r="BK176" s="144">
        <f t="shared" si="29"/>
        <v>0</v>
      </c>
      <c r="BL176" s="13" t="s">
        <v>185</v>
      </c>
      <c r="BM176" s="142" t="s">
        <v>678</v>
      </c>
    </row>
    <row r="177" spans="2:65" s="1" customFormat="1" ht="24.2" customHeight="1">
      <c r="B177" s="131"/>
      <c r="C177" s="132" t="s">
        <v>679</v>
      </c>
      <c r="D177" s="132" t="s">
        <v>141</v>
      </c>
      <c r="E177" s="133" t="s">
        <v>680</v>
      </c>
      <c r="F177" s="134" t="s">
        <v>681</v>
      </c>
      <c r="G177" s="135" t="s">
        <v>202</v>
      </c>
      <c r="H177" s="136">
        <v>211.5</v>
      </c>
      <c r="I177" s="136"/>
      <c r="J177" s="136">
        <f t="shared" si="20"/>
        <v>0</v>
      </c>
      <c r="K177" s="137"/>
      <c r="L177" s="25"/>
      <c r="M177" s="138" t="s">
        <v>1</v>
      </c>
      <c r="N177" s="139" t="s">
        <v>38</v>
      </c>
      <c r="O177" s="140">
        <v>5.8049999999999997E-2</v>
      </c>
      <c r="P177" s="140">
        <f t="shared" si="21"/>
        <v>12.277574999999999</v>
      </c>
      <c r="Q177" s="140">
        <v>1.0000000000000001E-5</v>
      </c>
      <c r="R177" s="140">
        <f t="shared" si="22"/>
        <v>2.1150000000000001E-3</v>
      </c>
      <c r="S177" s="140">
        <v>0</v>
      </c>
      <c r="T177" s="141">
        <f t="shared" si="23"/>
        <v>0</v>
      </c>
      <c r="AR177" s="142" t="s">
        <v>185</v>
      </c>
      <c r="AT177" s="142" t="s">
        <v>141</v>
      </c>
      <c r="AU177" s="142" t="s">
        <v>146</v>
      </c>
      <c r="AY177" s="13" t="s">
        <v>139</v>
      </c>
      <c r="BE177" s="143">
        <f t="shared" si="24"/>
        <v>0</v>
      </c>
      <c r="BF177" s="143">
        <f t="shared" si="25"/>
        <v>0</v>
      </c>
      <c r="BG177" s="143">
        <f t="shared" si="26"/>
        <v>0</v>
      </c>
      <c r="BH177" s="143">
        <f t="shared" si="27"/>
        <v>0</v>
      </c>
      <c r="BI177" s="143">
        <f t="shared" si="28"/>
        <v>0</v>
      </c>
      <c r="BJ177" s="13" t="s">
        <v>146</v>
      </c>
      <c r="BK177" s="144">
        <f t="shared" si="29"/>
        <v>0</v>
      </c>
      <c r="BL177" s="13" t="s">
        <v>185</v>
      </c>
      <c r="BM177" s="142" t="s">
        <v>682</v>
      </c>
    </row>
    <row r="178" spans="2:65" s="1" customFormat="1" ht="24.2" customHeight="1">
      <c r="B178" s="131"/>
      <c r="C178" s="132" t="s">
        <v>683</v>
      </c>
      <c r="D178" s="132" t="s">
        <v>141</v>
      </c>
      <c r="E178" s="133" t="s">
        <v>684</v>
      </c>
      <c r="F178" s="134" t="s">
        <v>685</v>
      </c>
      <c r="G178" s="135" t="s">
        <v>184</v>
      </c>
      <c r="H178" s="136">
        <v>4</v>
      </c>
      <c r="I178" s="136"/>
      <c r="J178" s="136">
        <f t="shared" si="20"/>
        <v>0</v>
      </c>
      <c r="K178" s="137"/>
      <c r="L178" s="25"/>
      <c r="M178" s="138" t="s">
        <v>1</v>
      </c>
      <c r="N178" s="139" t="s">
        <v>38</v>
      </c>
      <c r="O178" s="140">
        <v>0.30528</v>
      </c>
      <c r="P178" s="140">
        <f t="shared" si="21"/>
        <v>1.22112</v>
      </c>
      <c r="Q178" s="140">
        <v>0</v>
      </c>
      <c r="R178" s="140">
        <f t="shared" si="22"/>
        <v>0</v>
      </c>
      <c r="S178" s="140">
        <v>0</v>
      </c>
      <c r="T178" s="141">
        <f t="shared" si="23"/>
        <v>0</v>
      </c>
      <c r="AR178" s="142" t="s">
        <v>185</v>
      </c>
      <c r="AT178" s="142" t="s">
        <v>141</v>
      </c>
      <c r="AU178" s="142" t="s">
        <v>146</v>
      </c>
      <c r="AY178" s="13" t="s">
        <v>139</v>
      </c>
      <c r="BE178" s="143">
        <f t="shared" si="24"/>
        <v>0</v>
      </c>
      <c r="BF178" s="143">
        <f t="shared" si="25"/>
        <v>0</v>
      </c>
      <c r="BG178" s="143">
        <f t="shared" si="26"/>
        <v>0</v>
      </c>
      <c r="BH178" s="143">
        <f t="shared" si="27"/>
        <v>0</v>
      </c>
      <c r="BI178" s="143">
        <f t="shared" si="28"/>
        <v>0</v>
      </c>
      <c r="BJ178" s="13" t="s">
        <v>146</v>
      </c>
      <c r="BK178" s="144">
        <f t="shared" si="29"/>
        <v>0</v>
      </c>
      <c r="BL178" s="13" t="s">
        <v>185</v>
      </c>
      <c r="BM178" s="142" t="s">
        <v>686</v>
      </c>
    </row>
    <row r="179" spans="2:65" s="1" customFormat="1" ht="24.2" customHeight="1">
      <c r="B179" s="131"/>
      <c r="C179" s="145" t="s">
        <v>687</v>
      </c>
      <c r="D179" s="145" t="s">
        <v>167</v>
      </c>
      <c r="E179" s="146" t="s">
        <v>688</v>
      </c>
      <c r="F179" s="147" t="s">
        <v>689</v>
      </c>
      <c r="G179" s="148" t="s">
        <v>184</v>
      </c>
      <c r="H179" s="149">
        <v>4</v>
      </c>
      <c r="I179" s="149"/>
      <c r="J179" s="149">
        <f t="shared" si="20"/>
        <v>0</v>
      </c>
      <c r="K179" s="150"/>
      <c r="L179" s="151"/>
      <c r="M179" s="152" t="s">
        <v>1</v>
      </c>
      <c r="N179" s="153" t="s">
        <v>38</v>
      </c>
      <c r="O179" s="140">
        <v>0</v>
      </c>
      <c r="P179" s="140">
        <f t="shared" si="21"/>
        <v>0</v>
      </c>
      <c r="Q179" s="140">
        <v>4.7499999999999999E-3</v>
      </c>
      <c r="R179" s="140">
        <f t="shared" si="22"/>
        <v>1.9E-2</v>
      </c>
      <c r="S179" s="140">
        <v>0</v>
      </c>
      <c r="T179" s="141">
        <f t="shared" si="23"/>
        <v>0</v>
      </c>
      <c r="AR179" s="142" t="s">
        <v>189</v>
      </c>
      <c r="AT179" s="142" t="s">
        <v>167</v>
      </c>
      <c r="AU179" s="142" t="s">
        <v>146</v>
      </c>
      <c r="AY179" s="13" t="s">
        <v>139</v>
      </c>
      <c r="BE179" s="143">
        <f t="shared" si="24"/>
        <v>0</v>
      </c>
      <c r="BF179" s="143">
        <f t="shared" si="25"/>
        <v>0</v>
      </c>
      <c r="BG179" s="143">
        <f t="shared" si="26"/>
        <v>0</v>
      </c>
      <c r="BH179" s="143">
        <f t="shared" si="27"/>
        <v>0</v>
      </c>
      <c r="BI179" s="143">
        <f t="shared" si="28"/>
        <v>0</v>
      </c>
      <c r="BJ179" s="13" t="s">
        <v>146</v>
      </c>
      <c r="BK179" s="144">
        <f t="shared" si="29"/>
        <v>0</v>
      </c>
      <c r="BL179" s="13" t="s">
        <v>185</v>
      </c>
      <c r="BM179" s="142" t="s">
        <v>690</v>
      </c>
    </row>
    <row r="180" spans="2:65" s="1" customFormat="1" ht="24.2" customHeight="1">
      <c r="B180" s="131"/>
      <c r="C180" s="132" t="s">
        <v>691</v>
      </c>
      <c r="D180" s="132" t="s">
        <v>141</v>
      </c>
      <c r="E180" s="133" t="s">
        <v>692</v>
      </c>
      <c r="F180" s="134" t="s">
        <v>693</v>
      </c>
      <c r="G180" s="135" t="s">
        <v>184</v>
      </c>
      <c r="H180" s="136">
        <v>4</v>
      </c>
      <c r="I180" s="136"/>
      <c r="J180" s="136">
        <f t="shared" si="20"/>
        <v>0</v>
      </c>
      <c r="K180" s="137"/>
      <c r="L180" s="25"/>
      <c r="M180" s="138" t="s">
        <v>1</v>
      </c>
      <c r="N180" s="139" t="s">
        <v>38</v>
      </c>
      <c r="O180" s="140">
        <v>0.55081999999999998</v>
      </c>
      <c r="P180" s="140">
        <f t="shared" si="21"/>
        <v>2.2032799999999999</v>
      </c>
      <c r="Q180" s="140">
        <v>4.0000000000000003E-5</v>
      </c>
      <c r="R180" s="140">
        <f t="shared" si="22"/>
        <v>1.6000000000000001E-4</v>
      </c>
      <c r="S180" s="140">
        <v>0</v>
      </c>
      <c r="T180" s="141">
        <f t="shared" si="23"/>
        <v>0</v>
      </c>
      <c r="AR180" s="142" t="s">
        <v>185</v>
      </c>
      <c r="AT180" s="142" t="s">
        <v>141</v>
      </c>
      <c r="AU180" s="142" t="s">
        <v>146</v>
      </c>
      <c r="AY180" s="13" t="s">
        <v>139</v>
      </c>
      <c r="BE180" s="143">
        <f t="shared" si="24"/>
        <v>0</v>
      </c>
      <c r="BF180" s="143">
        <f t="shared" si="25"/>
        <v>0</v>
      </c>
      <c r="BG180" s="143">
        <f t="shared" si="26"/>
        <v>0</v>
      </c>
      <c r="BH180" s="143">
        <f t="shared" si="27"/>
        <v>0</v>
      </c>
      <c r="BI180" s="143">
        <f t="shared" si="28"/>
        <v>0</v>
      </c>
      <c r="BJ180" s="13" t="s">
        <v>146</v>
      </c>
      <c r="BK180" s="144">
        <f t="shared" si="29"/>
        <v>0</v>
      </c>
      <c r="BL180" s="13" t="s">
        <v>185</v>
      </c>
      <c r="BM180" s="142" t="s">
        <v>694</v>
      </c>
    </row>
    <row r="181" spans="2:65" s="1" customFormat="1" ht="24.2" customHeight="1">
      <c r="B181" s="131"/>
      <c r="C181" s="145" t="s">
        <v>695</v>
      </c>
      <c r="D181" s="145" t="s">
        <v>167</v>
      </c>
      <c r="E181" s="146" t="s">
        <v>696</v>
      </c>
      <c r="F181" s="147" t="s">
        <v>697</v>
      </c>
      <c r="G181" s="148" t="s">
        <v>184</v>
      </c>
      <c r="H181" s="149">
        <v>4</v>
      </c>
      <c r="I181" s="149"/>
      <c r="J181" s="149">
        <f t="shared" si="20"/>
        <v>0</v>
      </c>
      <c r="K181" s="150"/>
      <c r="L181" s="151"/>
      <c r="M181" s="152" t="s">
        <v>1</v>
      </c>
      <c r="N181" s="153" t="s">
        <v>38</v>
      </c>
      <c r="O181" s="140">
        <v>0</v>
      </c>
      <c r="P181" s="140">
        <f t="shared" si="21"/>
        <v>0</v>
      </c>
      <c r="Q181" s="140">
        <v>1.376E-2</v>
      </c>
      <c r="R181" s="140">
        <f t="shared" si="22"/>
        <v>5.5039999999999999E-2</v>
      </c>
      <c r="S181" s="140">
        <v>0</v>
      </c>
      <c r="T181" s="141">
        <f t="shared" si="23"/>
        <v>0</v>
      </c>
      <c r="AR181" s="142" t="s">
        <v>189</v>
      </c>
      <c r="AT181" s="142" t="s">
        <v>167</v>
      </c>
      <c r="AU181" s="142" t="s">
        <v>146</v>
      </c>
      <c r="AY181" s="13" t="s">
        <v>139</v>
      </c>
      <c r="BE181" s="143">
        <f t="shared" si="24"/>
        <v>0</v>
      </c>
      <c r="BF181" s="143">
        <f t="shared" si="25"/>
        <v>0</v>
      </c>
      <c r="BG181" s="143">
        <f t="shared" si="26"/>
        <v>0</v>
      </c>
      <c r="BH181" s="143">
        <f t="shared" si="27"/>
        <v>0</v>
      </c>
      <c r="BI181" s="143">
        <f t="shared" si="28"/>
        <v>0</v>
      </c>
      <c r="BJ181" s="13" t="s">
        <v>146</v>
      </c>
      <c r="BK181" s="144">
        <f t="shared" si="29"/>
        <v>0</v>
      </c>
      <c r="BL181" s="13" t="s">
        <v>185</v>
      </c>
      <c r="BM181" s="142" t="s">
        <v>698</v>
      </c>
    </row>
    <row r="182" spans="2:65" s="1" customFormat="1" ht="16.5" customHeight="1">
      <c r="B182" s="131"/>
      <c r="C182" s="132" t="s">
        <v>699</v>
      </c>
      <c r="D182" s="132" t="s">
        <v>141</v>
      </c>
      <c r="E182" s="133" t="s">
        <v>700</v>
      </c>
      <c r="F182" s="134" t="s">
        <v>701</v>
      </c>
      <c r="G182" s="135" t="s">
        <v>184</v>
      </c>
      <c r="H182" s="136">
        <v>1</v>
      </c>
      <c r="I182" s="136"/>
      <c r="J182" s="136">
        <f t="shared" si="20"/>
        <v>0</v>
      </c>
      <c r="K182" s="137"/>
      <c r="L182" s="25"/>
      <c r="M182" s="138" t="s">
        <v>1</v>
      </c>
      <c r="N182" s="139" t="s">
        <v>38</v>
      </c>
      <c r="O182" s="140">
        <v>0.63961000000000001</v>
      </c>
      <c r="P182" s="140">
        <f t="shared" si="21"/>
        <v>0.63961000000000001</v>
      </c>
      <c r="Q182" s="140">
        <v>8.0000000000000007E-5</v>
      </c>
      <c r="R182" s="140">
        <f t="shared" si="22"/>
        <v>8.0000000000000007E-5</v>
      </c>
      <c r="S182" s="140">
        <v>0</v>
      </c>
      <c r="T182" s="141">
        <f t="shared" si="23"/>
        <v>0</v>
      </c>
      <c r="AR182" s="142" t="s">
        <v>185</v>
      </c>
      <c r="AT182" s="142" t="s">
        <v>141</v>
      </c>
      <c r="AU182" s="142" t="s">
        <v>146</v>
      </c>
      <c r="AY182" s="13" t="s">
        <v>139</v>
      </c>
      <c r="BE182" s="143">
        <f t="shared" si="24"/>
        <v>0</v>
      </c>
      <c r="BF182" s="143">
        <f t="shared" si="25"/>
        <v>0</v>
      </c>
      <c r="BG182" s="143">
        <f t="shared" si="26"/>
        <v>0</v>
      </c>
      <c r="BH182" s="143">
        <f t="shared" si="27"/>
        <v>0</v>
      </c>
      <c r="BI182" s="143">
        <f t="shared" si="28"/>
        <v>0</v>
      </c>
      <c r="BJ182" s="13" t="s">
        <v>146</v>
      </c>
      <c r="BK182" s="144">
        <f t="shared" si="29"/>
        <v>0</v>
      </c>
      <c r="BL182" s="13" t="s">
        <v>185</v>
      </c>
      <c r="BM182" s="142" t="s">
        <v>702</v>
      </c>
    </row>
    <row r="183" spans="2:65" s="1" customFormat="1" ht="16.5" customHeight="1">
      <c r="B183" s="131"/>
      <c r="C183" s="145" t="s">
        <v>703</v>
      </c>
      <c r="D183" s="145" t="s">
        <v>167</v>
      </c>
      <c r="E183" s="146" t="s">
        <v>704</v>
      </c>
      <c r="F183" s="147" t="s">
        <v>705</v>
      </c>
      <c r="G183" s="148" t="s">
        <v>184</v>
      </c>
      <c r="H183" s="149">
        <v>1</v>
      </c>
      <c r="I183" s="149"/>
      <c r="J183" s="149">
        <f t="shared" si="20"/>
        <v>0</v>
      </c>
      <c r="K183" s="150"/>
      <c r="L183" s="151"/>
      <c r="M183" s="152" t="s">
        <v>1</v>
      </c>
      <c r="N183" s="153" t="s">
        <v>38</v>
      </c>
      <c r="O183" s="140">
        <v>0</v>
      </c>
      <c r="P183" s="140">
        <f t="shared" si="21"/>
        <v>0</v>
      </c>
      <c r="Q183" s="140">
        <v>9.6900000000000007E-3</v>
      </c>
      <c r="R183" s="140">
        <f t="shared" si="22"/>
        <v>9.6900000000000007E-3</v>
      </c>
      <c r="S183" s="140">
        <v>0</v>
      </c>
      <c r="T183" s="141">
        <f t="shared" si="23"/>
        <v>0</v>
      </c>
      <c r="AR183" s="142" t="s">
        <v>189</v>
      </c>
      <c r="AT183" s="142" t="s">
        <v>167</v>
      </c>
      <c r="AU183" s="142" t="s">
        <v>146</v>
      </c>
      <c r="AY183" s="13" t="s">
        <v>139</v>
      </c>
      <c r="BE183" s="143">
        <f t="shared" si="24"/>
        <v>0</v>
      </c>
      <c r="BF183" s="143">
        <f t="shared" si="25"/>
        <v>0</v>
      </c>
      <c r="BG183" s="143">
        <f t="shared" si="26"/>
        <v>0</v>
      </c>
      <c r="BH183" s="143">
        <f t="shared" si="27"/>
        <v>0</v>
      </c>
      <c r="BI183" s="143">
        <f t="shared" si="28"/>
        <v>0</v>
      </c>
      <c r="BJ183" s="13" t="s">
        <v>146</v>
      </c>
      <c r="BK183" s="144">
        <f t="shared" si="29"/>
        <v>0</v>
      </c>
      <c r="BL183" s="13" t="s">
        <v>185</v>
      </c>
      <c r="BM183" s="142" t="s">
        <v>706</v>
      </c>
    </row>
    <row r="184" spans="2:65" s="1" customFormat="1" ht="24.2" customHeight="1">
      <c r="B184" s="131"/>
      <c r="C184" s="132" t="s">
        <v>707</v>
      </c>
      <c r="D184" s="132" t="s">
        <v>141</v>
      </c>
      <c r="E184" s="133" t="s">
        <v>541</v>
      </c>
      <c r="F184" s="134" t="s">
        <v>542</v>
      </c>
      <c r="G184" s="135" t="s">
        <v>358</v>
      </c>
      <c r="H184" s="136">
        <v>43.536000000000001</v>
      </c>
      <c r="I184" s="136"/>
      <c r="J184" s="136">
        <f t="shared" si="20"/>
        <v>0</v>
      </c>
      <c r="K184" s="137"/>
      <c r="L184" s="25"/>
      <c r="M184" s="138" t="s">
        <v>1</v>
      </c>
      <c r="N184" s="139" t="s">
        <v>38</v>
      </c>
      <c r="O184" s="140">
        <v>0</v>
      </c>
      <c r="P184" s="140">
        <f t="shared" si="21"/>
        <v>0</v>
      </c>
      <c r="Q184" s="140">
        <v>0</v>
      </c>
      <c r="R184" s="140">
        <f t="shared" si="22"/>
        <v>0</v>
      </c>
      <c r="S184" s="140">
        <v>0</v>
      </c>
      <c r="T184" s="141">
        <f t="shared" si="23"/>
        <v>0</v>
      </c>
      <c r="AR184" s="142" t="s">
        <v>185</v>
      </c>
      <c r="AT184" s="142" t="s">
        <v>141</v>
      </c>
      <c r="AU184" s="142" t="s">
        <v>146</v>
      </c>
      <c r="AY184" s="13" t="s">
        <v>139</v>
      </c>
      <c r="BE184" s="143">
        <f t="shared" si="24"/>
        <v>0</v>
      </c>
      <c r="BF184" s="143">
        <f t="shared" si="25"/>
        <v>0</v>
      </c>
      <c r="BG184" s="143">
        <f t="shared" si="26"/>
        <v>0</v>
      </c>
      <c r="BH184" s="143">
        <f t="shared" si="27"/>
        <v>0</v>
      </c>
      <c r="BI184" s="143">
        <f t="shared" si="28"/>
        <v>0</v>
      </c>
      <c r="BJ184" s="13" t="s">
        <v>146</v>
      </c>
      <c r="BK184" s="144">
        <f t="shared" si="29"/>
        <v>0</v>
      </c>
      <c r="BL184" s="13" t="s">
        <v>185</v>
      </c>
      <c r="BM184" s="142" t="s">
        <v>708</v>
      </c>
    </row>
    <row r="185" spans="2:65" s="11" customFormat="1" ht="22.9" customHeight="1">
      <c r="B185" s="120"/>
      <c r="D185" s="121" t="s">
        <v>71</v>
      </c>
      <c r="E185" s="129" t="s">
        <v>709</v>
      </c>
      <c r="F185" s="129" t="s">
        <v>710</v>
      </c>
      <c r="J185" s="130">
        <f>BK185</f>
        <v>0</v>
      </c>
      <c r="L185" s="120"/>
      <c r="M185" s="124"/>
      <c r="P185" s="125">
        <f>SUM(P186:P208)</f>
        <v>52.603350000000006</v>
      </c>
      <c r="R185" s="125">
        <f>SUM(R186:R208)</f>
        <v>0.54693000000000003</v>
      </c>
      <c r="T185" s="126">
        <f>SUM(T186:T208)</f>
        <v>0</v>
      </c>
      <c r="AR185" s="121" t="s">
        <v>146</v>
      </c>
      <c r="AT185" s="127" t="s">
        <v>71</v>
      </c>
      <c r="AU185" s="127" t="s">
        <v>80</v>
      </c>
      <c r="AY185" s="121" t="s">
        <v>139</v>
      </c>
      <c r="BK185" s="128">
        <f>SUM(BK186:BK208)</f>
        <v>0</v>
      </c>
    </row>
    <row r="186" spans="2:65" s="1" customFormat="1" ht="24.2" customHeight="1">
      <c r="B186" s="131"/>
      <c r="C186" s="132" t="s">
        <v>711</v>
      </c>
      <c r="D186" s="132" t="s">
        <v>141</v>
      </c>
      <c r="E186" s="133" t="s">
        <v>712</v>
      </c>
      <c r="F186" s="134" t="s">
        <v>713</v>
      </c>
      <c r="G186" s="135" t="s">
        <v>184</v>
      </c>
      <c r="H186" s="136">
        <v>2</v>
      </c>
      <c r="I186" s="136"/>
      <c r="J186" s="136">
        <f t="shared" ref="J186:J208" si="30">ROUND(I186*H186,3)</f>
        <v>0</v>
      </c>
      <c r="K186" s="137"/>
      <c r="L186" s="25"/>
      <c r="M186" s="138" t="s">
        <v>1</v>
      </c>
      <c r="N186" s="139" t="s">
        <v>38</v>
      </c>
      <c r="O186" s="140">
        <v>1.27722</v>
      </c>
      <c r="P186" s="140">
        <f t="shared" ref="P186:P208" si="31">O186*H186</f>
        <v>2.55444</v>
      </c>
      <c r="Q186" s="140">
        <v>2.7999999999999998E-4</v>
      </c>
      <c r="R186" s="140">
        <f t="shared" ref="R186:R208" si="32">Q186*H186</f>
        <v>5.5999999999999995E-4</v>
      </c>
      <c r="S186" s="140">
        <v>0</v>
      </c>
      <c r="T186" s="141">
        <f t="shared" ref="T186:T208" si="33">S186*H186</f>
        <v>0</v>
      </c>
      <c r="AR186" s="142" t="s">
        <v>185</v>
      </c>
      <c r="AT186" s="142" t="s">
        <v>141</v>
      </c>
      <c r="AU186" s="142" t="s">
        <v>146</v>
      </c>
      <c r="AY186" s="13" t="s">
        <v>139</v>
      </c>
      <c r="BE186" s="143">
        <f t="shared" ref="BE186:BE208" si="34">IF(N186="základná",J186,0)</f>
        <v>0</v>
      </c>
      <c r="BF186" s="143">
        <f t="shared" ref="BF186:BF208" si="35">IF(N186="znížená",J186,0)</f>
        <v>0</v>
      </c>
      <c r="BG186" s="143">
        <f t="shared" ref="BG186:BG208" si="36">IF(N186="zákl. prenesená",J186,0)</f>
        <v>0</v>
      </c>
      <c r="BH186" s="143">
        <f t="shared" ref="BH186:BH208" si="37">IF(N186="zníž. prenesená",J186,0)</f>
        <v>0</v>
      </c>
      <c r="BI186" s="143">
        <f t="shared" ref="BI186:BI208" si="38">IF(N186="nulová",J186,0)</f>
        <v>0</v>
      </c>
      <c r="BJ186" s="13" t="s">
        <v>146</v>
      </c>
      <c r="BK186" s="144">
        <f t="shared" ref="BK186:BK208" si="39">ROUND(I186*H186,3)</f>
        <v>0</v>
      </c>
      <c r="BL186" s="13" t="s">
        <v>185</v>
      </c>
      <c r="BM186" s="142" t="s">
        <v>714</v>
      </c>
    </row>
    <row r="187" spans="2:65" s="1" customFormat="1" ht="24.2" customHeight="1">
      <c r="B187" s="131"/>
      <c r="C187" s="145" t="s">
        <v>715</v>
      </c>
      <c r="D187" s="145" t="s">
        <v>167</v>
      </c>
      <c r="E187" s="146" t="s">
        <v>716</v>
      </c>
      <c r="F187" s="147" t="s">
        <v>717</v>
      </c>
      <c r="G187" s="148" t="s">
        <v>184</v>
      </c>
      <c r="H187" s="149">
        <v>2</v>
      </c>
      <c r="I187" s="149"/>
      <c r="J187" s="149">
        <f t="shared" si="30"/>
        <v>0</v>
      </c>
      <c r="K187" s="150"/>
      <c r="L187" s="151"/>
      <c r="M187" s="152" t="s">
        <v>1</v>
      </c>
      <c r="N187" s="153" t="s">
        <v>38</v>
      </c>
      <c r="O187" s="140">
        <v>0</v>
      </c>
      <c r="P187" s="140">
        <f t="shared" si="31"/>
        <v>0</v>
      </c>
      <c r="Q187" s="140">
        <v>2.5499999999999998E-2</v>
      </c>
      <c r="R187" s="140">
        <f t="shared" si="32"/>
        <v>5.0999999999999997E-2</v>
      </c>
      <c r="S187" s="140">
        <v>0</v>
      </c>
      <c r="T187" s="141">
        <f t="shared" si="33"/>
        <v>0</v>
      </c>
      <c r="AR187" s="142" t="s">
        <v>189</v>
      </c>
      <c r="AT187" s="142" t="s">
        <v>167</v>
      </c>
      <c r="AU187" s="142" t="s">
        <v>146</v>
      </c>
      <c r="AY187" s="13" t="s">
        <v>139</v>
      </c>
      <c r="BE187" s="143">
        <f t="shared" si="34"/>
        <v>0</v>
      </c>
      <c r="BF187" s="143">
        <f t="shared" si="35"/>
        <v>0</v>
      </c>
      <c r="BG187" s="143">
        <f t="shared" si="36"/>
        <v>0</v>
      </c>
      <c r="BH187" s="143">
        <f t="shared" si="37"/>
        <v>0</v>
      </c>
      <c r="BI187" s="143">
        <f t="shared" si="38"/>
        <v>0</v>
      </c>
      <c r="BJ187" s="13" t="s">
        <v>146</v>
      </c>
      <c r="BK187" s="144">
        <f t="shared" si="39"/>
        <v>0</v>
      </c>
      <c r="BL187" s="13" t="s">
        <v>185</v>
      </c>
      <c r="BM187" s="142" t="s">
        <v>718</v>
      </c>
    </row>
    <row r="188" spans="2:65" s="1" customFormat="1" ht="24.2" customHeight="1">
      <c r="B188" s="131"/>
      <c r="C188" s="132" t="s">
        <v>719</v>
      </c>
      <c r="D188" s="132" t="s">
        <v>141</v>
      </c>
      <c r="E188" s="133" t="s">
        <v>720</v>
      </c>
      <c r="F188" s="134" t="s">
        <v>721</v>
      </c>
      <c r="G188" s="135" t="s">
        <v>184</v>
      </c>
      <c r="H188" s="136">
        <v>6</v>
      </c>
      <c r="I188" s="136"/>
      <c r="J188" s="136">
        <f t="shared" si="30"/>
        <v>0</v>
      </c>
      <c r="K188" s="137"/>
      <c r="L188" s="25"/>
      <c r="M188" s="138" t="s">
        <v>1</v>
      </c>
      <c r="N188" s="139" t="s">
        <v>38</v>
      </c>
      <c r="O188" s="140">
        <v>1.4980800000000001</v>
      </c>
      <c r="P188" s="140">
        <f t="shared" si="31"/>
        <v>8.9884800000000009</v>
      </c>
      <c r="Q188" s="140">
        <v>2.7999999999999998E-4</v>
      </c>
      <c r="R188" s="140">
        <f t="shared" si="32"/>
        <v>1.6799999999999999E-3</v>
      </c>
      <c r="S188" s="140">
        <v>0</v>
      </c>
      <c r="T188" s="141">
        <f t="shared" si="33"/>
        <v>0</v>
      </c>
      <c r="AR188" s="142" t="s">
        <v>185</v>
      </c>
      <c r="AT188" s="142" t="s">
        <v>141</v>
      </c>
      <c r="AU188" s="142" t="s">
        <v>146</v>
      </c>
      <c r="AY188" s="13" t="s">
        <v>139</v>
      </c>
      <c r="BE188" s="143">
        <f t="shared" si="34"/>
        <v>0</v>
      </c>
      <c r="BF188" s="143">
        <f t="shared" si="35"/>
        <v>0</v>
      </c>
      <c r="BG188" s="143">
        <f t="shared" si="36"/>
        <v>0</v>
      </c>
      <c r="BH188" s="143">
        <f t="shared" si="37"/>
        <v>0</v>
      </c>
      <c r="BI188" s="143">
        <f t="shared" si="38"/>
        <v>0</v>
      </c>
      <c r="BJ188" s="13" t="s">
        <v>146</v>
      </c>
      <c r="BK188" s="144">
        <f t="shared" si="39"/>
        <v>0</v>
      </c>
      <c r="BL188" s="13" t="s">
        <v>185</v>
      </c>
      <c r="BM188" s="142" t="s">
        <v>722</v>
      </c>
    </row>
    <row r="189" spans="2:65" s="1" customFormat="1" ht="16.5" customHeight="1">
      <c r="B189" s="131"/>
      <c r="C189" s="145" t="s">
        <v>723</v>
      </c>
      <c r="D189" s="145" t="s">
        <v>167</v>
      </c>
      <c r="E189" s="146" t="s">
        <v>724</v>
      </c>
      <c r="F189" s="147" t="s">
        <v>725</v>
      </c>
      <c r="G189" s="148" t="s">
        <v>184</v>
      </c>
      <c r="H189" s="149">
        <v>6</v>
      </c>
      <c r="I189" s="149"/>
      <c r="J189" s="149">
        <f t="shared" si="30"/>
        <v>0</v>
      </c>
      <c r="K189" s="150"/>
      <c r="L189" s="151"/>
      <c r="M189" s="152" t="s">
        <v>1</v>
      </c>
      <c r="N189" s="153" t="s">
        <v>38</v>
      </c>
      <c r="O189" s="140">
        <v>0</v>
      </c>
      <c r="P189" s="140">
        <f t="shared" si="31"/>
        <v>0</v>
      </c>
      <c r="Q189" s="140">
        <v>1.41E-2</v>
      </c>
      <c r="R189" s="140">
        <f t="shared" si="32"/>
        <v>8.4599999999999995E-2</v>
      </c>
      <c r="S189" s="140">
        <v>0</v>
      </c>
      <c r="T189" s="141">
        <f t="shared" si="33"/>
        <v>0</v>
      </c>
      <c r="AR189" s="142" t="s">
        <v>189</v>
      </c>
      <c r="AT189" s="142" t="s">
        <v>167</v>
      </c>
      <c r="AU189" s="142" t="s">
        <v>146</v>
      </c>
      <c r="AY189" s="13" t="s">
        <v>139</v>
      </c>
      <c r="BE189" s="143">
        <f t="shared" si="34"/>
        <v>0</v>
      </c>
      <c r="BF189" s="143">
        <f t="shared" si="35"/>
        <v>0</v>
      </c>
      <c r="BG189" s="143">
        <f t="shared" si="36"/>
        <v>0</v>
      </c>
      <c r="BH189" s="143">
        <f t="shared" si="37"/>
        <v>0</v>
      </c>
      <c r="BI189" s="143">
        <f t="shared" si="38"/>
        <v>0</v>
      </c>
      <c r="BJ189" s="13" t="s">
        <v>146</v>
      </c>
      <c r="BK189" s="144">
        <f t="shared" si="39"/>
        <v>0</v>
      </c>
      <c r="BL189" s="13" t="s">
        <v>185</v>
      </c>
      <c r="BM189" s="142" t="s">
        <v>726</v>
      </c>
    </row>
    <row r="190" spans="2:65" s="1" customFormat="1" ht="24.2" customHeight="1">
      <c r="B190" s="131"/>
      <c r="C190" s="132" t="s">
        <v>727</v>
      </c>
      <c r="D190" s="132" t="s">
        <v>141</v>
      </c>
      <c r="E190" s="133" t="s">
        <v>728</v>
      </c>
      <c r="F190" s="134" t="s">
        <v>729</v>
      </c>
      <c r="G190" s="135" t="s">
        <v>184</v>
      </c>
      <c r="H190" s="136">
        <v>2</v>
      </c>
      <c r="I190" s="136"/>
      <c r="J190" s="136">
        <f t="shared" si="30"/>
        <v>0</v>
      </c>
      <c r="K190" s="137"/>
      <c r="L190" s="25"/>
      <c r="M190" s="138" t="s">
        <v>1</v>
      </c>
      <c r="N190" s="139" t="s">
        <v>38</v>
      </c>
      <c r="O190" s="140">
        <v>10.034660000000001</v>
      </c>
      <c r="P190" s="140">
        <f t="shared" si="31"/>
        <v>20.069320000000001</v>
      </c>
      <c r="Q190" s="140">
        <v>1.0499999999999999E-3</v>
      </c>
      <c r="R190" s="140">
        <f t="shared" si="32"/>
        <v>2.0999999999999999E-3</v>
      </c>
      <c r="S190" s="140">
        <v>0</v>
      </c>
      <c r="T190" s="141">
        <f t="shared" si="33"/>
        <v>0</v>
      </c>
      <c r="AR190" s="142" t="s">
        <v>185</v>
      </c>
      <c r="AT190" s="142" t="s">
        <v>141</v>
      </c>
      <c r="AU190" s="142" t="s">
        <v>146</v>
      </c>
      <c r="AY190" s="13" t="s">
        <v>139</v>
      </c>
      <c r="BE190" s="143">
        <f t="shared" si="34"/>
        <v>0</v>
      </c>
      <c r="BF190" s="143">
        <f t="shared" si="35"/>
        <v>0</v>
      </c>
      <c r="BG190" s="143">
        <f t="shared" si="36"/>
        <v>0</v>
      </c>
      <c r="BH190" s="143">
        <f t="shared" si="37"/>
        <v>0</v>
      </c>
      <c r="BI190" s="143">
        <f t="shared" si="38"/>
        <v>0</v>
      </c>
      <c r="BJ190" s="13" t="s">
        <v>146</v>
      </c>
      <c r="BK190" s="144">
        <f t="shared" si="39"/>
        <v>0</v>
      </c>
      <c r="BL190" s="13" t="s">
        <v>185</v>
      </c>
      <c r="BM190" s="142" t="s">
        <v>730</v>
      </c>
    </row>
    <row r="191" spans="2:65" s="1" customFormat="1" ht="24.2" customHeight="1">
      <c r="B191" s="131"/>
      <c r="C191" s="145" t="s">
        <v>731</v>
      </c>
      <c r="D191" s="145" t="s">
        <v>167</v>
      </c>
      <c r="E191" s="146" t="s">
        <v>732</v>
      </c>
      <c r="F191" s="147" t="s">
        <v>733</v>
      </c>
      <c r="G191" s="148" t="s">
        <v>184</v>
      </c>
      <c r="H191" s="149">
        <v>2</v>
      </c>
      <c r="I191" s="149"/>
      <c r="J191" s="149">
        <f t="shared" si="30"/>
        <v>0</v>
      </c>
      <c r="K191" s="150"/>
      <c r="L191" s="151"/>
      <c r="M191" s="152" t="s">
        <v>1</v>
      </c>
      <c r="N191" s="153" t="s">
        <v>38</v>
      </c>
      <c r="O191" s="140">
        <v>0</v>
      </c>
      <c r="P191" s="140">
        <f t="shared" si="31"/>
        <v>0</v>
      </c>
      <c r="Q191" s="140">
        <v>5.3999999999999999E-2</v>
      </c>
      <c r="R191" s="140">
        <f t="shared" si="32"/>
        <v>0.108</v>
      </c>
      <c r="S191" s="140">
        <v>0</v>
      </c>
      <c r="T191" s="141">
        <f t="shared" si="33"/>
        <v>0</v>
      </c>
      <c r="AR191" s="142" t="s">
        <v>189</v>
      </c>
      <c r="AT191" s="142" t="s">
        <v>167</v>
      </c>
      <c r="AU191" s="142" t="s">
        <v>146</v>
      </c>
      <c r="AY191" s="13" t="s">
        <v>139</v>
      </c>
      <c r="BE191" s="143">
        <f t="shared" si="34"/>
        <v>0</v>
      </c>
      <c r="BF191" s="143">
        <f t="shared" si="35"/>
        <v>0</v>
      </c>
      <c r="BG191" s="143">
        <f t="shared" si="36"/>
        <v>0</v>
      </c>
      <c r="BH191" s="143">
        <f t="shared" si="37"/>
        <v>0</v>
      </c>
      <c r="BI191" s="143">
        <f t="shared" si="38"/>
        <v>0</v>
      </c>
      <c r="BJ191" s="13" t="s">
        <v>146</v>
      </c>
      <c r="BK191" s="144">
        <f t="shared" si="39"/>
        <v>0</v>
      </c>
      <c r="BL191" s="13" t="s">
        <v>185</v>
      </c>
      <c r="BM191" s="142" t="s">
        <v>734</v>
      </c>
    </row>
    <row r="192" spans="2:65" s="1" customFormat="1" ht="16.5" customHeight="1">
      <c r="B192" s="131"/>
      <c r="C192" s="132" t="s">
        <v>735</v>
      </c>
      <c r="D192" s="132" t="s">
        <v>141</v>
      </c>
      <c r="E192" s="133" t="s">
        <v>736</v>
      </c>
      <c r="F192" s="134" t="s">
        <v>737</v>
      </c>
      <c r="G192" s="135" t="s">
        <v>184</v>
      </c>
      <c r="H192" s="136">
        <v>2</v>
      </c>
      <c r="I192" s="136"/>
      <c r="J192" s="136">
        <f t="shared" si="30"/>
        <v>0</v>
      </c>
      <c r="K192" s="137"/>
      <c r="L192" s="25"/>
      <c r="M192" s="138" t="s">
        <v>1</v>
      </c>
      <c r="N192" s="139" t="s">
        <v>38</v>
      </c>
      <c r="O192" s="140">
        <v>0.13436999999999999</v>
      </c>
      <c r="P192" s="140">
        <f t="shared" si="31"/>
        <v>0.26873999999999998</v>
      </c>
      <c r="Q192" s="140">
        <v>0</v>
      </c>
      <c r="R192" s="140">
        <f t="shared" si="32"/>
        <v>0</v>
      </c>
      <c r="S192" s="140">
        <v>0</v>
      </c>
      <c r="T192" s="141">
        <f t="shared" si="33"/>
        <v>0</v>
      </c>
      <c r="AR192" s="142" t="s">
        <v>185</v>
      </c>
      <c r="AT192" s="142" t="s">
        <v>141</v>
      </c>
      <c r="AU192" s="142" t="s">
        <v>146</v>
      </c>
      <c r="AY192" s="13" t="s">
        <v>139</v>
      </c>
      <c r="BE192" s="143">
        <f t="shared" si="34"/>
        <v>0</v>
      </c>
      <c r="BF192" s="143">
        <f t="shared" si="35"/>
        <v>0</v>
      </c>
      <c r="BG192" s="143">
        <f t="shared" si="36"/>
        <v>0</v>
      </c>
      <c r="BH192" s="143">
        <f t="shared" si="37"/>
        <v>0</v>
      </c>
      <c r="BI192" s="143">
        <f t="shared" si="38"/>
        <v>0</v>
      </c>
      <c r="BJ192" s="13" t="s">
        <v>146</v>
      </c>
      <c r="BK192" s="144">
        <f t="shared" si="39"/>
        <v>0</v>
      </c>
      <c r="BL192" s="13" t="s">
        <v>185</v>
      </c>
      <c r="BM192" s="142" t="s">
        <v>738</v>
      </c>
    </row>
    <row r="193" spans="2:65" s="1" customFormat="1" ht="16.5" customHeight="1">
      <c r="B193" s="131"/>
      <c r="C193" s="145" t="s">
        <v>739</v>
      </c>
      <c r="D193" s="145" t="s">
        <v>167</v>
      </c>
      <c r="E193" s="146" t="s">
        <v>740</v>
      </c>
      <c r="F193" s="147" t="s">
        <v>741</v>
      </c>
      <c r="G193" s="148" t="s">
        <v>184</v>
      </c>
      <c r="H193" s="149">
        <v>2</v>
      </c>
      <c r="I193" s="149"/>
      <c r="J193" s="149">
        <f t="shared" si="30"/>
        <v>0</v>
      </c>
      <c r="K193" s="150"/>
      <c r="L193" s="151"/>
      <c r="M193" s="152" t="s">
        <v>1</v>
      </c>
      <c r="N193" s="153" t="s">
        <v>38</v>
      </c>
      <c r="O193" s="140">
        <v>0</v>
      </c>
      <c r="P193" s="140">
        <f t="shared" si="31"/>
        <v>0</v>
      </c>
      <c r="Q193" s="140">
        <v>2E-3</v>
      </c>
      <c r="R193" s="140">
        <f t="shared" si="32"/>
        <v>4.0000000000000001E-3</v>
      </c>
      <c r="S193" s="140">
        <v>0</v>
      </c>
      <c r="T193" s="141">
        <f t="shared" si="33"/>
        <v>0</v>
      </c>
      <c r="AR193" s="142" t="s">
        <v>189</v>
      </c>
      <c r="AT193" s="142" t="s">
        <v>167</v>
      </c>
      <c r="AU193" s="142" t="s">
        <v>146</v>
      </c>
      <c r="AY193" s="13" t="s">
        <v>139</v>
      </c>
      <c r="BE193" s="143">
        <f t="shared" si="34"/>
        <v>0</v>
      </c>
      <c r="BF193" s="143">
        <f t="shared" si="35"/>
        <v>0</v>
      </c>
      <c r="BG193" s="143">
        <f t="shared" si="36"/>
        <v>0</v>
      </c>
      <c r="BH193" s="143">
        <f t="shared" si="37"/>
        <v>0</v>
      </c>
      <c r="BI193" s="143">
        <f t="shared" si="38"/>
        <v>0</v>
      </c>
      <c r="BJ193" s="13" t="s">
        <v>146</v>
      </c>
      <c r="BK193" s="144">
        <f t="shared" si="39"/>
        <v>0</v>
      </c>
      <c r="BL193" s="13" t="s">
        <v>185</v>
      </c>
      <c r="BM193" s="142" t="s">
        <v>742</v>
      </c>
    </row>
    <row r="194" spans="2:65" s="1" customFormat="1" ht="24.2" customHeight="1">
      <c r="B194" s="131"/>
      <c r="C194" s="132" t="s">
        <v>743</v>
      </c>
      <c r="D194" s="132" t="s">
        <v>141</v>
      </c>
      <c r="E194" s="133" t="s">
        <v>744</v>
      </c>
      <c r="F194" s="134" t="s">
        <v>745</v>
      </c>
      <c r="G194" s="135" t="s">
        <v>184</v>
      </c>
      <c r="H194" s="136">
        <v>1</v>
      </c>
      <c r="I194" s="136"/>
      <c r="J194" s="136">
        <f t="shared" si="30"/>
        <v>0</v>
      </c>
      <c r="K194" s="137"/>
      <c r="L194" s="25"/>
      <c r="M194" s="138" t="s">
        <v>1</v>
      </c>
      <c r="N194" s="139" t="s">
        <v>38</v>
      </c>
      <c r="O194" s="140">
        <v>0.71186000000000005</v>
      </c>
      <c r="P194" s="140">
        <f t="shared" si="31"/>
        <v>0.71186000000000005</v>
      </c>
      <c r="Q194" s="140">
        <v>7.2999999999999996E-4</v>
      </c>
      <c r="R194" s="140">
        <f t="shared" si="32"/>
        <v>7.2999999999999996E-4</v>
      </c>
      <c r="S194" s="140">
        <v>0</v>
      </c>
      <c r="T194" s="141">
        <f t="shared" si="33"/>
        <v>0</v>
      </c>
      <c r="AR194" s="142" t="s">
        <v>185</v>
      </c>
      <c r="AT194" s="142" t="s">
        <v>141</v>
      </c>
      <c r="AU194" s="142" t="s">
        <v>146</v>
      </c>
      <c r="AY194" s="13" t="s">
        <v>139</v>
      </c>
      <c r="BE194" s="143">
        <f t="shared" si="34"/>
        <v>0</v>
      </c>
      <c r="BF194" s="143">
        <f t="shared" si="35"/>
        <v>0</v>
      </c>
      <c r="BG194" s="143">
        <f t="shared" si="36"/>
        <v>0</v>
      </c>
      <c r="BH194" s="143">
        <f t="shared" si="37"/>
        <v>0</v>
      </c>
      <c r="BI194" s="143">
        <f t="shared" si="38"/>
        <v>0</v>
      </c>
      <c r="BJ194" s="13" t="s">
        <v>146</v>
      </c>
      <c r="BK194" s="144">
        <f t="shared" si="39"/>
        <v>0</v>
      </c>
      <c r="BL194" s="13" t="s">
        <v>185</v>
      </c>
      <c r="BM194" s="142" t="s">
        <v>746</v>
      </c>
    </row>
    <row r="195" spans="2:65" s="1" customFormat="1" ht="16.5" customHeight="1">
      <c r="B195" s="131"/>
      <c r="C195" s="145" t="s">
        <v>747</v>
      </c>
      <c r="D195" s="145" t="s">
        <v>167</v>
      </c>
      <c r="E195" s="146" t="s">
        <v>748</v>
      </c>
      <c r="F195" s="147" t="s">
        <v>749</v>
      </c>
      <c r="G195" s="148" t="s">
        <v>184</v>
      </c>
      <c r="H195" s="149">
        <v>1</v>
      </c>
      <c r="I195" s="149"/>
      <c r="J195" s="149">
        <f t="shared" si="30"/>
        <v>0</v>
      </c>
      <c r="K195" s="150"/>
      <c r="L195" s="151"/>
      <c r="M195" s="152" t="s">
        <v>1</v>
      </c>
      <c r="N195" s="153" t="s">
        <v>38</v>
      </c>
      <c r="O195" s="140">
        <v>0</v>
      </c>
      <c r="P195" s="140">
        <f t="shared" si="31"/>
        <v>0</v>
      </c>
      <c r="Q195" s="140">
        <v>1.8499999999999999E-2</v>
      </c>
      <c r="R195" s="140">
        <f t="shared" si="32"/>
        <v>1.8499999999999999E-2</v>
      </c>
      <c r="S195" s="140">
        <v>0</v>
      </c>
      <c r="T195" s="141">
        <f t="shared" si="33"/>
        <v>0</v>
      </c>
      <c r="AR195" s="142" t="s">
        <v>189</v>
      </c>
      <c r="AT195" s="142" t="s">
        <v>167</v>
      </c>
      <c r="AU195" s="142" t="s">
        <v>146</v>
      </c>
      <c r="AY195" s="13" t="s">
        <v>139</v>
      </c>
      <c r="BE195" s="143">
        <f t="shared" si="34"/>
        <v>0</v>
      </c>
      <c r="BF195" s="143">
        <f t="shared" si="35"/>
        <v>0</v>
      </c>
      <c r="BG195" s="143">
        <f t="shared" si="36"/>
        <v>0</v>
      </c>
      <c r="BH195" s="143">
        <f t="shared" si="37"/>
        <v>0</v>
      </c>
      <c r="BI195" s="143">
        <f t="shared" si="38"/>
        <v>0</v>
      </c>
      <c r="BJ195" s="13" t="s">
        <v>146</v>
      </c>
      <c r="BK195" s="144">
        <f t="shared" si="39"/>
        <v>0</v>
      </c>
      <c r="BL195" s="13" t="s">
        <v>185</v>
      </c>
      <c r="BM195" s="142" t="s">
        <v>750</v>
      </c>
    </row>
    <row r="196" spans="2:65" s="1" customFormat="1" ht="24.2" customHeight="1">
      <c r="B196" s="131"/>
      <c r="C196" s="132" t="s">
        <v>751</v>
      </c>
      <c r="D196" s="132" t="s">
        <v>141</v>
      </c>
      <c r="E196" s="133" t="s">
        <v>752</v>
      </c>
      <c r="F196" s="134" t="s">
        <v>753</v>
      </c>
      <c r="G196" s="135" t="s">
        <v>184</v>
      </c>
      <c r="H196" s="136">
        <v>4</v>
      </c>
      <c r="I196" s="136"/>
      <c r="J196" s="136">
        <f t="shared" si="30"/>
        <v>0</v>
      </c>
      <c r="K196" s="137"/>
      <c r="L196" s="25"/>
      <c r="M196" s="138" t="s">
        <v>1</v>
      </c>
      <c r="N196" s="139" t="s">
        <v>38</v>
      </c>
      <c r="O196" s="140">
        <v>2.64595</v>
      </c>
      <c r="P196" s="140">
        <f t="shared" si="31"/>
        <v>10.5838</v>
      </c>
      <c r="Q196" s="140">
        <v>1.06E-3</v>
      </c>
      <c r="R196" s="140">
        <f t="shared" si="32"/>
        <v>4.2399999999999998E-3</v>
      </c>
      <c r="S196" s="140">
        <v>0</v>
      </c>
      <c r="T196" s="141">
        <f t="shared" si="33"/>
        <v>0</v>
      </c>
      <c r="AR196" s="142" t="s">
        <v>185</v>
      </c>
      <c r="AT196" s="142" t="s">
        <v>141</v>
      </c>
      <c r="AU196" s="142" t="s">
        <v>146</v>
      </c>
      <c r="AY196" s="13" t="s">
        <v>139</v>
      </c>
      <c r="BE196" s="143">
        <f t="shared" si="34"/>
        <v>0</v>
      </c>
      <c r="BF196" s="143">
        <f t="shared" si="35"/>
        <v>0</v>
      </c>
      <c r="BG196" s="143">
        <f t="shared" si="36"/>
        <v>0</v>
      </c>
      <c r="BH196" s="143">
        <f t="shared" si="37"/>
        <v>0</v>
      </c>
      <c r="BI196" s="143">
        <f t="shared" si="38"/>
        <v>0</v>
      </c>
      <c r="BJ196" s="13" t="s">
        <v>146</v>
      </c>
      <c r="BK196" s="144">
        <f t="shared" si="39"/>
        <v>0</v>
      </c>
      <c r="BL196" s="13" t="s">
        <v>185</v>
      </c>
      <c r="BM196" s="142" t="s">
        <v>754</v>
      </c>
    </row>
    <row r="197" spans="2:65" s="1" customFormat="1" ht="24.2" customHeight="1">
      <c r="B197" s="131"/>
      <c r="C197" s="145" t="s">
        <v>225</v>
      </c>
      <c r="D197" s="145" t="s">
        <v>167</v>
      </c>
      <c r="E197" s="146" t="s">
        <v>755</v>
      </c>
      <c r="F197" s="147" t="s">
        <v>756</v>
      </c>
      <c r="G197" s="148" t="s">
        <v>184</v>
      </c>
      <c r="H197" s="149">
        <v>4</v>
      </c>
      <c r="I197" s="149"/>
      <c r="J197" s="149">
        <f t="shared" si="30"/>
        <v>0</v>
      </c>
      <c r="K197" s="150"/>
      <c r="L197" s="151"/>
      <c r="M197" s="152" t="s">
        <v>1</v>
      </c>
      <c r="N197" s="153" t="s">
        <v>38</v>
      </c>
      <c r="O197" s="140">
        <v>0</v>
      </c>
      <c r="P197" s="140">
        <f t="shared" si="31"/>
        <v>0</v>
      </c>
      <c r="Q197" s="140">
        <v>5.6300000000000003E-2</v>
      </c>
      <c r="R197" s="140">
        <f t="shared" si="32"/>
        <v>0.22520000000000001</v>
      </c>
      <c r="S197" s="140">
        <v>0</v>
      </c>
      <c r="T197" s="141">
        <f t="shared" si="33"/>
        <v>0</v>
      </c>
      <c r="AR197" s="142" t="s">
        <v>189</v>
      </c>
      <c r="AT197" s="142" t="s">
        <v>167</v>
      </c>
      <c r="AU197" s="142" t="s">
        <v>146</v>
      </c>
      <c r="AY197" s="13" t="s">
        <v>139</v>
      </c>
      <c r="BE197" s="143">
        <f t="shared" si="34"/>
        <v>0</v>
      </c>
      <c r="BF197" s="143">
        <f t="shared" si="35"/>
        <v>0</v>
      </c>
      <c r="BG197" s="143">
        <f t="shared" si="36"/>
        <v>0</v>
      </c>
      <c r="BH197" s="143">
        <f t="shared" si="37"/>
        <v>0</v>
      </c>
      <c r="BI197" s="143">
        <f t="shared" si="38"/>
        <v>0</v>
      </c>
      <c r="BJ197" s="13" t="s">
        <v>146</v>
      </c>
      <c r="BK197" s="144">
        <f t="shared" si="39"/>
        <v>0</v>
      </c>
      <c r="BL197" s="13" t="s">
        <v>185</v>
      </c>
      <c r="BM197" s="142" t="s">
        <v>757</v>
      </c>
    </row>
    <row r="198" spans="2:65" s="1" customFormat="1" ht="24.2" customHeight="1">
      <c r="B198" s="131"/>
      <c r="C198" s="132" t="s">
        <v>758</v>
      </c>
      <c r="D198" s="132" t="s">
        <v>141</v>
      </c>
      <c r="E198" s="133" t="s">
        <v>759</v>
      </c>
      <c r="F198" s="134" t="s">
        <v>760</v>
      </c>
      <c r="G198" s="135" t="s">
        <v>184</v>
      </c>
      <c r="H198" s="136">
        <v>3</v>
      </c>
      <c r="I198" s="136"/>
      <c r="J198" s="136">
        <f t="shared" si="30"/>
        <v>0</v>
      </c>
      <c r="K198" s="137"/>
      <c r="L198" s="25"/>
      <c r="M198" s="138" t="s">
        <v>1</v>
      </c>
      <c r="N198" s="139" t="s">
        <v>38</v>
      </c>
      <c r="O198" s="140">
        <v>0.52888999999999997</v>
      </c>
      <c r="P198" s="140">
        <f t="shared" si="31"/>
        <v>1.5866699999999998</v>
      </c>
      <c r="Q198" s="140">
        <v>2.7999999999999998E-4</v>
      </c>
      <c r="R198" s="140">
        <f t="shared" si="32"/>
        <v>8.3999999999999993E-4</v>
      </c>
      <c r="S198" s="140">
        <v>0</v>
      </c>
      <c r="T198" s="141">
        <f t="shared" si="33"/>
        <v>0</v>
      </c>
      <c r="AR198" s="142" t="s">
        <v>185</v>
      </c>
      <c r="AT198" s="142" t="s">
        <v>141</v>
      </c>
      <c r="AU198" s="142" t="s">
        <v>146</v>
      </c>
      <c r="AY198" s="13" t="s">
        <v>139</v>
      </c>
      <c r="BE198" s="143">
        <f t="shared" si="34"/>
        <v>0</v>
      </c>
      <c r="BF198" s="143">
        <f t="shared" si="35"/>
        <v>0</v>
      </c>
      <c r="BG198" s="143">
        <f t="shared" si="36"/>
        <v>0</v>
      </c>
      <c r="BH198" s="143">
        <f t="shared" si="37"/>
        <v>0</v>
      </c>
      <c r="BI198" s="143">
        <f t="shared" si="38"/>
        <v>0</v>
      </c>
      <c r="BJ198" s="13" t="s">
        <v>146</v>
      </c>
      <c r="BK198" s="144">
        <f t="shared" si="39"/>
        <v>0</v>
      </c>
      <c r="BL198" s="13" t="s">
        <v>185</v>
      </c>
      <c r="BM198" s="142" t="s">
        <v>761</v>
      </c>
    </row>
    <row r="199" spans="2:65" s="1" customFormat="1" ht="16.5" customHeight="1">
      <c r="B199" s="131"/>
      <c r="C199" s="145" t="s">
        <v>762</v>
      </c>
      <c r="D199" s="145" t="s">
        <v>167</v>
      </c>
      <c r="E199" s="146" t="s">
        <v>763</v>
      </c>
      <c r="F199" s="147" t="s">
        <v>764</v>
      </c>
      <c r="G199" s="148" t="s">
        <v>184</v>
      </c>
      <c r="H199" s="149">
        <v>3</v>
      </c>
      <c r="I199" s="149"/>
      <c r="J199" s="149">
        <f t="shared" si="30"/>
        <v>0</v>
      </c>
      <c r="K199" s="150"/>
      <c r="L199" s="151"/>
      <c r="M199" s="152" t="s">
        <v>1</v>
      </c>
      <c r="N199" s="153" t="s">
        <v>38</v>
      </c>
      <c r="O199" s="140">
        <v>0</v>
      </c>
      <c r="P199" s="140">
        <f t="shared" si="31"/>
        <v>0</v>
      </c>
      <c r="Q199" s="140">
        <v>8.2000000000000007E-3</v>
      </c>
      <c r="R199" s="140">
        <f t="shared" si="32"/>
        <v>2.4600000000000004E-2</v>
      </c>
      <c r="S199" s="140">
        <v>0</v>
      </c>
      <c r="T199" s="141">
        <f t="shared" si="33"/>
        <v>0</v>
      </c>
      <c r="AR199" s="142" t="s">
        <v>189</v>
      </c>
      <c r="AT199" s="142" t="s">
        <v>167</v>
      </c>
      <c r="AU199" s="142" t="s">
        <v>146</v>
      </c>
      <c r="AY199" s="13" t="s">
        <v>139</v>
      </c>
      <c r="BE199" s="143">
        <f t="shared" si="34"/>
        <v>0</v>
      </c>
      <c r="BF199" s="143">
        <f t="shared" si="35"/>
        <v>0</v>
      </c>
      <c r="BG199" s="143">
        <f t="shared" si="36"/>
        <v>0</v>
      </c>
      <c r="BH199" s="143">
        <f t="shared" si="37"/>
        <v>0</v>
      </c>
      <c r="BI199" s="143">
        <f t="shared" si="38"/>
        <v>0</v>
      </c>
      <c r="BJ199" s="13" t="s">
        <v>146</v>
      </c>
      <c r="BK199" s="144">
        <f t="shared" si="39"/>
        <v>0</v>
      </c>
      <c r="BL199" s="13" t="s">
        <v>185</v>
      </c>
      <c r="BM199" s="142" t="s">
        <v>765</v>
      </c>
    </row>
    <row r="200" spans="2:65" s="1" customFormat="1" ht="16.5" customHeight="1">
      <c r="B200" s="131"/>
      <c r="C200" s="132" t="s">
        <v>766</v>
      </c>
      <c r="D200" s="132" t="s">
        <v>141</v>
      </c>
      <c r="E200" s="133" t="s">
        <v>767</v>
      </c>
      <c r="F200" s="134" t="s">
        <v>768</v>
      </c>
      <c r="G200" s="135" t="s">
        <v>184</v>
      </c>
      <c r="H200" s="136">
        <v>14</v>
      </c>
      <c r="I200" s="136"/>
      <c r="J200" s="136">
        <f t="shared" si="30"/>
        <v>0</v>
      </c>
      <c r="K200" s="137"/>
      <c r="L200" s="25"/>
      <c r="M200" s="138" t="s">
        <v>1</v>
      </c>
      <c r="N200" s="139" t="s">
        <v>38</v>
      </c>
      <c r="O200" s="140">
        <v>0.27551999999999999</v>
      </c>
      <c r="P200" s="140">
        <f t="shared" si="31"/>
        <v>3.8572799999999998</v>
      </c>
      <c r="Q200" s="140">
        <v>8.0000000000000007E-5</v>
      </c>
      <c r="R200" s="140">
        <f t="shared" si="32"/>
        <v>1.1200000000000001E-3</v>
      </c>
      <c r="S200" s="140">
        <v>0</v>
      </c>
      <c r="T200" s="141">
        <f t="shared" si="33"/>
        <v>0</v>
      </c>
      <c r="AR200" s="142" t="s">
        <v>185</v>
      </c>
      <c r="AT200" s="142" t="s">
        <v>141</v>
      </c>
      <c r="AU200" s="142" t="s">
        <v>146</v>
      </c>
      <c r="AY200" s="13" t="s">
        <v>139</v>
      </c>
      <c r="BE200" s="143">
        <f t="shared" si="34"/>
        <v>0</v>
      </c>
      <c r="BF200" s="143">
        <f t="shared" si="35"/>
        <v>0</v>
      </c>
      <c r="BG200" s="143">
        <f t="shared" si="36"/>
        <v>0</v>
      </c>
      <c r="BH200" s="143">
        <f t="shared" si="37"/>
        <v>0</v>
      </c>
      <c r="BI200" s="143">
        <f t="shared" si="38"/>
        <v>0</v>
      </c>
      <c r="BJ200" s="13" t="s">
        <v>146</v>
      </c>
      <c r="BK200" s="144">
        <f t="shared" si="39"/>
        <v>0</v>
      </c>
      <c r="BL200" s="13" t="s">
        <v>185</v>
      </c>
      <c r="BM200" s="142" t="s">
        <v>769</v>
      </c>
    </row>
    <row r="201" spans="2:65" s="1" customFormat="1" ht="24.2" customHeight="1">
      <c r="B201" s="131"/>
      <c r="C201" s="145" t="s">
        <v>770</v>
      </c>
      <c r="D201" s="145" t="s">
        <v>167</v>
      </c>
      <c r="E201" s="146" t="s">
        <v>771</v>
      </c>
      <c r="F201" s="147" t="s">
        <v>772</v>
      </c>
      <c r="G201" s="148" t="s">
        <v>184</v>
      </c>
      <c r="H201" s="149">
        <v>14</v>
      </c>
      <c r="I201" s="149"/>
      <c r="J201" s="149">
        <f t="shared" si="30"/>
        <v>0</v>
      </c>
      <c r="K201" s="150"/>
      <c r="L201" s="151"/>
      <c r="M201" s="152" t="s">
        <v>1</v>
      </c>
      <c r="N201" s="153" t="s">
        <v>38</v>
      </c>
      <c r="O201" s="140">
        <v>0</v>
      </c>
      <c r="P201" s="140">
        <f t="shared" si="31"/>
        <v>0</v>
      </c>
      <c r="Q201" s="140">
        <v>2.4000000000000001E-4</v>
      </c>
      <c r="R201" s="140">
        <f t="shared" si="32"/>
        <v>3.3600000000000001E-3</v>
      </c>
      <c r="S201" s="140">
        <v>0</v>
      </c>
      <c r="T201" s="141">
        <f t="shared" si="33"/>
        <v>0</v>
      </c>
      <c r="AR201" s="142" t="s">
        <v>189</v>
      </c>
      <c r="AT201" s="142" t="s">
        <v>167</v>
      </c>
      <c r="AU201" s="142" t="s">
        <v>146</v>
      </c>
      <c r="AY201" s="13" t="s">
        <v>139</v>
      </c>
      <c r="BE201" s="143">
        <f t="shared" si="34"/>
        <v>0</v>
      </c>
      <c r="BF201" s="143">
        <f t="shared" si="35"/>
        <v>0</v>
      </c>
      <c r="BG201" s="143">
        <f t="shared" si="36"/>
        <v>0</v>
      </c>
      <c r="BH201" s="143">
        <f t="shared" si="37"/>
        <v>0</v>
      </c>
      <c r="BI201" s="143">
        <f t="shared" si="38"/>
        <v>0</v>
      </c>
      <c r="BJ201" s="13" t="s">
        <v>146</v>
      </c>
      <c r="BK201" s="144">
        <f t="shared" si="39"/>
        <v>0</v>
      </c>
      <c r="BL201" s="13" t="s">
        <v>185</v>
      </c>
      <c r="BM201" s="142" t="s">
        <v>773</v>
      </c>
    </row>
    <row r="202" spans="2:65" s="1" customFormat="1" ht="33" customHeight="1">
      <c r="B202" s="131"/>
      <c r="C202" s="132" t="s">
        <v>774</v>
      </c>
      <c r="D202" s="132" t="s">
        <v>141</v>
      </c>
      <c r="E202" s="133" t="s">
        <v>775</v>
      </c>
      <c r="F202" s="134" t="s">
        <v>776</v>
      </c>
      <c r="G202" s="135" t="s">
        <v>184</v>
      </c>
      <c r="H202" s="136">
        <v>6</v>
      </c>
      <c r="I202" s="136"/>
      <c r="J202" s="136">
        <f t="shared" si="30"/>
        <v>0</v>
      </c>
      <c r="K202" s="137"/>
      <c r="L202" s="25"/>
      <c r="M202" s="138" t="s">
        <v>1</v>
      </c>
      <c r="N202" s="139" t="s">
        <v>38</v>
      </c>
      <c r="O202" s="140">
        <v>0.53161000000000003</v>
      </c>
      <c r="P202" s="140">
        <f t="shared" si="31"/>
        <v>3.1896599999999999</v>
      </c>
      <c r="Q202" s="140">
        <v>1E-4</v>
      </c>
      <c r="R202" s="140">
        <f t="shared" si="32"/>
        <v>6.0000000000000006E-4</v>
      </c>
      <c r="S202" s="140">
        <v>0</v>
      </c>
      <c r="T202" s="141">
        <f t="shared" si="33"/>
        <v>0</v>
      </c>
      <c r="AR202" s="142" t="s">
        <v>185</v>
      </c>
      <c r="AT202" s="142" t="s">
        <v>141</v>
      </c>
      <c r="AU202" s="142" t="s">
        <v>146</v>
      </c>
      <c r="AY202" s="13" t="s">
        <v>139</v>
      </c>
      <c r="BE202" s="143">
        <f t="shared" si="34"/>
        <v>0</v>
      </c>
      <c r="BF202" s="143">
        <f t="shared" si="35"/>
        <v>0</v>
      </c>
      <c r="BG202" s="143">
        <f t="shared" si="36"/>
        <v>0</v>
      </c>
      <c r="BH202" s="143">
        <f t="shared" si="37"/>
        <v>0</v>
      </c>
      <c r="BI202" s="143">
        <f t="shared" si="38"/>
        <v>0</v>
      </c>
      <c r="BJ202" s="13" t="s">
        <v>146</v>
      </c>
      <c r="BK202" s="144">
        <f t="shared" si="39"/>
        <v>0</v>
      </c>
      <c r="BL202" s="13" t="s">
        <v>185</v>
      </c>
      <c r="BM202" s="142" t="s">
        <v>777</v>
      </c>
    </row>
    <row r="203" spans="2:65" s="1" customFormat="1" ht="16.5" customHeight="1">
      <c r="B203" s="131"/>
      <c r="C203" s="145" t="s">
        <v>778</v>
      </c>
      <c r="D203" s="145" t="s">
        <v>167</v>
      </c>
      <c r="E203" s="146" t="s">
        <v>779</v>
      </c>
      <c r="F203" s="147" t="s">
        <v>780</v>
      </c>
      <c r="G203" s="148" t="s">
        <v>184</v>
      </c>
      <c r="H203" s="149">
        <v>6</v>
      </c>
      <c r="I203" s="149"/>
      <c r="J203" s="149">
        <f t="shared" si="30"/>
        <v>0</v>
      </c>
      <c r="K203" s="150"/>
      <c r="L203" s="151"/>
      <c r="M203" s="152" t="s">
        <v>1</v>
      </c>
      <c r="N203" s="153" t="s">
        <v>38</v>
      </c>
      <c r="O203" s="140">
        <v>0</v>
      </c>
      <c r="P203" s="140">
        <f t="shared" si="31"/>
        <v>0</v>
      </c>
      <c r="Q203" s="140">
        <v>2E-3</v>
      </c>
      <c r="R203" s="140">
        <f t="shared" si="32"/>
        <v>1.2E-2</v>
      </c>
      <c r="S203" s="140">
        <v>0</v>
      </c>
      <c r="T203" s="141">
        <f t="shared" si="33"/>
        <v>0</v>
      </c>
      <c r="AR203" s="142" t="s">
        <v>189</v>
      </c>
      <c r="AT203" s="142" t="s">
        <v>167</v>
      </c>
      <c r="AU203" s="142" t="s">
        <v>146</v>
      </c>
      <c r="AY203" s="13" t="s">
        <v>139</v>
      </c>
      <c r="BE203" s="143">
        <f t="shared" si="34"/>
        <v>0</v>
      </c>
      <c r="BF203" s="143">
        <f t="shared" si="35"/>
        <v>0</v>
      </c>
      <c r="BG203" s="143">
        <f t="shared" si="36"/>
        <v>0</v>
      </c>
      <c r="BH203" s="143">
        <f t="shared" si="37"/>
        <v>0</v>
      </c>
      <c r="BI203" s="143">
        <f t="shared" si="38"/>
        <v>0</v>
      </c>
      <c r="BJ203" s="13" t="s">
        <v>146</v>
      </c>
      <c r="BK203" s="144">
        <f t="shared" si="39"/>
        <v>0</v>
      </c>
      <c r="BL203" s="13" t="s">
        <v>185</v>
      </c>
      <c r="BM203" s="142" t="s">
        <v>781</v>
      </c>
    </row>
    <row r="204" spans="2:65" s="1" customFormat="1" ht="24.2" customHeight="1">
      <c r="B204" s="131"/>
      <c r="C204" s="132" t="s">
        <v>782</v>
      </c>
      <c r="D204" s="132" t="s">
        <v>141</v>
      </c>
      <c r="E204" s="133" t="s">
        <v>783</v>
      </c>
      <c r="F204" s="134" t="s">
        <v>784</v>
      </c>
      <c r="G204" s="135" t="s">
        <v>184</v>
      </c>
      <c r="H204" s="136">
        <v>1</v>
      </c>
      <c r="I204" s="136"/>
      <c r="J204" s="136">
        <f t="shared" si="30"/>
        <v>0</v>
      </c>
      <c r="K204" s="137"/>
      <c r="L204" s="25"/>
      <c r="M204" s="138" t="s">
        <v>1</v>
      </c>
      <c r="N204" s="139" t="s">
        <v>38</v>
      </c>
      <c r="O204" s="140">
        <v>0.39156000000000002</v>
      </c>
      <c r="P204" s="140">
        <f t="shared" si="31"/>
        <v>0.39156000000000002</v>
      </c>
      <c r="Q204" s="140">
        <v>0</v>
      </c>
      <c r="R204" s="140">
        <f t="shared" si="32"/>
        <v>0</v>
      </c>
      <c r="S204" s="140">
        <v>0</v>
      </c>
      <c r="T204" s="141">
        <f t="shared" si="33"/>
        <v>0</v>
      </c>
      <c r="AR204" s="142" t="s">
        <v>185</v>
      </c>
      <c r="AT204" s="142" t="s">
        <v>141</v>
      </c>
      <c r="AU204" s="142" t="s">
        <v>146</v>
      </c>
      <c r="AY204" s="13" t="s">
        <v>139</v>
      </c>
      <c r="BE204" s="143">
        <f t="shared" si="34"/>
        <v>0</v>
      </c>
      <c r="BF204" s="143">
        <f t="shared" si="35"/>
        <v>0</v>
      </c>
      <c r="BG204" s="143">
        <f t="shared" si="36"/>
        <v>0</v>
      </c>
      <c r="BH204" s="143">
        <f t="shared" si="37"/>
        <v>0</v>
      </c>
      <c r="BI204" s="143">
        <f t="shared" si="38"/>
        <v>0</v>
      </c>
      <c r="BJ204" s="13" t="s">
        <v>146</v>
      </c>
      <c r="BK204" s="144">
        <f t="shared" si="39"/>
        <v>0</v>
      </c>
      <c r="BL204" s="13" t="s">
        <v>185</v>
      </c>
      <c r="BM204" s="142" t="s">
        <v>785</v>
      </c>
    </row>
    <row r="205" spans="2:65" s="1" customFormat="1" ht="16.5" customHeight="1">
      <c r="B205" s="131"/>
      <c r="C205" s="145" t="s">
        <v>786</v>
      </c>
      <c r="D205" s="145" t="s">
        <v>167</v>
      </c>
      <c r="E205" s="146" t="s">
        <v>787</v>
      </c>
      <c r="F205" s="147" t="s">
        <v>788</v>
      </c>
      <c r="G205" s="148" t="s">
        <v>184</v>
      </c>
      <c r="H205" s="149">
        <v>1</v>
      </c>
      <c r="I205" s="149"/>
      <c r="J205" s="149">
        <f t="shared" si="30"/>
        <v>0</v>
      </c>
      <c r="K205" s="150"/>
      <c r="L205" s="151"/>
      <c r="M205" s="152" t="s">
        <v>1</v>
      </c>
      <c r="N205" s="153" t="s">
        <v>38</v>
      </c>
      <c r="O205" s="140">
        <v>0</v>
      </c>
      <c r="P205" s="140">
        <f t="shared" si="31"/>
        <v>0</v>
      </c>
      <c r="Q205" s="140">
        <v>1E-3</v>
      </c>
      <c r="R205" s="140">
        <f t="shared" si="32"/>
        <v>1E-3</v>
      </c>
      <c r="S205" s="140">
        <v>0</v>
      </c>
      <c r="T205" s="141">
        <f t="shared" si="33"/>
        <v>0</v>
      </c>
      <c r="AR205" s="142" t="s">
        <v>189</v>
      </c>
      <c r="AT205" s="142" t="s">
        <v>167</v>
      </c>
      <c r="AU205" s="142" t="s">
        <v>146</v>
      </c>
      <c r="AY205" s="13" t="s">
        <v>139</v>
      </c>
      <c r="BE205" s="143">
        <f t="shared" si="34"/>
        <v>0</v>
      </c>
      <c r="BF205" s="143">
        <f t="shared" si="35"/>
        <v>0</v>
      </c>
      <c r="BG205" s="143">
        <f t="shared" si="36"/>
        <v>0</v>
      </c>
      <c r="BH205" s="143">
        <f t="shared" si="37"/>
        <v>0</v>
      </c>
      <c r="BI205" s="143">
        <f t="shared" si="38"/>
        <v>0</v>
      </c>
      <c r="BJ205" s="13" t="s">
        <v>146</v>
      </c>
      <c r="BK205" s="144">
        <f t="shared" si="39"/>
        <v>0</v>
      </c>
      <c r="BL205" s="13" t="s">
        <v>185</v>
      </c>
      <c r="BM205" s="142" t="s">
        <v>789</v>
      </c>
    </row>
    <row r="206" spans="2:65" s="1" customFormat="1" ht="21.75" customHeight="1">
      <c r="B206" s="131"/>
      <c r="C206" s="132" t="s">
        <v>790</v>
      </c>
      <c r="D206" s="132" t="s">
        <v>141</v>
      </c>
      <c r="E206" s="133" t="s">
        <v>791</v>
      </c>
      <c r="F206" s="134" t="s">
        <v>792</v>
      </c>
      <c r="G206" s="135" t="s">
        <v>184</v>
      </c>
      <c r="H206" s="136">
        <v>2</v>
      </c>
      <c r="I206" s="136"/>
      <c r="J206" s="136">
        <f t="shared" si="30"/>
        <v>0</v>
      </c>
      <c r="K206" s="137"/>
      <c r="L206" s="25"/>
      <c r="M206" s="138" t="s">
        <v>1</v>
      </c>
      <c r="N206" s="139" t="s">
        <v>38</v>
      </c>
      <c r="O206" s="140">
        <v>0.20077</v>
      </c>
      <c r="P206" s="140">
        <f t="shared" si="31"/>
        <v>0.40154000000000001</v>
      </c>
      <c r="Q206" s="140">
        <v>0</v>
      </c>
      <c r="R206" s="140">
        <f t="shared" si="32"/>
        <v>0</v>
      </c>
      <c r="S206" s="140">
        <v>0</v>
      </c>
      <c r="T206" s="141">
        <f t="shared" si="33"/>
        <v>0</v>
      </c>
      <c r="AR206" s="142" t="s">
        <v>185</v>
      </c>
      <c r="AT206" s="142" t="s">
        <v>141</v>
      </c>
      <c r="AU206" s="142" t="s">
        <v>146</v>
      </c>
      <c r="AY206" s="13" t="s">
        <v>139</v>
      </c>
      <c r="BE206" s="143">
        <f t="shared" si="34"/>
        <v>0</v>
      </c>
      <c r="BF206" s="143">
        <f t="shared" si="35"/>
        <v>0</v>
      </c>
      <c r="BG206" s="143">
        <f t="shared" si="36"/>
        <v>0</v>
      </c>
      <c r="BH206" s="143">
        <f t="shared" si="37"/>
        <v>0</v>
      </c>
      <c r="BI206" s="143">
        <f t="shared" si="38"/>
        <v>0</v>
      </c>
      <c r="BJ206" s="13" t="s">
        <v>146</v>
      </c>
      <c r="BK206" s="144">
        <f t="shared" si="39"/>
        <v>0</v>
      </c>
      <c r="BL206" s="13" t="s">
        <v>185</v>
      </c>
      <c r="BM206" s="142" t="s">
        <v>793</v>
      </c>
    </row>
    <row r="207" spans="2:65" s="1" customFormat="1" ht="16.5" customHeight="1">
      <c r="B207" s="131"/>
      <c r="C207" s="145" t="s">
        <v>794</v>
      </c>
      <c r="D207" s="145" t="s">
        <v>167</v>
      </c>
      <c r="E207" s="146" t="s">
        <v>795</v>
      </c>
      <c r="F207" s="147" t="s">
        <v>796</v>
      </c>
      <c r="G207" s="148" t="s">
        <v>184</v>
      </c>
      <c r="H207" s="149">
        <v>2</v>
      </c>
      <c r="I207" s="149"/>
      <c r="J207" s="149">
        <f t="shared" si="30"/>
        <v>0</v>
      </c>
      <c r="K207" s="150"/>
      <c r="L207" s="151"/>
      <c r="M207" s="152" t="s">
        <v>1</v>
      </c>
      <c r="N207" s="153" t="s">
        <v>38</v>
      </c>
      <c r="O207" s="140">
        <v>0</v>
      </c>
      <c r="P207" s="140">
        <f t="shared" si="31"/>
        <v>0</v>
      </c>
      <c r="Q207" s="140">
        <v>1.4E-3</v>
      </c>
      <c r="R207" s="140">
        <f t="shared" si="32"/>
        <v>2.8E-3</v>
      </c>
      <c r="S207" s="140">
        <v>0</v>
      </c>
      <c r="T207" s="141">
        <f t="shared" si="33"/>
        <v>0</v>
      </c>
      <c r="AR207" s="142" t="s">
        <v>189</v>
      </c>
      <c r="AT207" s="142" t="s">
        <v>167</v>
      </c>
      <c r="AU207" s="142" t="s">
        <v>146</v>
      </c>
      <c r="AY207" s="13" t="s">
        <v>139</v>
      </c>
      <c r="BE207" s="143">
        <f t="shared" si="34"/>
        <v>0</v>
      </c>
      <c r="BF207" s="143">
        <f t="shared" si="35"/>
        <v>0</v>
      </c>
      <c r="BG207" s="143">
        <f t="shared" si="36"/>
        <v>0</v>
      </c>
      <c r="BH207" s="143">
        <f t="shared" si="37"/>
        <v>0</v>
      </c>
      <c r="BI207" s="143">
        <f t="shared" si="38"/>
        <v>0</v>
      </c>
      <c r="BJ207" s="13" t="s">
        <v>146</v>
      </c>
      <c r="BK207" s="144">
        <f t="shared" si="39"/>
        <v>0</v>
      </c>
      <c r="BL207" s="13" t="s">
        <v>185</v>
      </c>
      <c r="BM207" s="142" t="s">
        <v>797</v>
      </c>
    </row>
    <row r="208" spans="2:65" s="1" customFormat="1" ht="24.2" customHeight="1">
      <c r="B208" s="131"/>
      <c r="C208" s="132" t="s">
        <v>798</v>
      </c>
      <c r="D208" s="132" t="s">
        <v>141</v>
      </c>
      <c r="E208" s="133" t="s">
        <v>799</v>
      </c>
      <c r="F208" s="134" t="s">
        <v>800</v>
      </c>
      <c r="G208" s="135" t="s">
        <v>358</v>
      </c>
      <c r="H208" s="136">
        <v>67.608000000000004</v>
      </c>
      <c r="I208" s="136"/>
      <c r="J208" s="136">
        <f t="shared" si="30"/>
        <v>0</v>
      </c>
      <c r="K208" s="137"/>
      <c r="L208" s="25"/>
      <c r="M208" s="138" t="s">
        <v>1</v>
      </c>
      <c r="N208" s="139" t="s">
        <v>38</v>
      </c>
      <c r="O208" s="140">
        <v>0</v>
      </c>
      <c r="P208" s="140">
        <f t="shared" si="31"/>
        <v>0</v>
      </c>
      <c r="Q208" s="140">
        <v>0</v>
      </c>
      <c r="R208" s="140">
        <f t="shared" si="32"/>
        <v>0</v>
      </c>
      <c r="S208" s="140">
        <v>0</v>
      </c>
      <c r="T208" s="141">
        <f t="shared" si="33"/>
        <v>0</v>
      </c>
      <c r="AR208" s="142" t="s">
        <v>185</v>
      </c>
      <c r="AT208" s="142" t="s">
        <v>141</v>
      </c>
      <c r="AU208" s="142" t="s">
        <v>146</v>
      </c>
      <c r="AY208" s="13" t="s">
        <v>139</v>
      </c>
      <c r="BE208" s="143">
        <f t="shared" si="34"/>
        <v>0</v>
      </c>
      <c r="BF208" s="143">
        <f t="shared" si="35"/>
        <v>0</v>
      </c>
      <c r="BG208" s="143">
        <f t="shared" si="36"/>
        <v>0</v>
      </c>
      <c r="BH208" s="143">
        <f t="shared" si="37"/>
        <v>0</v>
      </c>
      <c r="BI208" s="143">
        <f t="shared" si="38"/>
        <v>0</v>
      </c>
      <c r="BJ208" s="13" t="s">
        <v>146</v>
      </c>
      <c r="BK208" s="144">
        <f t="shared" si="39"/>
        <v>0</v>
      </c>
      <c r="BL208" s="13" t="s">
        <v>185</v>
      </c>
      <c r="BM208" s="142" t="s">
        <v>801</v>
      </c>
    </row>
    <row r="209" spans="2:65" s="11" customFormat="1" ht="25.9" customHeight="1">
      <c r="B209" s="120"/>
      <c r="D209" s="121" t="s">
        <v>71</v>
      </c>
      <c r="E209" s="122" t="s">
        <v>167</v>
      </c>
      <c r="F209" s="122" t="s">
        <v>550</v>
      </c>
      <c r="J209" s="123">
        <f>BK209</f>
        <v>0</v>
      </c>
      <c r="L209" s="120"/>
      <c r="M209" s="124"/>
      <c r="P209" s="125">
        <f>P210</f>
        <v>2.0120000000000005</v>
      </c>
      <c r="R209" s="125">
        <f>R210</f>
        <v>5.4200000000000003E-3</v>
      </c>
      <c r="T209" s="126">
        <f>T210</f>
        <v>0</v>
      </c>
      <c r="AR209" s="121" t="s">
        <v>151</v>
      </c>
      <c r="AT209" s="127" t="s">
        <v>71</v>
      </c>
      <c r="AU209" s="127" t="s">
        <v>72</v>
      </c>
      <c r="AY209" s="121" t="s">
        <v>139</v>
      </c>
      <c r="BK209" s="128">
        <f>BK210</f>
        <v>0</v>
      </c>
    </row>
    <row r="210" spans="2:65" s="11" customFormat="1" ht="22.9" customHeight="1">
      <c r="B210" s="120"/>
      <c r="D210" s="121" t="s">
        <v>71</v>
      </c>
      <c r="E210" s="129" t="s">
        <v>551</v>
      </c>
      <c r="F210" s="129" t="s">
        <v>552</v>
      </c>
      <c r="J210" s="130">
        <f>BK210</f>
        <v>0</v>
      </c>
      <c r="L210" s="120"/>
      <c r="M210" s="124"/>
      <c r="P210" s="125">
        <f>SUM(P211:P214)</f>
        <v>2.0120000000000005</v>
      </c>
      <c r="R210" s="125">
        <f>SUM(R211:R214)</f>
        <v>5.4200000000000003E-3</v>
      </c>
      <c r="T210" s="126">
        <f>SUM(T211:T214)</f>
        <v>0</v>
      </c>
      <c r="AR210" s="121" t="s">
        <v>151</v>
      </c>
      <c r="AT210" s="127" t="s">
        <v>71</v>
      </c>
      <c r="AU210" s="127" t="s">
        <v>80</v>
      </c>
      <c r="AY210" s="121" t="s">
        <v>139</v>
      </c>
      <c r="BK210" s="128">
        <f>SUM(BK211:BK214)</f>
        <v>0</v>
      </c>
    </row>
    <row r="211" spans="2:65" s="1" customFormat="1" ht="24.2" customHeight="1">
      <c r="B211" s="131"/>
      <c r="C211" s="132" t="s">
        <v>802</v>
      </c>
      <c r="D211" s="132" t="s">
        <v>141</v>
      </c>
      <c r="E211" s="133" t="s">
        <v>803</v>
      </c>
      <c r="F211" s="134" t="s">
        <v>804</v>
      </c>
      <c r="G211" s="135" t="s">
        <v>184</v>
      </c>
      <c r="H211" s="136">
        <v>13</v>
      </c>
      <c r="I211" s="136"/>
      <c r="J211" s="136">
        <f>ROUND(I211*H211,3)</f>
        <v>0</v>
      </c>
      <c r="K211" s="137"/>
      <c r="L211" s="25"/>
      <c r="M211" s="138" t="s">
        <v>1</v>
      </c>
      <c r="N211" s="139" t="s">
        <v>38</v>
      </c>
      <c r="O211" s="140">
        <v>0.14000000000000001</v>
      </c>
      <c r="P211" s="140">
        <f>O211*H211</f>
        <v>1.8200000000000003</v>
      </c>
      <c r="Q211" s="140">
        <v>0</v>
      </c>
      <c r="R211" s="140">
        <f>Q211*H211</f>
        <v>0</v>
      </c>
      <c r="S211" s="140">
        <v>0</v>
      </c>
      <c r="T211" s="141">
        <f>S211*H211</f>
        <v>0</v>
      </c>
      <c r="AR211" s="142" t="s">
        <v>225</v>
      </c>
      <c r="AT211" s="142" t="s">
        <v>141</v>
      </c>
      <c r="AU211" s="142" t="s">
        <v>146</v>
      </c>
      <c r="AY211" s="13" t="s">
        <v>139</v>
      </c>
      <c r="BE211" s="143">
        <f>IF(N211="základná",J211,0)</f>
        <v>0</v>
      </c>
      <c r="BF211" s="143">
        <f>IF(N211="znížená",J211,0)</f>
        <v>0</v>
      </c>
      <c r="BG211" s="143">
        <f>IF(N211="zákl. prenesená",J211,0)</f>
        <v>0</v>
      </c>
      <c r="BH211" s="143">
        <f>IF(N211="zníž. prenesená",J211,0)</f>
        <v>0</v>
      </c>
      <c r="BI211" s="143">
        <f>IF(N211="nulová",J211,0)</f>
        <v>0</v>
      </c>
      <c r="BJ211" s="13" t="s">
        <v>146</v>
      </c>
      <c r="BK211" s="144">
        <f>ROUND(I211*H211,3)</f>
        <v>0</v>
      </c>
      <c r="BL211" s="13" t="s">
        <v>225</v>
      </c>
      <c r="BM211" s="142" t="s">
        <v>805</v>
      </c>
    </row>
    <row r="212" spans="2:65" s="1" customFormat="1" ht="33" customHeight="1">
      <c r="B212" s="131"/>
      <c r="C212" s="145" t="s">
        <v>806</v>
      </c>
      <c r="D212" s="145" t="s">
        <v>167</v>
      </c>
      <c r="E212" s="146" t="s">
        <v>807</v>
      </c>
      <c r="F212" s="147" t="s">
        <v>808</v>
      </c>
      <c r="G212" s="148" t="s">
        <v>184</v>
      </c>
      <c r="H212" s="149">
        <v>13</v>
      </c>
      <c r="I212" s="149"/>
      <c r="J212" s="149">
        <f>ROUND(I212*H212,3)</f>
        <v>0</v>
      </c>
      <c r="K212" s="150"/>
      <c r="L212" s="151"/>
      <c r="M212" s="152" t="s">
        <v>1</v>
      </c>
      <c r="N212" s="153" t="s">
        <v>38</v>
      </c>
      <c r="O212" s="140">
        <v>0</v>
      </c>
      <c r="P212" s="140">
        <f>O212*H212</f>
        <v>0</v>
      </c>
      <c r="Q212" s="140">
        <v>3.4000000000000002E-4</v>
      </c>
      <c r="R212" s="140">
        <f>Q212*H212</f>
        <v>4.4200000000000003E-3</v>
      </c>
      <c r="S212" s="140">
        <v>0</v>
      </c>
      <c r="T212" s="141">
        <f>S212*H212</f>
        <v>0</v>
      </c>
      <c r="AR212" s="142" t="s">
        <v>499</v>
      </c>
      <c r="AT212" s="142" t="s">
        <v>167</v>
      </c>
      <c r="AU212" s="142" t="s">
        <v>146</v>
      </c>
      <c r="AY212" s="13" t="s">
        <v>139</v>
      </c>
      <c r="BE212" s="143">
        <f>IF(N212="základná",J212,0)</f>
        <v>0</v>
      </c>
      <c r="BF212" s="143">
        <f>IF(N212="znížená",J212,0)</f>
        <v>0</v>
      </c>
      <c r="BG212" s="143">
        <f>IF(N212="zákl. prenesená",J212,0)</f>
        <v>0</v>
      </c>
      <c r="BH212" s="143">
        <f>IF(N212="zníž. prenesená",J212,0)</f>
        <v>0</v>
      </c>
      <c r="BI212" s="143">
        <f>IF(N212="nulová",J212,0)</f>
        <v>0</v>
      </c>
      <c r="BJ212" s="13" t="s">
        <v>146</v>
      </c>
      <c r="BK212" s="144">
        <f>ROUND(I212*H212,3)</f>
        <v>0</v>
      </c>
      <c r="BL212" s="13" t="s">
        <v>499</v>
      </c>
      <c r="BM212" s="142" t="s">
        <v>809</v>
      </c>
    </row>
    <row r="213" spans="2:65" s="1" customFormat="1" ht="24.2" customHeight="1">
      <c r="B213" s="131"/>
      <c r="C213" s="132" t="s">
        <v>810</v>
      </c>
      <c r="D213" s="132" t="s">
        <v>141</v>
      </c>
      <c r="E213" s="133" t="s">
        <v>811</v>
      </c>
      <c r="F213" s="134" t="s">
        <v>812</v>
      </c>
      <c r="G213" s="135" t="s">
        <v>184</v>
      </c>
      <c r="H213" s="136">
        <v>1</v>
      </c>
      <c r="I213" s="136"/>
      <c r="J213" s="136">
        <f>ROUND(I213*H213,3)</f>
        <v>0</v>
      </c>
      <c r="K213" s="137"/>
      <c r="L213" s="25"/>
      <c r="M213" s="138" t="s">
        <v>1</v>
      </c>
      <c r="N213" s="139" t="s">
        <v>38</v>
      </c>
      <c r="O213" s="140">
        <v>0.192</v>
      </c>
      <c r="P213" s="140">
        <f>O213*H213</f>
        <v>0.192</v>
      </c>
      <c r="Q213" s="140">
        <v>0</v>
      </c>
      <c r="R213" s="140">
        <f>Q213*H213</f>
        <v>0</v>
      </c>
      <c r="S213" s="140">
        <v>0</v>
      </c>
      <c r="T213" s="141">
        <f>S213*H213</f>
        <v>0</v>
      </c>
      <c r="AR213" s="142" t="s">
        <v>225</v>
      </c>
      <c r="AT213" s="142" t="s">
        <v>141</v>
      </c>
      <c r="AU213" s="142" t="s">
        <v>146</v>
      </c>
      <c r="AY213" s="13" t="s">
        <v>139</v>
      </c>
      <c r="BE213" s="143">
        <f>IF(N213="základná",J213,0)</f>
        <v>0</v>
      </c>
      <c r="BF213" s="143">
        <f>IF(N213="znížená",J213,0)</f>
        <v>0</v>
      </c>
      <c r="BG213" s="143">
        <f>IF(N213="zákl. prenesená",J213,0)</f>
        <v>0</v>
      </c>
      <c r="BH213" s="143">
        <f>IF(N213="zníž. prenesená",J213,0)</f>
        <v>0</v>
      </c>
      <c r="BI213" s="143">
        <f>IF(N213="nulová",J213,0)</f>
        <v>0</v>
      </c>
      <c r="BJ213" s="13" t="s">
        <v>146</v>
      </c>
      <c r="BK213" s="144">
        <f>ROUND(I213*H213,3)</f>
        <v>0</v>
      </c>
      <c r="BL213" s="13" t="s">
        <v>225</v>
      </c>
      <c r="BM213" s="142" t="s">
        <v>813</v>
      </c>
    </row>
    <row r="214" spans="2:65" s="1" customFormat="1" ht="24.2" customHeight="1">
      <c r="B214" s="131"/>
      <c r="C214" s="145" t="s">
        <v>814</v>
      </c>
      <c r="D214" s="145" t="s">
        <v>167</v>
      </c>
      <c r="E214" s="146" t="s">
        <v>815</v>
      </c>
      <c r="F214" s="147" t="s">
        <v>816</v>
      </c>
      <c r="G214" s="148" t="s">
        <v>184</v>
      </c>
      <c r="H214" s="149">
        <v>1</v>
      </c>
      <c r="I214" s="149"/>
      <c r="J214" s="149">
        <f>ROUND(I214*H214,3)</f>
        <v>0</v>
      </c>
      <c r="K214" s="150"/>
      <c r="L214" s="151"/>
      <c r="M214" s="152" t="s">
        <v>1</v>
      </c>
      <c r="N214" s="153" t="s">
        <v>38</v>
      </c>
      <c r="O214" s="140">
        <v>0</v>
      </c>
      <c r="P214" s="140">
        <f>O214*H214</f>
        <v>0</v>
      </c>
      <c r="Q214" s="140">
        <v>1E-3</v>
      </c>
      <c r="R214" s="140">
        <f>Q214*H214</f>
        <v>1E-3</v>
      </c>
      <c r="S214" s="140">
        <v>0</v>
      </c>
      <c r="T214" s="141">
        <f>S214*H214</f>
        <v>0</v>
      </c>
      <c r="AR214" s="142" t="s">
        <v>499</v>
      </c>
      <c r="AT214" s="142" t="s">
        <v>167</v>
      </c>
      <c r="AU214" s="142" t="s">
        <v>146</v>
      </c>
      <c r="AY214" s="13" t="s">
        <v>139</v>
      </c>
      <c r="BE214" s="143">
        <f>IF(N214="základná",J214,0)</f>
        <v>0</v>
      </c>
      <c r="BF214" s="143">
        <f>IF(N214="znížená",J214,0)</f>
        <v>0</v>
      </c>
      <c r="BG214" s="143">
        <f>IF(N214="zákl. prenesená",J214,0)</f>
        <v>0</v>
      </c>
      <c r="BH214" s="143">
        <f>IF(N214="zníž. prenesená",J214,0)</f>
        <v>0</v>
      </c>
      <c r="BI214" s="143">
        <f>IF(N214="nulová",J214,0)</f>
        <v>0</v>
      </c>
      <c r="BJ214" s="13" t="s">
        <v>146</v>
      </c>
      <c r="BK214" s="144">
        <f>ROUND(I214*H214,3)</f>
        <v>0</v>
      </c>
      <c r="BL214" s="13" t="s">
        <v>499</v>
      </c>
      <c r="BM214" s="142" t="s">
        <v>817</v>
      </c>
    </row>
    <row r="215" spans="2:65" s="11" customFormat="1" ht="25.9" customHeight="1">
      <c r="B215" s="120"/>
      <c r="D215" s="121" t="s">
        <v>71</v>
      </c>
      <c r="E215" s="122" t="s">
        <v>254</v>
      </c>
      <c r="F215" s="122" t="s">
        <v>255</v>
      </c>
      <c r="J215" s="123">
        <f>BK215</f>
        <v>0</v>
      </c>
      <c r="L215" s="120"/>
      <c r="M215" s="124"/>
      <c r="P215" s="125">
        <f>SUM(P216:P217)</f>
        <v>14.96</v>
      </c>
      <c r="R215" s="125">
        <f>SUM(R216:R217)</f>
        <v>0</v>
      </c>
      <c r="T215" s="126">
        <f>SUM(T216:T217)</f>
        <v>0</v>
      </c>
      <c r="AR215" s="121" t="s">
        <v>145</v>
      </c>
      <c r="AT215" s="127" t="s">
        <v>71</v>
      </c>
      <c r="AU215" s="127" t="s">
        <v>72</v>
      </c>
      <c r="AY215" s="121" t="s">
        <v>139</v>
      </c>
      <c r="BK215" s="128">
        <f>SUM(BK216:BK217)</f>
        <v>0</v>
      </c>
    </row>
    <row r="216" spans="2:65" s="1" customFormat="1" ht="37.9" customHeight="1">
      <c r="B216" s="131"/>
      <c r="C216" s="132" t="s">
        <v>818</v>
      </c>
      <c r="D216" s="132" t="s">
        <v>141</v>
      </c>
      <c r="E216" s="133" t="s">
        <v>819</v>
      </c>
      <c r="F216" s="134" t="s">
        <v>820</v>
      </c>
      <c r="G216" s="135" t="s">
        <v>259</v>
      </c>
      <c r="H216" s="136">
        <v>10</v>
      </c>
      <c r="I216" s="136"/>
      <c r="J216" s="136">
        <f>ROUND(I216*H216,3)</f>
        <v>0</v>
      </c>
      <c r="K216" s="137"/>
      <c r="L216" s="25"/>
      <c r="M216" s="138" t="s">
        <v>1</v>
      </c>
      <c r="N216" s="139" t="s">
        <v>38</v>
      </c>
      <c r="O216" s="140">
        <v>1.06</v>
      </c>
      <c r="P216" s="140">
        <f>O216*H216</f>
        <v>10.600000000000001</v>
      </c>
      <c r="Q216" s="140">
        <v>0</v>
      </c>
      <c r="R216" s="140">
        <f>Q216*H216</f>
        <v>0</v>
      </c>
      <c r="S216" s="140">
        <v>0</v>
      </c>
      <c r="T216" s="141">
        <f>S216*H216</f>
        <v>0</v>
      </c>
      <c r="AR216" s="142" t="s">
        <v>260</v>
      </c>
      <c r="AT216" s="142" t="s">
        <v>141</v>
      </c>
      <c r="AU216" s="142" t="s">
        <v>80</v>
      </c>
      <c r="AY216" s="13" t="s">
        <v>139</v>
      </c>
      <c r="BE216" s="143">
        <f>IF(N216="základná",J216,0)</f>
        <v>0</v>
      </c>
      <c r="BF216" s="143">
        <f>IF(N216="znížená",J216,0)</f>
        <v>0</v>
      </c>
      <c r="BG216" s="143">
        <f>IF(N216="zákl. prenesená",J216,0)</f>
        <v>0</v>
      </c>
      <c r="BH216" s="143">
        <f>IF(N216="zníž. prenesená",J216,0)</f>
        <v>0</v>
      </c>
      <c r="BI216" s="143">
        <f>IF(N216="nulová",J216,0)</f>
        <v>0</v>
      </c>
      <c r="BJ216" s="13" t="s">
        <v>146</v>
      </c>
      <c r="BK216" s="144">
        <f>ROUND(I216*H216,3)</f>
        <v>0</v>
      </c>
      <c r="BL216" s="13" t="s">
        <v>260</v>
      </c>
      <c r="BM216" s="142" t="s">
        <v>821</v>
      </c>
    </row>
    <row r="217" spans="2:65" s="1" customFormat="1" ht="21.75" customHeight="1">
      <c r="B217" s="131"/>
      <c r="C217" s="132" t="s">
        <v>822</v>
      </c>
      <c r="D217" s="132" t="s">
        <v>141</v>
      </c>
      <c r="E217" s="133" t="s">
        <v>823</v>
      </c>
      <c r="F217" s="134" t="s">
        <v>824</v>
      </c>
      <c r="G217" s="135" t="s">
        <v>825</v>
      </c>
      <c r="H217" s="136">
        <v>4</v>
      </c>
      <c r="I217" s="136"/>
      <c r="J217" s="136">
        <f>ROUND(I217*H217,3)</f>
        <v>0</v>
      </c>
      <c r="K217" s="137"/>
      <c r="L217" s="25"/>
      <c r="M217" s="154" t="s">
        <v>1</v>
      </c>
      <c r="N217" s="155" t="s">
        <v>38</v>
      </c>
      <c r="O217" s="156">
        <v>1.0900000000000001</v>
      </c>
      <c r="P217" s="156">
        <f>O217*H217</f>
        <v>4.3600000000000003</v>
      </c>
      <c r="Q217" s="156">
        <v>0</v>
      </c>
      <c r="R217" s="156">
        <f>Q217*H217</f>
        <v>0</v>
      </c>
      <c r="S217" s="156">
        <v>0</v>
      </c>
      <c r="T217" s="157">
        <f>S217*H217</f>
        <v>0</v>
      </c>
      <c r="AR217" s="142" t="s">
        <v>260</v>
      </c>
      <c r="AT217" s="142" t="s">
        <v>141</v>
      </c>
      <c r="AU217" s="142" t="s">
        <v>80</v>
      </c>
      <c r="AY217" s="13" t="s">
        <v>139</v>
      </c>
      <c r="BE217" s="143">
        <f>IF(N217="základná",J217,0)</f>
        <v>0</v>
      </c>
      <c r="BF217" s="143">
        <f>IF(N217="znížená",J217,0)</f>
        <v>0</v>
      </c>
      <c r="BG217" s="143">
        <f>IF(N217="zákl. prenesená",J217,0)</f>
        <v>0</v>
      </c>
      <c r="BH217" s="143">
        <f>IF(N217="zníž. prenesená",J217,0)</f>
        <v>0</v>
      </c>
      <c r="BI217" s="143">
        <f>IF(N217="nulová",J217,0)</f>
        <v>0</v>
      </c>
      <c r="BJ217" s="13" t="s">
        <v>146</v>
      </c>
      <c r="BK217" s="144">
        <f>ROUND(I217*H217,3)</f>
        <v>0</v>
      </c>
      <c r="BL217" s="13" t="s">
        <v>260</v>
      </c>
      <c r="BM217" s="142" t="s">
        <v>826</v>
      </c>
    </row>
    <row r="218" spans="2:65" s="1" customFormat="1" ht="6.95" customHeight="1">
      <c r="B218" s="40"/>
      <c r="C218" s="41"/>
      <c r="D218" s="41"/>
      <c r="E218" s="41"/>
      <c r="F218" s="41"/>
      <c r="G218" s="41"/>
      <c r="H218" s="41"/>
      <c r="I218" s="41"/>
      <c r="J218" s="41"/>
      <c r="K218" s="41"/>
      <c r="L218" s="25"/>
    </row>
  </sheetData>
  <autoFilter ref="C125:K217" xr:uid="{00000000-0009-0000-0000-000007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73"/>
  <sheetViews>
    <sheetView showGridLines="0" topLeftCell="A11" workbookViewId="0">
      <selection activeCell="I38" sqref="I3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8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102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112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26.25" customHeight="1">
      <c r="B7" s="16"/>
      <c r="E7" s="196" t="str">
        <f>'Rekapitulácia stavby'!K6</f>
        <v>Rekonštrukcia ustajňovacích priestorov na hosp. dvore Liptovský Peter</v>
      </c>
      <c r="F7" s="197"/>
      <c r="G7" s="197"/>
      <c r="H7" s="197"/>
      <c r="L7" s="16"/>
    </row>
    <row r="8" spans="2:46" s="1" customFormat="1" ht="12" customHeight="1">
      <c r="B8" s="25"/>
      <c r="D8" s="22" t="s">
        <v>113</v>
      </c>
      <c r="L8" s="25"/>
    </row>
    <row r="9" spans="2:46" s="1" customFormat="1" ht="16.5" customHeight="1">
      <c r="B9" s="25"/>
      <c r="E9" s="185" t="s">
        <v>827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8. 2. 2025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>
      <c r="B15" s="25"/>
      <c r="E15" s="20" t="s">
        <v>22</v>
      </c>
      <c r="I15" s="22" t="s">
        <v>23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8" t="str">
        <f>'Rekapitulácia stavby'!E14</f>
        <v xml:space="preserve"> </v>
      </c>
      <c r="F18" s="188"/>
      <c r="G18" s="188"/>
      <c r="H18" s="188"/>
      <c r="I18" s="22" t="s">
        <v>23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21</v>
      </c>
      <c r="J20" s="20" t="s">
        <v>1</v>
      </c>
      <c r="L20" s="25"/>
    </row>
    <row r="21" spans="2:12" s="1" customFormat="1" ht="18" customHeight="1">
      <c r="B21" s="25"/>
      <c r="E21" s="20" t="s">
        <v>27</v>
      </c>
      <c r="I21" s="22" t="s">
        <v>23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30</v>
      </c>
      <c r="I23" s="22" t="s">
        <v>21</v>
      </c>
      <c r="J23" s="20" t="s">
        <v>1</v>
      </c>
      <c r="L23" s="25"/>
    </row>
    <row r="24" spans="2:12" s="1" customFormat="1" ht="18" customHeight="1">
      <c r="B24" s="25"/>
      <c r="E24" s="20" t="s">
        <v>27</v>
      </c>
      <c r="I24" s="22" t="s">
        <v>23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31</v>
      </c>
      <c r="L26" s="25"/>
    </row>
    <row r="27" spans="2:12" s="7" customFormat="1" ht="16.5" customHeight="1">
      <c r="B27" s="85"/>
      <c r="E27" s="190" t="s">
        <v>1</v>
      </c>
      <c r="F27" s="190"/>
      <c r="G27" s="190"/>
      <c r="H27" s="190"/>
      <c r="L27" s="85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32</v>
      </c>
      <c r="J30" s="62">
        <f>ROUND(J126,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5" customHeight="1">
      <c r="B33" s="25"/>
      <c r="D33" s="51" t="s">
        <v>36</v>
      </c>
      <c r="E33" s="30" t="s">
        <v>37</v>
      </c>
      <c r="F33" s="87">
        <f>ROUND((SUM(BE126:BE172)),  2)</f>
        <v>0</v>
      </c>
      <c r="G33" s="88"/>
      <c r="H33" s="88"/>
      <c r="I33" s="89">
        <v>0.2</v>
      </c>
      <c r="J33" s="87">
        <f>ROUND(((SUM(BE126:BE172))*I33),  2)</f>
        <v>0</v>
      </c>
      <c r="L33" s="25"/>
    </row>
    <row r="34" spans="2:12" s="1" customFormat="1" ht="14.45" customHeight="1">
      <c r="B34" s="25"/>
      <c r="E34" s="30" t="s">
        <v>38</v>
      </c>
      <c r="F34" s="90">
        <f>ROUND((SUM(BF126:BF172)),  2)</f>
        <v>0</v>
      </c>
      <c r="I34" s="91">
        <v>0.23</v>
      </c>
      <c r="J34" s="90">
        <f>ROUND(((SUM(BF126:BF172))*I34),  2)</f>
        <v>0</v>
      </c>
      <c r="L34" s="25"/>
    </row>
    <row r="35" spans="2:12" s="1" customFormat="1" ht="14.45" hidden="1" customHeight="1">
      <c r="B35" s="25"/>
      <c r="E35" s="22" t="s">
        <v>39</v>
      </c>
      <c r="F35" s="90">
        <f>ROUND((SUM(BG126:BG172)),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40</v>
      </c>
      <c r="F36" s="90">
        <f>ROUND((SUM(BH126:BH172)),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41</v>
      </c>
      <c r="F37" s="87">
        <f>ROUND((SUM(BI126:BI172)),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42</v>
      </c>
      <c r="E39" s="53"/>
      <c r="F39" s="53"/>
      <c r="G39" s="94" t="s">
        <v>43</v>
      </c>
      <c r="H39" s="95" t="s">
        <v>44</v>
      </c>
      <c r="I39" s="53"/>
      <c r="J39" s="96">
        <f>SUM(J30:J37)</f>
        <v>0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>
      <c r="B82" s="25"/>
      <c r="C82" s="17" t="s">
        <v>115</v>
      </c>
      <c r="L82" s="25"/>
    </row>
    <row r="83" spans="2:47" s="1" customFormat="1" ht="6.95" hidden="1" customHeight="1">
      <c r="B83" s="25"/>
      <c r="L83" s="25"/>
    </row>
    <row r="84" spans="2:47" s="1" customFormat="1" ht="12" hidden="1" customHeight="1">
      <c r="B84" s="25"/>
      <c r="C84" s="22" t="s">
        <v>12</v>
      </c>
      <c r="L84" s="25"/>
    </row>
    <row r="85" spans="2:47" s="1" customFormat="1" ht="26.25" hidden="1" customHeight="1">
      <c r="B85" s="25"/>
      <c r="E85" s="196" t="str">
        <f>E7</f>
        <v>Rekonštrukcia ustajňovacích priestorov na hosp. dvore Liptovský Peter</v>
      </c>
      <c r="F85" s="197"/>
      <c r="G85" s="197"/>
      <c r="H85" s="197"/>
      <c r="L85" s="25"/>
    </row>
    <row r="86" spans="2:47" s="1" customFormat="1" ht="12" hidden="1" customHeight="1">
      <c r="B86" s="25"/>
      <c r="C86" s="22" t="s">
        <v>113</v>
      </c>
      <c r="L86" s="25"/>
    </row>
    <row r="87" spans="2:47" s="1" customFormat="1" ht="16.5" hidden="1" customHeight="1">
      <c r="B87" s="25"/>
      <c r="E87" s="185" t="str">
        <f>E9</f>
        <v>08 - Požiarny vodovod</v>
      </c>
      <c r="F87" s="195"/>
      <c r="G87" s="195"/>
      <c r="H87" s="195"/>
      <c r="L87" s="25"/>
    </row>
    <row r="88" spans="2:47" s="1" customFormat="1" ht="6.95" hidden="1" customHeight="1">
      <c r="B88" s="25"/>
      <c r="L88" s="25"/>
    </row>
    <row r="89" spans="2:47" s="1" customFormat="1" ht="12" hidden="1" customHeight="1">
      <c r="B89" s="25"/>
      <c r="C89" s="22" t="s">
        <v>16</v>
      </c>
      <c r="F89" s="20" t="str">
        <f>F12</f>
        <v>Liptovský Peter</v>
      </c>
      <c r="I89" s="22" t="s">
        <v>18</v>
      </c>
      <c r="J89" s="48" t="str">
        <f>IF(J12="","",J12)</f>
        <v>8. 2. 2025</v>
      </c>
      <c r="L89" s="25"/>
    </row>
    <row r="90" spans="2:47" s="1" customFormat="1" ht="6.95" hidden="1" customHeight="1">
      <c r="B90" s="25"/>
      <c r="L90" s="25"/>
    </row>
    <row r="91" spans="2:47" s="1" customFormat="1" ht="15.2" hidden="1" customHeight="1">
      <c r="B91" s="25"/>
      <c r="C91" s="22" t="s">
        <v>20</v>
      </c>
      <c r="F91" s="20" t="str">
        <f>E15</f>
        <v>Agria Liptovský Ondrej</v>
      </c>
      <c r="I91" s="22" t="s">
        <v>26</v>
      </c>
      <c r="J91" s="23" t="str">
        <f>E21</f>
        <v>Ing. Vladimír Šimo</v>
      </c>
      <c r="L91" s="25"/>
    </row>
    <row r="92" spans="2:47" s="1" customFormat="1" ht="15.2" hidden="1" customHeight="1">
      <c r="B92" s="25"/>
      <c r="C92" s="22" t="s">
        <v>24</v>
      </c>
      <c r="F92" s="20" t="str">
        <f>IF(E18="","",E18)</f>
        <v xml:space="preserve"> </v>
      </c>
      <c r="I92" s="22" t="s">
        <v>30</v>
      </c>
      <c r="J92" s="23" t="str">
        <f>E24</f>
        <v>Ing. Vladimír Šimo</v>
      </c>
      <c r="L92" s="25"/>
    </row>
    <row r="93" spans="2:47" s="1" customFormat="1" ht="10.35" hidden="1" customHeight="1">
      <c r="B93" s="25"/>
      <c r="L93" s="25"/>
    </row>
    <row r="94" spans="2:47" s="1" customFormat="1" ht="29.25" hidden="1" customHeight="1">
      <c r="B94" s="25"/>
      <c r="C94" s="100" t="s">
        <v>116</v>
      </c>
      <c r="D94" s="92"/>
      <c r="E94" s="92"/>
      <c r="F94" s="92"/>
      <c r="G94" s="92"/>
      <c r="H94" s="92"/>
      <c r="I94" s="92"/>
      <c r="J94" s="101" t="s">
        <v>117</v>
      </c>
      <c r="K94" s="92"/>
      <c r="L94" s="25"/>
    </row>
    <row r="95" spans="2:47" s="1" customFormat="1" ht="10.35" hidden="1" customHeight="1">
      <c r="B95" s="25"/>
      <c r="L95" s="25"/>
    </row>
    <row r="96" spans="2:47" s="1" customFormat="1" ht="22.9" hidden="1" customHeight="1">
      <c r="B96" s="25"/>
      <c r="C96" s="102" t="s">
        <v>118</v>
      </c>
      <c r="J96" s="62">
        <f>J126</f>
        <v>0</v>
      </c>
      <c r="L96" s="25"/>
      <c r="AU96" s="13" t="s">
        <v>119</v>
      </c>
    </row>
    <row r="97" spans="2:12" s="8" customFormat="1" ht="24.95" hidden="1" customHeight="1">
      <c r="B97" s="103"/>
      <c r="D97" s="104" t="s">
        <v>120</v>
      </c>
      <c r="E97" s="105"/>
      <c r="F97" s="105"/>
      <c r="G97" s="105"/>
      <c r="H97" s="105"/>
      <c r="I97" s="105"/>
      <c r="J97" s="106">
        <f>J127</f>
        <v>0</v>
      </c>
      <c r="L97" s="103"/>
    </row>
    <row r="98" spans="2:12" s="9" customFormat="1" ht="19.899999999999999" hidden="1" customHeight="1">
      <c r="B98" s="107"/>
      <c r="D98" s="108" t="s">
        <v>121</v>
      </c>
      <c r="E98" s="109"/>
      <c r="F98" s="109"/>
      <c r="G98" s="109"/>
      <c r="H98" s="109"/>
      <c r="I98" s="109"/>
      <c r="J98" s="110">
        <f>J128</f>
        <v>0</v>
      </c>
      <c r="L98" s="107"/>
    </row>
    <row r="99" spans="2:12" s="9" customFormat="1" ht="19.899999999999999" hidden="1" customHeight="1">
      <c r="B99" s="107"/>
      <c r="D99" s="108" t="s">
        <v>122</v>
      </c>
      <c r="E99" s="109"/>
      <c r="F99" s="109"/>
      <c r="G99" s="109"/>
      <c r="H99" s="109"/>
      <c r="I99" s="109"/>
      <c r="J99" s="110">
        <f>J136</f>
        <v>0</v>
      </c>
      <c r="L99" s="107"/>
    </row>
    <row r="100" spans="2:12" s="9" customFormat="1" ht="19.899999999999999" hidden="1" customHeight="1">
      <c r="B100" s="107"/>
      <c r="D100" s="108" t="s">
        <v>123</v>
      </c>
      <c r="E100" s="109"/>
      <c r="F100" s="109"/>
      <c r="G100" s="109"/>
      <c r="H100" s="109"/>
      <c r="I100" s="109"/>
      <c r="J100" s="110">
        <f>J143</f>
        <v>0</v>
      </c>
      <c r="L100" s="107"/>
    </row>
    <row r="101" spans="2:12" s="8" customFormat="1" ht="24.95" hidden="1" customHeight="1">
      <c r="B101" s="103"/>
      <c r="D101" s="104" t="s">
        <v>264</v>
      </c>
      <c r="E101" s="105"/>
      <c r="F101" s="105"/>
      <c r="G101" s="105"/>
      <c r="H101" s="105"/>
      <c r="I101" s="105"/>
      <c r="J101" s="106">
        <f>J145</f>
        <v>0</v>
      </c>
      <c r="L101" s="103"/>
    </row>
    <row r="102" spans="2:12" s="9" customFormat="1" ht="19.899999999999999" hidden="1" customHeight="1">
      <c r="B102" s="107"/>
      <c r="D102" s="108" t="s">
        <v>558</v>
      </c>
      <c r="E102" s="109"/>
      <c r="F102" s="109"/>
      <c r="G102" s="109"/>
      <c r="H102" s="109"/>
      <c r="I102" s="109"/>
      <c r="J102" s="110">
        <f>J146</f>
        <v>0</v>
      </c>
      <c r="L102" s="107"/>
    </row>
    <row r="103" spans="2:12" s="9" customFormat="1" ht="19.899999999999999" hidden="1" customHeight="1">
      <c r="B103" s="107"/>
      <c r="D103" s="108" t="s">
        <v>456</v>
      </c>
      <c r="E103" s="109"/>
      <c r="F103" s="109"/>
      <c r="G103" s="109"/>
      <c r="H103" s="109"/>
      <c r="I103" s="109"/>
      <c r="J103" s="110">
        <f>J150</f>
        <v>0</v>
      </c>
      <c r="L103" s="107"/>
    </row>
    <row r="104" spans="2:12" s="8" customFormat="1" ht="24.95" hidden="1" customHeight="1">
      <c r="B104" s="103"/>
      <c r="D104" s="104" t="s">
        <v>457</v>
      </c>
      <c r="E104" s="105"/>
      <c r="F104" s="105"/>
      <c r="G104" s="105"/>
      <c r="H104" s="105"/>
      <c r="I104" s="105"/>
      <c r="J104" s="106">
        <f>J167</f>
        <v>0</v>
      </c>
      <c r="L104" s="103"/>
    </row>
    <row r="105" spans="2:12" s="9" customFormat="1" ht="19.899999999999999" hidden="1" customHeight="1">
      <c r="B105" s="107"/>
      <c r="D105" s="108" t="s">
        <v>458</v>
      </c>
      <c r="E105" s="109"/>
      <c r="F105" s="109"/>
      <c r="G105" s="109"/>
      <c r="H105" s="109"/>
      <c r="I105" s="109"/>
      <c r="J105" s="110">
        <f>J168</f>
        <v>0</v>
      </c>
      <c r="L105" s="107"/>
    </row>
    <row r="106" spans="2:12" s="8" customFormat="1" ht="24.95" hidden="1" customHeight="1">
      <c r="B106" s="103"/>
      <c r="D106" s="104" t="s">
        <v>124</v>
      </c>
      <c r="E106" s="105"/>
      <c r="F106" s="105"/>
      <c r="G106" s="105"/>
      <c r="H106" s="105"/>
      <c r="I106" s="105"/>
      <c r="J106" s="106">
        <f>J171</f>
        <v>0</v>
      </c>
      <c r="L106" s="103"/>
    </row>
    <row r="107" spans="2:12" s="1" customFormat="1" ht="21.75" hidden="1" customHeight="1">
      <c r="B107" s="25"/>
      <c r="L107" s="25"/>
    </row>
    <row r="108" spans="2:12" s="1" customFormat="1" ht="6.95" hidden="1" customHeight="1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5"/>
    </row>
    <row r="109" spans="2:12" hidden="1"/>
    <row r="110" spans="2:12" hidden="1"/>
    <row r="111" spans="2:12" hidden="1"/>
    <row r="112" spans="2:12" s="1" customFormat="1" ht="6.95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5"/>
    </row>
    <row r="113" spans="2:63" s="1" customFormat="1" ht="24.95" customHeight="1">
      <c r="B113" s="25"/>
      <c r="C113" s="17" t="s">
        <v>125</v>
      </c>
      <c r="L113" s="25"/>
    </row>
    <row r="114" spans="2:63" s="1" customFormat="1" ht="6.95" customHeight="1">
      <c r="B114" s="25"/>
      <c r="L114" s="25"/>
    </row>
    <row r="115" spans="2:63" s="1" customFormat="1" ht="12" customHeight="1">
      <c r="B115" s="25"/>
      <c r="C115" s="22" t="s">
        <v>12</v>
      </c>
      <c r="L115" s="25"/>
    </row>
    <row r="116" spans="2:63" s="1" customFormat="1" ht="26.25" customHeight="1">
      <c r="B116" s="25"/>
      <c r="E116" s="196" t="str">
        <f>E7</f>
        <v>Rekonštrukcia ustajňovacích priestorov na hosp. dvore Liptovský Peter</v>
      </c>
      <c r="F116" s="197"/>
      <c r="G116" s="197"/>
      <c r="H116" s="197"/>
      <c r="L116" s="25"/>
    </row>
    <row r="117" spans="2:63" s="1" customFormat="1" ht="12" customHeight="1">
      <c r="B117" s="25"/>
      <c r="C117" s="22" t="s">
        <v>113</v>
      </c>
      <c r="L117" s="25"/>
    </row>
    <row r="118" spans="2:63" s="1" customFormat="1" ht="16.5" customHeight="1">
      <c r="B118" s="25"/>
      <c r="E118" s="185" t="str">
        <f>E9</f>
        <v>08 - Požiarny vodovod</v>
      </c>
      <c r="F118" s="195"/>
      <c r="G118" s="195"/>
      <c r="H118" s="195"/>
      <c r="L118" s="25"/>
    </row>
    <row r="119" spans="2:63" s="1" customFormat="1" ht="6.95" customHeight="1">
      <c r="B119" s="25"/>
      <c r="L119" s="25"/>
    </row>
    <row r="120" spans="2:63" s="1" customFormat="1" ht="12" customHeight="1">
      <c r="B120" s="25"/>
      <c r="C120" s="22" t="s">
        <v>16</v>
      </c>
      <c r="F120" s="20" t="str">
        <f>F12</f>
        <v>Liptovský Peter</v>
      </c>
      <c r="I120" s="22" t="s">
        <v>18</v>
      </c>
      <c r="J120" s="48" t="str">
        <f>IF(J12="","",J12)</f>
        <v>8. 2. 2025</v>
      </c>
      <c r="L120" s="25"/>
    </row>
    <row r="121" spans="2:63" s="1" customFormat="1" ht="6.95" customHeight="1">
      <c r="B121" s="25"/>
      <c r="L121" s="25"/>
    </row>
    <row r="122" spans="2:63" s="1" customFormat="1" ht="15.2" customHeight="1">
      <c r="B122" s="25"/>
      <c r="C122" s="22" t="s">
        <v>20</v>
      </c>
      <c r="F122" s="20" t="str">
        <f>E15</f>
        <v>Agria Liptovský Ondrej</v>
      </c>
      <c r="I122" s="22" t="s">
        <v>26</v>
      </c>
      <c r="J122" s="23" t="str">
        <f>E21</f>
        <v>Ing. Vladimír Šimo</v>
      </c>
      <c r="L122" s="25"/>
    </row>
    <row r="123" spans="2:63" s="1" customFormat="1" ht="15.2" customHeight="1">
      <c r="B123" s="25"/>
      <c r="C123" s="22" t="s">
        <v>24</v>
      </c>
      <c r="F123" s="20" t="str">
        <f>IF(E18="","",E18)</f>
        <v xml:space="preserve"> </v>
      </c>
      <c r="I123" s="22" t="s">
        <v>30</v>
      </c>
      <c r="J123" s="23" t="str">
        <f>E24</f>
        <v>Ing. Vladimír Šimo</v>
      </c>
      <c r="L123" s="25"/>
    </row>
    <row r="124" spans="2:63" s="1" customFormat="1" ht="10.35" customHeight="1">
      <c r="B124" s="25"/>
      <c r="L124" s="25"/>
    </row>
    <row r="125" spans="2:63" s="10" customFormat="1" ht="29.25" customHeight="1">
      <c r="B125" s="111"/>
      <c r="C125" s="112" t="s">
        <v>126</v>
      </c>
      <c r="D125" s="113" t="s">
        <v>57</v>
      </c>
      <c r="E125" s="113" t="s">
        <v>53</v>
      </c>
      <c r="F125" s="113" t="s">
        <v>54</v>
      </c>
      <c r="G125" s="113" t="s">
        <v>127</v>
      </c>
      <c r="H125" s="113" t="s">
        <v>128</v>
      </c>
      <c r="I125" s="113" t="s">
        <v>129</v>
      </c>
      <c r="J125" s="114" t="s">
        <v>117</v>
      </c>
      <c r="K125" s="115" t="s">
        <v>130</v>
      </c>
      <c r="L125" s="111"/>
      <c r="M125" s="55" t="s">
        <v>1</v>
      </c>
      <c r="N125" s="56" t="s">
        <v>36</v>
      </c>
      <c r="O125" s="56" t="s">
        <v>131</v>
      </c>
      <c r="P125" s="56" t="s">
        <v>132</v>
      </c>
      <c r="Q125" s="56" t="s">
        <v>133</v>
      </c>
      <c r="R125" s="56" t="s">
        <v>134</v>
      </c>
      <c r="S125" s="56" t="s">
        <v>135</v>
      </c>
      <c r="T125" s="57" t="s">
        <v>136</v>
      </c>
    </row>
    <row r="126" spans="2:63" s="1" customFormat="1" ht="22.9" customHeight="1">
      <c r="B126" s="25"/>
      <c r="C126" s="60" t="s">
        <v>118</v>
      </c>
      <c r="J126" s="116">
        <f>BK126</f>
        <v>0</v>
      </c>
      <c r="L126" s="25"/>
      <c r="M126" s="58"/>
      <c r="N126" s="49"/>
      <c r="O126" s="49"/>
      <c r="P126" s="117">
        <f>P127+P145+P167+P171</f>
        <v>294.23917799999998</v>
      </c>
      <c r="Q126" s="49"/>
      <c r="R126" s="117">
        <f>R127+R145+R167+R171</f>
        <v>8.1295199999999994</v>
      </c>
      <c r="S126" s="49"/>
      <c r="T126" s="118">
        <f>T127+T145+T167+T171</f>
        <v>0</v>
      </c>
      <c r="AT126" s="13" t="s">
        <v>71</v>
      </c>
      <c r="AU126" s="13" t="s">
        <v>119</v>
      </c>
      <c r="BK126" s="119">
        <f>BK127+BK145+BK167+BK171</f>
        <v>0</v>
      </c>
    </row>
    <row r="127" spans="2:63" s="11" customFormat="1" ht="25.9" customHeight="1">
      <c r="B127" s="120"/>
      <c r="D127" s="121" t="s">
        <v>71</v>
      </c>
      <c r="E127" s="122" t="s">
        <v>137</v>
      </c>
      <c r="F127" s="122" t="s">
        <v>138</v>
      </c>
      <c r="J127" s="123">
        <f>BK127</f>
        <v>0</v>
      </c>
      <c r="L127" s="120"/>
      <c r="M127" s="124"/>
      <c r="P127" s="125">
        <f>P128+P136+P143</f>
        <v>220.666248</v>
      </c>
      <c r="R127" s="125">
        <f>R128+R136+R143</f>
        <v>7.8777200000000001</v>
      </c>
      <c r="T127" s="126">
        <f>T128+T136+T143</f>
        <v>0</v>
      </c>
      <c r="AR127" s="121" t="s">
        <v>80</v>
      </c>
      <c r="AT127" s="127" t="s">
        <v>71</v>
      </c>
      <c r="AU127" s="127" t="s">
        <v>72</v>
      </c>
      <c r="AY127" s="121" t="s">
        <v>139</v>
      </c>
      <c r="BK127" s="128">
        <f>BK128+BK136+BK143</f>
        <v>0</v>
      </c>
    </row>
    <row r="128" spans="2:63" s="11" customFormat="1" ht="22.9" customHeight="1">
      <c r="B128" s="120"/>
      <c r="D128" s="121" t="s">
        <v>71</v>
      </c>
      <c r="E128" s="129" t="s">
        <v>80</v>
      </c>
      <c r="F128" s="129" t="s">
        <v>140</v>
      </c>
      <c r="J128" s="130">
        <f>BK128</f>
        <v>0</v>
      </c>
      <c r="L128" s="120"/>
      <c r="M128" s="124"/>
      <c r="P128" s="125">
        <f>SUM(P129:P135)</f>
        <v>202.52456000000001</v>
      </c>
      <c r="R128" s="125">
        <f>SUM(R129:R135)</f>
        <v>7.5</v>
      </c>
      <c r="T128" s="126">
        <f>SUM(T129:T135)</f>
        <v>0</v>
      </c>
      <c r="AR128" s="121" t="s">
        <v>80</v>
      </c>
      <c r="AT128" s="127" t="s">
        <v>71</v>
      </c>
      <c r="AU128" s="127" t="s">
        <v>80</v>
      </c>
      <c r="AY128" s="121" t="s">
        <v>139</v>
      </c>
      <c r="BK128" s="128">
        <f>SUM(BK129:BK135)</f>
        <v>0</v>
      </c>
    </row>
    <row r="129" spans="2:65" s="1" customFormat="1" ht="21.75" customHeight="1">
      <c r="B129" s="131"/>
      <c r="C129" s="132" t="s">
        <v>80</v>
      </c>
      <c r="D129" s="132" t="s">
        <v>141</v>
      </c>
      <c r="E129" s="133" t="s">
        <v>152</v>
      </c>
      <c r="F129" s="134" t="s">
        <v>153</v>
      </c>
      <c r="G129" s="135" t="s">
        <v>144</v>
      </c>
      <c r="H129" s="136">
        <v>51</v>
      </c>
      <c r="I129" s="136"/>
      <c r="J129" s="136">
        <f t="shared" ref="J129:J135" si="0">ROUND(I129*H129,3)</f>
        <v>0</v>
      </c>
      <c r="K129" s="137"/>
      <c r="L129" s="25"/>
      <c r="M129" s="138" t="s">
        <v>1</v>
      </c>
      <c r="N129" s="139" t="s">
        <v>38</v>
      </c>
      <c r="O129" s="140">
        <v>2.09</v>
      </c>
      <c r="P129" s="140">
        <f t="shared" ref="P129:P135" si="1">O129*H129</f>
        <v>106.58999999999999</v>
      </c>
      <c r="Q129" s="140">
        <v>0</v>
      </c>
      <c r="R129" s="140">
        <f t="shared" ref="R129:R135" si="2">Q129*H129</f>
        <v>0</v>
      </c>
      <c r="S129" s="140">
        <v>0</v>
      </c>
      <c r="T129" s="141">
        <f t="shared" ref="T129:T135" si="3">S129*H129</f>
        <v>0</v>
      </c>
      <c r="AR129" s="142" t="s">
        <v>145</v>
      </c>
      <c r="AT129" s="142" t="s">
        <v>141</v>
      </c>
      <c r="AU129" s="142" t="s">
        <v>146</v>
      </c>
      <c r="AY129" s="13" t="s">
        <v>139</v>
      </c>
      <c r="BE129" s="143">
        <f t="shared" ref="BE129:BE135" si="4">IF(N129="základná",J129,0)</f>
        <v>0</v>
      </c>
      <c r="BF129" s="143">
        <f t="shared" ref="BF129:BF135" si="5">IF(N129="znížená",J129,0)</f>
        <v>0</v>
      </c>
      <c r="BG129" s="143">
        <f t="shared" ref="BG129:BG135" si="6">IF(N129="zákl. prenesená",J129,0)</f>
        <v>0</v>
      </c>
      <c r="BH129" s="143">
        <f t="shared" ref="BH129:BH135" si="7">IF(N129="zníž. prenesená",J129,0)</f>
        <v>0</v>
      </c>
      <c r="BI129" s="143">
        <f t="shared" ref="BI129:BI135" si="8">IF(N129="nulová",J129,0)</f>
        <v>0</v>
      </c>
      <c r="BJ129" s="13" t="s">
        <v>146</v>
      </c>
      <c r="BK129" s="144">
        <f t="shared" ref="BK129:BK135" si="9">ROUND(I129*H129,3)</f>
        <v>0</v>
      </c>
      <c r="BL129" s="13" t="s">
        <v>145</v>
      </c>
      <c r="BM129" s="142" t="s">
        <v>828</v>
      </c>
    </row>
    <row r="130" spans="2:65" s="1" customFormat="1" ht="37.9" customHeight="1">
      <c r="B130" s="131"/>
      <c r="C130" s="132" t="s">
        <v>146</v>
      </c>
      <c r="D130" s="132" t="s">
        <v>141</v>
      </c>
      <c r="E130" s="133" t="s">
        <v>155</v>
      </c>
      <c r="F130" s="134" t="s">
        <v>156</v>
      </c>
      <c r="G130" s="135" t="s">
        <v>144</v>
      </c>
      <c r="H130" s="136">
        <v>51</v>
      </c>
      <c r="I130" s="136"/>
      <c r="J130" s="136">
        <f t="shared" si="0"/>
        <v>0</v>
      </c>
      <c r="K130" s="137"/>
      <c r="L130" s="25"/>
      <c r="M130" s="138" t="s">
        <v>1</v>
      </c>
      <c r="N130" s="139" t="s">
        <v>38</v>
      </c>
      <c r="O130" s="140">
        <v>0.95</v>
      </c>
      <c r="P130" s="140">
        <f t="shared" si="1"/>
        <v>48.449999999999996</v>
      </c>
      <c r="Q130" s="140">
        <v>0</v>
      </c>
      <c r="R130" s="140">
        <f t="shared" si="2"/>
        <v>0</v>
      </c>
      <c r="S130" s="140">
        <v>0</v>
      </c>
      <c r="T130" s="141">
        <f t="shared" si="3"/>
        <v>0</v>
      </c>
      <c r="AR130" s="142" t="s">
        <v>145</v>
      </c>
      <c r="AT130" s="142" t="s">
        <v>141</v>
      </c>
      <c r="AU130" s="142" t="s">
        <v>146</v>
      </c>
      <c r="AY130" s="13" t="s">
        <v>139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146</v>
      </c>
      <c r="BK130" s="144">
        <f t="shared" si="9"/>
        <v>0</v>
      </c>
      <c r="BL130" s="13" t="s">
        <v>145</v>
      </c>
      <c r="BM130" s="142" t="s">
        <v>829</v>
      </c>
    </row>
    <row r="131" spans="2:65" s="1" customFormat="1" ht="16.5" customHeight="1">
      <c r="B131" s="131"/>
      <c r="C131" s="132" t="s">
        <v>151</v>
      </c>
      <c r="D131" s="132" t="s">
        <v>141</v>
      </c>
      <c r="E131" s="133" t="s">
        <v>159</v>
      </c>
      <c r="F131" s="134" t="s">
        <v>160</v>
      </c>
      <c r="G131" s="135" t="s">
        <v>144</v>
      </c>
      <c r="H131" s="136">
        <v>25</v>
      </c>
      <c r="I131" s="136"/>
      <c r="J131" s="136">
        <f t="shared" si="0"/>
        <v>0</v>
      </c>
      <c r="K131" s="137"/>
      <c r="L131" s="25"/>
      <c r="M131" s="138" t="s">
        <v>1</v>
      </c>
      <c r="N131" s="139" t="s">
        <v>38</v>
      </c>
      <c r="O131" s="140">
        <v>8.1000000000000003E-2</v>
      </c>
      <c r="P131" s="140">
        <f t="shared" si="1"/>
        <v>2.0249999999999999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145</v>
      </c>
      <c r="AT131" s="142" t="s">
        <v>141</v>
      </c>
      <c r="AU131" s="142" t="s">
        <v>146</v>
      </c>
      <c r="AY131" s="13" t="s">
        <v>139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146</v>
      </c>
      <c r="BK131" s="144">
        <f t="shared" si="9"/>
        <v>0</v>
      </c>
      <c r="BL131" s="13" t="s">
        <v>145</v>
      </c>
      <c r="BM131" s="142" t="s">
        <v>830</v>
      </c>
    </row>
    <row r="132" spans="2:65" s="1" customFormat="1" ht="24.2" customHeight="1">
      <c r="B132" s="131"/>
      <c r="C132" s="132" t="s">
        <v>145</v>
      </c>
      <c r="D132" s="132" t="s">
        <v>141</v>
      </c>
      <c r="E132" s="133" t="s">
        <v>163</v>
      </c>
      <c r="F132" s="134" t="s">
        <v>164</v>
      </c>
      <c r="G132" s="135" t="s">
        <v>144</v>
      </c>
      <c r="H132" s="136">
        <v>26</v>
      </c>
      <c r="I132" s="136"/>
      <c r="J132" s="136">
        <f t="shared" si="0"/>
        <v>0</v>
      </c>
      <c r="K132" s="137"/>
      <c r="L132" s="25"/>
      <c r="M132" s="138" t="s">
        <v>1</v>
      </c>
      <c r="N132" s="139" t="s">
        <v>38</v>
      </c>
      <c r="O132" s="140">
        <v>0.24199999999999999</v>
      </c>
      <c r="P132" s="140">
        <f t="shared" si="1"/>
        <v>6.2919999999999998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145</v>
      </c>
      <c r="AT132" s="142" t="s">
        <v>141</v>
      </c>
      <c r="AU132" s="142" t="s">
        <v>146</v>
      </c>
      <c r="AY132" s="13" t="s">
        <v>139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146</v>
      </c>
      <c r="BK132" s="144">
        <f t="shared" si="9"/>
        <v>0</v>
      </c>
      <c r="BL132" s="13" t="s">
        <v>145</v>
      </c>
      <c r="BM132" s="142" t="s">
        <v>831</v>
      </c>
    </row>
    <row r="133" spans="2:65" s="1" customFormat="1" ht="16.5" customHeight="1">
      <c r="B133" s="131"/>
      <c r="C133" s="145" t="s">
        <v>158</v>
      </c>
      <c r="D133" s="145" t="s">
        <v>167</v>
      </c>
      <c r="E133" s="146" t="s">
        <v>168</v>
      </c>
      <c r="F133" s="147" t="s">
        <v>169</v>
      </c>
      <c r="G133" s="148" t="s">
        <v>170</v>
      </c>
      <c r="H133" s="149">
        <v>7.5</v>
      </c>
      <c r="I133" s="149"/>
      <c r="J133" s="149">
        <f t="shared" si="0"/>
        <v>0</v>
      </c>
      <c r="K133" s="150"/>
      <c r="L133" s="151"/>
      <c r="M133" s="152" t="s">
        <v>1</v>
      </c>
      <c r="N133" s="153" t="s">
        <v>38</v>
      </c>
      <c r="O133" s="140">
        <v>0</v>
      </c>
      <c r="P133" s="140">
        <f t="shared" si="1"/>
        <v>0</v>
      </c>
      <c r="Q133" s="140">
        <v>1</v>
      </c>
      <c r="R133" s="140">
        <f t="shared" si="2"/>
        <v>7.5</v>
      </c>
      <c r="S133" s="140">
        <v>0</v>
      </c>
      <c r="T133" s="141">
        <f t="shared" si="3"/>
        <v>0</v>
      </c>
      <c r="AR133" s="142" t="s">
        <v>171</v>
      </c>
      <c r="AT133" s="142" t="s">
        <v>167</v>
      </c>
      <c r="AU133" s="142" t="s">
        <v>146</v>
      </c>
      <c r="AY133" s="13" t="s">
        <v>139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146</v>
      </c>
      <c r="BK133" s="144">
        <f t="shared" si="9"/>
        <v>0</v>
      </c>
      <c r="BL133" s="13" t="s">
        <v>145</v>
      </c>
      <c r="BM133" s="142" t="s">
        <v>832</v>
      </c>
    </row>
    <row r="134" spans="2:65" s="1" customFormat="1" ht="24.2" customHeight="1">
      <c r="B134" s="131"/>
      <c r="C134" s="132" t="s">
        <v>162</v>
      </c>
      <c r="D134" s="132" t="s">
        <v>141</v>
      </c>
      <c r="E134" s="133" t="s">
        <v>173</v>
      </c>
      <c r="F134" s="134" t="s">
        <v>174</v>
      </c>
      <c r="G134" s="135" t="s">
        <v>144</v>
      </c>
      <c r="H134" s="136">
        <v>25</v>
      </c>
      <c r="I134" s="136"/>
      <c r="J134" s="136">
        <f t="shared" si="0"/>
        <v>0</v>
      </c>
      <c r="K134" s="137"/>
      <c r="L134" s="25"/>
      <c r="M134" s="138" t="s">
        <v>1</v>
      </c>
      <c r="N134" s="139" t="s">
        <v>38</v>
      </c>
      <c r="O134" s="140">
        <v>1.5009999999999999</v>
      </c>
      <c r="P134" s="140">
        <f t="shared" si="1"/>
        <v>37.524999999999999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145</v>
      </c>
      <c r="AT134" s="142" t="s">
        <v>141</v>
      </c>
      <c r="AU134" s="142" t="s">
        <v>146</v>
      </c>
      <c r="AY134" s="13" t="s">
        <v>139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146</v>
      </c>
      <c r="BK134" s="144">
        <f t="shared" si="9"/>
        <v>0</v>
      </c>
      <c r="BL134" s="13" t="s">
        <v>145</v>
      </c>
      <c r="BM134" s="142" t="s">
        <v>833</v>
      </c>
    </row>
    <row r="135" spans="2:65" s="1" customFormat="1" ht="21.75" customHeight="1">
      <c r="B135" s="131"/>
      <c r="C135" s="132" t="s">
        <v>166</v>
      </c>
      <c r="D135" s="132" t="s">
        <v>141</v>
      </c>
      <c r="E135" s="133" t="s">
        <v>177</v>
      </c>
      <c r="F135" s="134" t="s">
        <v>178</v>
      </c>
      <c r="G135" s="135" t="s">
        <v>179</v>
      </c>
      <c r="H135" s="136">
        <v>96</v>
      </c>
      <c r="I135" s="136"/>
      <c r="J135" s="136">
        <f t="shared" si="0"/>
        <v>0</v>
      </c>
      <c r="K135" s="137"/>
      <c r="L135" s="25"/>
      <c r="M135" s="138" t="s">
        <v>1</v>
      </c>
      <c r="N135" s="139" t="s">
        <v>38</v>
      </c>
      <c r="O135" s="140">
        <v>1.711E-2</v>
      </c>
      <c r="P135" s="140">
        <f t="shared" si="1"/>
        <v>1.64256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145</v>
      </c>
      <c r="AT135" s="142" t="s">
        <v>141</v>
      </c>
      <c r="AU135" s="142" t="s">
        <v>146</v>
      </c>
      <c r="AY135" s="13" t="s">
        <v>139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146</v>
      </c>
      <c r="BK135" s="144">
        <f t="shared" si="9"/>
        <v>0</v>
      </c>
      <c r="BL135" s="13" t="s">
        <v>145</v>
      </c>
      <c r="BM135" s="142" t="s">
        <v>834</v>
      </c>
    </row>
    <row r="136" spans="2:65" s="11" customFormat="1" ht="22.9" customHeight="1">
      <c r="B136" s="120"/>
      <c r="D136" s="121" t="s">
        <v>71</v>
      </c>
      <c r="E136" s="129" t="s">
        <v>171</v>
      </c>
      <c r="F136" s="129" t="s">
        <v>181</v>
      </c>
      <c r="J136" s="130">
        <f>BK136</f>
        <v>0</v>
      </c>
      <c r="L136" s="120"/>
      <c r="M136" s="124"/>
      <c r="P136" s="125">
        <f>SUM(P137:P142)</f>
        <v>7.84</v>
      </c>
      <c r="R136" s="125">
        <f>SUM(R137:R142)</f>
        <v>0.37772000000000006</v>
      </c>
      <c r="T136" s="126">
        <f>SUM(T137:T142)</f>
        <v>0</v>
      </c>
      <c r="AR136" s="121" t="s">
        <v>80</v>
      </c>
      <c r="AT136" s="127" t="s">
        <v>71</v>
      </c>
      <c r="AU136" s="127" t="s">
        <v>80</v>
      </c>
      <c r="AY136" s="121" t="s">
        <v>139</v>
      </c>
      <c r="BK136" s="128">
        <f>SUM(BK137:BK142)</f>
        <v>0</v>
      </c>
    </row>
    <row r="137" spans="2:65" s="1" customFormat="1" ht="33" customHeight="1">
      <c r="B137" s="131"/>
      <c r="C137" s="132" t="s">
        <v>171</v>
      </c>
      <c r="D137" s="132" t="s">
        <v>141</v>
      </c>
      <c r="E137" s="133" t="s">
        <v>567</v>
      </c>
      <c r="F137" s="134" t="s">
        <v>568</v>
      </c>
      <c r="G137" s="135" t="s">
        <v>202</v>
      </c>
      <c r="H137" s="136">
        <v>48</v>
      </c>
      <c r="I137" s="136"/>
      <c r="J137" s="136">
        <f t="shared" ref="J137:J142" si="10">ROUND(I137*H137,3)</f>
        <v>0</v>
      </c>
      <c r="K137" s="137"/>
      <c r="L137" s="25"/>
      <c r="M137" s="138" t="s">
        <v>1</v>
      </c>
      <c r="N137" s="139" t="s">
        <v>38</v>
      </c>
      <c r="O137" s="140">
        <v>1.6E-2</v>
      </c>
      <c r="P137" s="140">
        <f t="shared" ref="P137:P142" si="11">O137*H137</f>
        <v>0.76800000000000002</v>
      </c>
      <c r="Q137" s="140">
        <v>0</v>
      </c>
      <c r="R137" s="140">
        <f t="shared" ref="R137:R142" si="12">Q137*H137</f>
        <v>0</v>
      </c>
      <c r="S137" s="140">
        <v>0</v>
      </c>
      <c r="T137" s="141">
        <f t="shared" ref="T137:T142" si="13">S137*H137</f>
        <v>0</v>
      </c>
      <c r="AR137" s="142" t="s">
        <v>145</v>
      </c>
      <c r="AT137" s="142" t="s">
        <v>141</v>
      </c>
      <c r="AU137" s="142" t="s">
        <v>146</v>
      </c>
      <c r="AY137" s="13" t="s">
        <v>139</v>
      </c>
      <c r="BE137" s="143">
        <f t="shared" ref="BE137:BE142" si="14">IF(N137="základná",J137,0)</f>
        <v>0</v>
      </c>
      <c r="BF137" s="143">
        <f t="shared" ref="BF137:BF142" si="15">IF(N137="znížená",J137,0)</f>
        <v>0</v>
      </c>
      <c r="BG137" s="143">
        <f t="shared" ref="BG137:BG142" si="16">IF(N137="zákl. prenesená",J137,0)</f>
        <v>0</v>
      </c>
      <c r="BH137" s="143">
        <f t="shared" ref="BH137:BH142" si="17">IF(N137="zníž. prenesená",J137,0)</f>
        <v>0</v>
      </c>
      <c r="BI137" s="143">
        <f t="shared" ref="BI137:BI142" si="18">IF(N137="nulová",J137,0)</f>
        <v>0</v>
      </c>
      <c r="BJ137" s="13" t="s">
        <v>146</v>
      </c>
      <c r="BK137" s="144">
        <f t="shared" ref="BK137:BK142" si="19">ROUND(I137*H137,3)</f>
        <v>0</v>
      </c>
      <c r="BL137" s="13" t="s">
        <v>145</v>
      </c>
      <c r="BM137" s="142" t="s">
        <v>835</v>
      </c>
    </row>
    <row r="138" spans="2:65" s="1" customFormat="1" ht="24.2" customHeight="1">
      <c r="B138" s="131"/>
      <c r="C138" s="145" t="s">
        <v>176</v>
      </c>
      <c r="D138" s="145" t="s">
        <v>167</v>
      </c>
      <c r="E138" s="146" t="s">
        <v>570</v>
      </c>
      <c r="F138" s="147" t="s">
        <v>571</v>
      </c>
      <c r="G138" s="148" t="s">
        <v>202</v>
      </c>
      <c r="H138" s="149">
        <v>48</v>
      </c>
      <c r="I138" s="149"/>
      <c r="J138" s="149">
        <f t="shared" si="10"/>
        <v>0</v>
      </c>
      <c r="K138" s="150"/>
      <c r="L138" s="151"/>
      <c r="M138" s="152" t="s">
        <v>1</v>
      </c>
      <c r="N138" s="153" t="s">
        <v>38</v>
      </c>
      <c r="O138" s="140">
        <v>0</v>
      </c>
      <c r="P138" s="140">
        <f t="shared" si="11"/>
        <v>0</v>
      </c>
      <c r="Q138" s="140">
        <v>2.7999999999999998E-4</v>
      </c>
      <c r="R138" s="140">
        <f t="shared" si="12"/>
        <v>1.3439999999999999E-2</v>
      </c>
      <c r="S138" s="140">
        <v>0</v>
      </c>
      <c r="T138" s="141">
        <f t="shared" si="13"/>
        <v>0</v>
      </c>
      <c r="AR138" s="142" t="s">
        <v>171</v>
      </c>
      <c r="AT138" s="142" t="s">
        <v>167</v>
      </c>
      <c r="AU138" s="142" t="s">
        <v>146</v>
      </c>
      <c r="AY138" s="13" t="s">
        <v>139</v>
      </c>
      <c r="BE138" s="143">
        <f t="shared" si="14"/>
        <v>0</v>
      </c>
      <c r="BF138" s="143">
        <f t="shared" si="15"/>
        <v>0</v>
      </c>
      <c r="BG138" s="143">
        <f t="shared" si="16"/>
        <v>0</v>
      </c>
      <c r="BH138" s="143">
        <f t="shared" si="17"/>
        <v>0</v>
      </c>
      <c r="BI138" s="143">
        <f t="shared" si="18"/>
        <v>0</v>
      </c>
      <c r="BJ138" s="13" t="s">
        <v>146</v>
      </c>
      <c r="BK138" s="144">
        <f t="shared" si="19"/>
        <v>0</v>
      </c>
      <c r="BL138" s="13" t="s">
        <v>145</v>
      </c>
      <c r="BM138" s="142" t="s">
        <v>836</v>
      </c>
    </row>
    <row r="139" spans="2:65" s="1" customFormat="1" ht="33" customHeight="1">
      <c r="B139" s="131"/>
      <c r="C139" s="132" t="s">
        <v>106</v>
      </c>
      <c r="D139" s="132" t="s">
        <v>141</v>
      </c>
      <c r="E139" s="133" t="s">
        <v>579</v>
      </c>
      <c r="F139" s="134" t="s">
        <v>580</v>
      </c>
      <c r="G139" s="135" t="s">
        <v>202</v>
      </c>
      <c r="H139" s="136">
        <v>272</v>
      </c>
      <c r="I139" s="136"/>
      <c r="J139" s="136">
        <f t="shared" si="10"/>
        <v>0</v>
      </c>
      <c r="K139" s="137"/>
      <c r="L139" s="25"/>
      <c r="M139" s="138" t="s">
        <v>1</v>
      </c>
      <c r="N139" s="139" t="s">
        <v>38</v>
      </c>
      <c r="O139" s="140">
        <v>2.5999999999999999E-2</v>
      </c>
      <c r="P139" s="140">
        <f t="shared" si="11"/>
        <v>7.0720000000000001</v>
      </c>
      <c r="Q139" s="140">
        <v>0</v>
      </c>
      <c r="R139" s="140">
        <f t="shared" si="12"/>
        <v>0</v>
      </c>
      <c r="S139" s="140">
        <v>0</v>
      </c>
      <c r="T139" s="141">
        <f t="shared" si="13"/>
        <v>0</v>
      </c>
      <c r="AR139" s="142" t="s">
        <v>145</v>
      </c>
      <c r="AT139" s="142" t="s">
        <v>141</v>
      </c>
      <c r="AU139" s="142" t="s">
        <v>146</v>
      </c>
      <c r="AY139" s="13" t="s">
        <v>139</v>
      </c>
      <c r="BE139" s="143">
        <f t="shared" si="14"/>
        <v>0</v>
      </c>
      <c r="BF139" s="143">
        <f t="shared" si="15"/>
        <v>0</v>
      </c>
      <c r="BG139" s="143">
        <f t="shared" si="16"/>
        <v>0</v>
      </c>
      <c r="BH139" s="143">
        <f t="shared" si="17"/>
        <v>0</v>
      </c>
      <c r="BI139" s="143">
        <f t="shared" si="18"/>
        <v>0</v>
      </c>
      <c r="BJ139" s="13" t="s">
        <v>146</v>
      </c>
      <c r="BK139" s="144">
        <f t="shared" si="19"/>
        <v>0</v>
      </c>
      <c r="BL139" s="13" t="s">
        <v>145</v>
      </c>
      <c r="BM139" s="142" t="s">
        <v>837</v>
      </c>
    </row>
    <row r="140" spans="2:65" s="1" customFormat="1" ht="24.2" customHeight="1">
      <c r="B140" s="131"/>
      <c r="C140" s="145" t="s">
        <v>109</v>
      </c>
      <c r="D140" s="145" t="s">
        <v>167</v>
      </c>
      <c r="E140" s="146" t="s">
        <v>582</v>
      </c>
      <c r="F140" s="147" t="s">
        <v>583</v>
      </c>
      <c r="G140" s="148" t="s">
        <v>202</v>
      </c>
      <c r="H140" s="149">
        <v>272</v>
      </c>
      <c r="I140" s="149"/>
      <c r="J140" s="149">
        <f t="shared" si="10"/>
        <v>0</v>
      </c>
      <c r="K140" s="150"/>
      <c r="L140" s="151"/>
      <c r="M140" s="152" t="s">
        <v>1</v>
      </c>
      <c r="N140" s="153" t="s">
        <v>38</v>
      </c>
      <c r="O140" s="140">
        <v>0</v>
      </c>
      <c r="P140" s="140">
        <f t="shared" si="11"/>
        <v>0</v>
      </c>
      <c r="Q140" s="140">
        <v>1.2700000000000001E-3</v>
      </c>
      <c r="R140" s="140">
        <f t="shared" si="12"/>
        <v>0.34544000000000002</v>
      </c>
      <c r="S140" s="140">
        <v>0</v>
      </c>
      <c r="T140" s="141">
        <f t="shared" si="13"/>
        <v>0</v>
      </c>
      <c r="AR140" s="142" t="s">
        <v>171</v>
      </c>
      <c r="AT140" s="142" t="s">
        <v>167</v>
      </c>
      <c r="AU140" s="142" t="s">
        <v>146</v>
      </c>
      <c r="AY140" s="13" t="s">
        <v>139</v>
      </c>
      <c r="BE140" s="143">
        <f t="shared" si="14"/>
        <v>0</v>
      </c>
      <c r="BF140" s="143">
        <f t="shared" si="15"/>
        <v>0</v>
      </c>
      <c r="BG140" s="143">
        <f t="shared" si="16"/>
        <v>0</v>
      </c>
      <c r="BH140" s="143">
        <f t="shared" si="17"/>
        <v>0</v>
      </c>
      <c r="BI140" s="143">
        <f t="shared" si="18"/>
        <v>0</v>
      </c>
      <c r="BJ140" s="13" t="s">
        <v>146</v>
      </c>
      <c r="BK140" s="144">
        <f t="shared" si="19"/>
        <v>0</v>
      </c>
      <c r="BL140" s="13" t="s">
        <v>145</v>
      </c>
      <c r="BM140" s="142" t="s">
        <v>838</v>
      </c>
    </row>
    <row r="141" spans="2:65" s="1" customFormat="1" ht="16.5" customHeight="1">
      <c r="B141" s="131"/>
      <c r="C141" s="145" t="s">
        <v>191</v>
      </c>
      <c r="D141" s="145" t="s">
        <v>167</v>
      </c>
      <c r="E141" s="146" t="s">
        <v>585</v>
      </c>
      <c r="F141" s="147" t="s">
        <v>586</v>
      </c>
      <c r="G141" s="148" t="s">
        <v>184</v>
      </c>
      <c r="H141" s="149">
        <v>6</v>
      </c>
      <c r="I141" s="149"/>
      <c r="J141" s="149">
        <f t="shared" si="10"/>
        <v>0</v>
      </c>
      <c r="K141" s="150"/>
      <c r="L141" s="151"/>
      <c r="M141" s="152" t="s">
        <v>1</v>
      </c>
      <c r="N141" s="153" t="s">
        <v>38</v>
      </c>
      <c r="O141" s="140">
        <v>0</v>
      </c>
      <c r="P141" s="140">
        <f t="shared" si="11"/>
        <v>0</v>
      </c>
      <c r="Q141" s="140">
        <v>1.49E-3</v>
      </c>
      <c r="R141" s="140">
        <f t="shared" si="12"/>
        <v>8.94E-3</v>
      </c>
      <c r="S141" s="140">
        <v>0</v>
      </c>
      <c r="T141" s="141">
        <f t="shared" si="13"/>
        <v>0</v>
      </c>
      <c r="AR141" s="142" t="s">
        <v>171</v>
      </c>
      <c r="AT141" s="142" t="s">
        <v>167</v>
      </c>
      <c r="AU141" s="142" t="s">
        <v>146</v>
      </c>
      <c r="AY141" s="13" t="s">
        <v>139</v>
      </c>
      <c r="BE141" s="143">
        <f t="shared" si="14"/>
        <v>0</v>
      </c>
      <c r="BF141" s="143">
        <f t="shared" si="15"/>
        <v>0</v>
      </c>
      <c r="BG141" s="143">
        <f t="shared" si="16"/>
        <v>0</v>
      </c>
      <c r="BH141" s="143">
        <f t="shared" si="17"/>
        <v>0</v>
      </c>
      <c r="BI141" s="143">
        <f t="shared" si="18"/>
        <v>0</v>
      </c>
      <c r="BJ141" s="13" t="s">
        <v>146</v>
      </c>
      <c r="BK141" s="144">
        <f t="shared" si="19"/>
        <v>0</v>
      </c>
      <c r="BL141" s="13" t="s">
        <v>145</v>
      </c>
      <c r="BM141" s="142" t="s">
        <v>839</v>
      </c>
    </row>
    <row r="142" spans="2:65" s="1" customFormat="1" ht="21.75" customHeight="1">
      <c r="B142" s="131"/>
      <c r="C142" s="145" t="s">
        <v>195</v>
      </c>
      <c r="D142" s="145" t="s">
        <v>167</v>
      </c>
      <c r="E142" s="146" t="s">
        <v>840</v>
      </c>
      <c r="F142" s="147" t="s">
        <v>841</v>
      </c>
      <c r="G142" s="148" t="s">
        <v>184</v>
      </c>
      <c r="H142" s="149">
        <v>11</v>
      </c>
      <c r="I142" s="149"/>
      <c r="J142" s="149">
        <f t="shared" si="10"/>
        <v>0</v>
      </c>
      <c r="K142" s="150"/>
      <c r="L142" s="151"/>
      <c r="M142" s="152" t="s">
        <v>1</v>
      </c>
      <c r="N142" s="153" t="s">
        <v>38</v>
      </c>
      <c r="O142" s="140">
        <v>0</v>
      </c>
      <c r="P142" s="140">
        <f t="shared" si="11"/>
        <v>0</v>
      </c>
      <c r="Q142" s="140">
        <v>8.9999999999999998E-4</v>
      </c>
      <c r="R142" s="140">
        <f t="shared" si="12"/>
        <v>9.8999999999999991E-3</v>
      </c>
      <c r="S142" s="140">
        <v>0</v>
      </c>
      <c r="T142" s="141">
        <f t="shared" si="13"/>
        <v>0</v>
      </c>
      <c r="AR142" s="142" t="s">
        <v>171</v>
      </c>
      <c r="AT142" s="142" t="s">
        <v>167</v>
      </c>
      <c r="AU142" s="142" t="s">
        <v>146</v>
      </c>
      <c r="AY142" s="13" t="s">
        <v>139</v>
      </c>
      <c r="BE142" s="143">
        <f t="shared" si="14"/>
        <v>0</v>
      </c>
      <c r="BF142" s="143">
        <f t="shared" si="15"/>
        <v>0</v>
      </c>
      <c r="BG142" s="143">
        <f t="shared" si="16"/>
        <v>0</v>
      </c>
      <c r="BH142" s="143">
        <f t="shared" si="17"/>
        <v>0</v>
      </c>
      <c r="BI142" s="143">
        <f t="shared" si="18"/>
        <v>0</v>
      </c>
      <c r="BJ142" s="13" t="s">
        <v>146</v>
      </c>
      <c r="BK142" s="144">
        <f t="shared" si="19"/>
        <v>0</v>
      </c>
      <c r="BL142" s="13" t="s">
        <v>145</v>
      </c>
      <c r="BM142" s="142" t="s">
        <v>842</v>
      </c>
    </row>
    <row r="143" spans="2:65" s="11" customFormat="1" ht="22.9" customHeight="1">
      <c r="B143" s="120"/>
      <c r="D143" s="121" t="s">
        <v>71</v>
      </c>
      <c r="E143" s="129" t="s">
        <v>248</v>
      </c>
      <c r="F143" s="129" t="s">
        <v>249</v>
      </c>
      <c r="J143" s="130">
        <f>BK143</f>
        <v>0</v>
      </c>
      <c r="L143" s="120"/>
      <c r="M143" s="124"/>
      <c r="P143" s="125">
        <f>P144</f>
        <v>10.301687999999999</v>
      </c>
      <c r="R143" s="125">
        <f>R144</f>
        <v>0</v>
      </c>
      <c r="T143" s="126">
        <f>T144</f>
        <v>0</v>
      </c>
      <c r="AR143" s="121" t="s">
        <v>80</v>
      </c>
      <c r="AT143" s="127" t="s">
        <v>71</v>
      </c>
      <c r="AU143" s="127" t="s">
        <v>80</v>
      </c>
      <c r="AY143" s="121" t="s">
        <v>139</v>
      </c>
      <c r="BK143" s="128">
        <f>BK144</f>
        <v>0</v>
      </c>
    </row>
    <row r="144" spans="2:65" s="1" customFormat="1" ht="33" customHeight="1">
      <c r="B144" s="131"/>
      <c r="C144" s="132" t="s">
        <v>199</v>
      </c>
      <c r="D144" s="132" t="s">
        <v>141</v>
      </c>
      <c r="E144" s="133" t="s">
        <v>251</v>
      </c>
      <c r="F144" s="134" t="s">
        <v>252</v>
      </c>
      <c r="G144" s="135" t="s">
        <v>170</v>
      </c>
      <c r="H144" s="136">
        <v>7.992</v>
      </c>
      <c r="I144" s="136"/>
      <c r="J144" s="136">
        <f>ROUND(I144*H144,3)</f>
        <v>0</v>
      </c>
      <c r="K144" s="137"/>
      <c r="L144" s="25"/>
      <c r="M144" s="138" t="s">
        <v>1</v>
      </c>
      <c r="N144" s="139" t="s">
        <v>38</v>
      </c>
      <c r="O144" s="140">
        <v>1.2889999999999999</v>
      </c>
      <c r="P144" s="140">
        <f>O144*H144</f>
        <v>10.301687999999999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145</v>
      </c>
      <c r="AT144" s="142" t="s">
        <v>141</v>
      </c>
      <c r="AU144" s="142" t="s">
        <v>146</v>
      </c>
      <c r="AY144" s="13" t="s">
        <v>139</v>
      </c>
      <c r="BE144" s="143">
        <f>IF(N144="základná",J144,0)</f>
        <v>0</v>
      </c>
      <c r="BF144" s="143">
        <f>IF(N144="znížená",J144,0)</f>
        <v>0</v>
      </c>
      <c r="BG144" s="143">
        <f>IF(N144="zákl. prenesená",J144,0)</f>
        <v>0</v>
      </c>
      <c r="BH144" s="143">
        <f>IF(N144="zníž. prenesená",J144,0)</f>
        <v>0</v>
      </c>
      <c r="BI144" s="143">
        <f>IF(N144="nulová",J144,0)</f>
        <v>0</v>
      </c>
      <c r="BJ144" s="13" t="s">
        <v>146</v>
      </c>
      <c r="BK144" s="144">
        <f>ROUND(I144*H144,3)</f>
        <v>0</v>
      </c>
      <c r="BL144" s="13" t="s">
        <v>145</v>
      </c>
      <c r="BM144" s="142" t="s">
        <v>843</v>
      </c>
    </row>
    <row r="145" spans="2:65" s="11" customFormat="1" ht="25.9" customHeight="1">
      <c r="B145" s="120"/>
      <c r="D145" s="121" t="s">
        <v>71</v>
      </c>
      <c r="E145" s="122" t="s">
        <v>304</v>
      </c>
      <c r="F145" s="122" t="s">
        <v>305</v>
      </c>
      <c r="J145" s="123">
        <f>BK145</f>
        <v>0</v>
      </c>
      <c r="L145" s="120"/>
      <c r="M145" s="124"/>
      <c r="P145" s="125">
        <f>P146+P150</f>
        <v>62.132929999999995</v>
      </c>
      <c r="R145" s="125">
        <f>R146+R150</f>
        <v>0.24976000000000001</v>
      </c>
      <c r="T145" s="126">
        <f>T146+T150</f>
        <v>0</v>
      </c>
      <c r="AR145" s="121" t="s">
        <v>146</v>
      </c>
      <c r="AT145" s="127" t="s">
        <v>71</v>
      </c>
      <c r="AU145" s="127" t="s">
        <v>72</v>
      </c>
      <c r="AY145" s="121" t="s">
        <v>139</v>
      </c>
      <c r="BK145" s="128">
        <f>BK146+BK150</f>
        <v>0</v>
      </c>
    </row>
    <row r="146" spans="2:65" s="11" customFormat="1" ht="22.9" customHeight="1">
      <c r="B146" s="120"/>
      <c r="D146" s="121" t="s">
        <v>71</v>
      </c>
      <c r="E146" s="129" t="s">
        <v>591</v>
      </c>
      <c r="F146" s="129" t="s">
        <v>592</v>
      </c>
      <c r="J146" s="130">
        <f>BK146</f>
        <v>0</v>
      </c>
      <c r="L146" s="120"/>
      <c r="M146" s="124"/>
      <c r="P146" s="125">
        <f>SUM(P147:P149)</f>
        <v>1.3920000000000001</v>
      </c>
      <c r="R146" s="125">
        <f>SUM(R147:R149)</f>
        <v>6.0000000000000006E-4</v>
      </c>
      <c r="T146" s="126">
        <f>SUM(T147:T149)</f>
        <v>0</v>
      </c>
      <c r="AR146" s="121" t="s">
        <v>146</v>
      </c>
      <c r="AT146" s="127" t="s">
        <v>71</v>
      </c>
      <c r="AU146" s="127" t="s">
        <v>80</v>
      </c>
      <c r="AY146" s="121" t="s">
        <v>139</v>
      </c>
      <c r="BK146" s="128">
        <f>SUM(BK147:BK149)</f>
        <v>0</v>
      </c>
    </row>
    <row r="147" spans="2:65" s="1" customFormat="1" ht="16.5" customHeight="1">
      <c r="B147" s="131"/>
      <c r="C147" s="132" t="s">
        <v>204</v>
      </c>
      <c r="D147" s="132" t="s">
        <v>141</v>
      </c>
      <c r="E147" s="133" t="s">
        <v>593</v>
      </c>
      <c r="F147" s="134" t="s">
        <v>594</v>
      </c>
      <c r="G147" s="135" t="s">
        <v>202</v>
      </c>
      <c r="H147" s="136">
        <v>12</v>
      </c>
      <c r="I147" s="136"/>
      <c r="J147" s="136">
        <f>ROUND(I147*H147,3)</f>
        <v>0</v>
      </c>
      <c r="K147" s="137"/>
      <c r="L147" s="25"/>
      <c r="M147" s="138" t="s">
        <v>1</v>
      </c>
      <c r="N147" s="139" t="s">
        <v>38</v>
      </c>
      <c r="O147" s="140">
        <v>0.11600000000000001</v>
      </c>
      <c r="P147" s="140">
        <f>O147*H147</f>
        <v>1.3920000000000001</v>
      </c>
      <c r="Q147" s="140">
        <v>3.0000000000000001E-5</v>
      </c>
      <c r="R147" s="140">
        <f>Q147*H147</f>
        <v>3.6000000000000002E-4</v>
      </c>
      <c r="S147" s="140">
        <v>0</v>
      </c>
      <c r="T147" s="141">
        <f>S147*H147</f>
        <v>0</v>
      </c>
      <c r="AR147" s="142" t="s">
        <v>185</v>
      </c>
      <c r="AT147" s="142" t="s">
        <v>141</v>
      </c>
      <c r="AU147" s="142" t="s">
        <v>146</v>
      </c>
      <c r="AY147" s="13" t="s">
        <v>139</v>
      </c>
      <c r="BE147" s="143">
        <f>IF(N147="základná",J147,0)</f>
        <v>0</v>
      </c>
      <c r="BF147" s="143">
        <f>IF(N147="znížená",J147,0)</f>
        <v>0</v>
      </c>
      <c r="BG147" s="143">
        <f>IF(N147="zákl. prenesená",J147,0)</f>
        <v>0</v>
      </c>
      <c r="BH147" s="143">
        <f>IF(N147="zníž. prenesená",J147,0)</f>
        <v>0</v>
      </c>
      <c r="BI147" s="143">
        <f>IF(N147="nulová",J147,0)</f>
        <v>0</v>
      </c>
      <c r="BJ147" s="13" t="s">
        <v>146</v>
      </c>
      <c r="BK147" s="144">
        <f>ROUND(I147*H147,3)</f>
        <v>0</v>
      </c>
      <c r="BL147" s="13" t="s">
        <v>185</v>
      </c>
      <c r="BM147" s="142" t="s">
        <v>844</v>
      </c>
    </row>
    <row r="148" spans="2:65" s="1" customFormat="1" ht="24.2" customHeight="1">
      <c r="B148" s="131"/>
      <c r="C148" s="145" t="s">
        <v>185</v>
      </c>
      <c r="D148" s="145" t="s">
        <v>167</v>
      </c>
      <c r="E148" s="146" t="s">
        <v>599</v>
      </c>
      <c r="F148" s="147" t="s">
        <v>600</v>
      </c>
      <c r="G148" s="148" t="s">
        <v>202</v>
      </c>
      <c r="H148" s="149">
        <v>12</v>
      </c>
      <c r="I148" s="149"/>
      <c r="J148" s="149">
        <f>ROUND(I148*H148,3)</f>
        <v>0</v>
      </c>
      <c r="K148" s="150"/>
      <c r="L148" s="151"/>
      <c r="M148" s="152" t="s">
        <v>1</v>
      </c>
      <c r="N148" s="153" t="s">
        <v>38</v>
      </c>
      <c r="O148" s="140">
        <v>0</v>
      </c>
      <c r="P148" s="140">
        <f>O148*H148</f>
        <v>0</v>
      </c>
      <c r="Q148" s="140">
        <v>2.0000000000000002E-5</v>
      </c>
      <c r="R148" s="140">
        <f>Q148*H148</f>
        <v>2.4000000000000003E-4</v>
      </c>
      <c r="S148" s="140">
        <v>0</v>
      </c>
      <c r="T148" s="141">
        <f>S148*H148</f>
        <v>0</v>
      </c>
      <c r="AR148" s="142" t="s">
        <v>499</v>
      </c>
      <c r="AT148" s="142" t="s">
        <v>167</v>
      </c>
      <c r="AU148" s="142" t="s">
        <v>146</v>
      </c>
      <c r="AY148" s="13" t="s">
        <v>139</v>
      </c>
      <c r="BE148" s="143">
        <f>IF(N148="základná",J148,0)</f>
        <v>0</v>
      </c>
      <c r="BF148" s="143">
        <f>IF(N148="znížená",J148,0)</f>
        <v>0</v>
      </c>
      <c r="BG148" s="143">
        <f>IF(N148="zákl. prenesená",J148,0)</f>
        <v>0</v>
      </c>
      <c r="BH148" s="143">
        <f>IF(N148="zníž. prenesená",J148,0)</f>
        <v>0</v>
      </c>
      <c r="BI148" s="143">
        <f>IF(N148="nulová",J148,0)</f>
        <v>0</v>
      </c>
      <c r="BJ148" s="13" t="s">
        <v>146</v>
      </c>
      <c r="BK148" s="144">
        <f>ROUND(I148*H148,3)</f>
        <v>0</v>
      </c>
      <c r="BL148" s="13" t="s">
        <v>499</v>
      </c>
      <c r="BM148" s="142" t="s">
        <v>845</v>
      </c>
    </row>
    <row r="149" spans="2:65" s="1" customFormat="1" ht="24.2" customHeight="1">
      <c r="B149" s="131"/>
      <c r="C149" s="132" t="s">
        <v>211</v>
      </c>
      <c r="D149" s="132" t="s">
        <v>141</v>
      </c>
      <c r="E149" s="133" t="s">
        <v>846</v>
      </c>
      <c r="F149" s="134" t="s">
        <v>847</v>
      </c>
      <c r="G149" s="135" t="s">
        <v>358</v>
      </c>
      <c r="H149" s="136">
        <v>0.36699999999999999</v>
      </c>
      <c r="I149" s="136"/>
      <c r="J149" s="136">
        <f>ROUND(I149*H149,3)</f>
        <v>0</v>
      </c>
      <c r="K149" s="137"/>
      <c r="L149" s="25"/>
      <c r="M149" s="138" t="s">
        <v>1</v>
      </c>
      <c r="N149" s="139" t="s">
        <v>38</v>
      </c>
      <c r="O149" s="140">
        <v>0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185</v>
      </c>
      <c r="AT149" s="142" t="s">
        <v>141</v>
      </c>
      <c r="AU149" s="142" t="s">
        <v>146</v>
      </c>
      <c r="AY149" s="13" t="s">
        <v>139</v>
      </c>
      <c r="BE149" s="143">
        <f>IF(N149="základná",J149,0)</f>
        <v>0</v>
      </c>
      <c r="BF149" s="143">
        <f>IF(N149="znížená",J149,0)</f>
        <v>0</v>
      </c>
      <c r="BG149" s="143">
        <f>IF(N149="zákl. prenesená",J149,0)</f>
        <v>0</v>
      </c>
      <c r="BH149" s="143">
        <f>IF(N149="zníž. prenesená",J149,0)</f>
        <v>0</v>
      </c>
      <c r="BI149" s="143">
        <f>IF(N149="nulová",J149,0)</f>
        <v>0</v>
      </c>
      <c r="BJ149" s="13" t="s">
        <v>146</v>
      </c>
      <c r="BK149" s="144">
        <f>ROUND(I149*H149,3)</f>
        <v>0</v>
      </c>
      <c r="BL149" s="13" t="s">
        <v>185</v>
      </c>
      <c r="BM149" s="142" t="s">
        <v>848</v>
      </c>
    </row>
    <row r="150" spans="2:65" s="11" customFormat="1" ht="22.9" customHeight="1">
      <c r="B150" s="120"/>
      <c r="D150" s="121" t="s">
        <v>71</v>
      </c>
      <c r="E150" s="129" t="s">
        <v>515</v>
      </c>
      <c r="F150" s="129" t="s">
        <v>516</v>
      </c>
      <c r="J150" s="130">
        <f>BK150</f>
        <v>0</v>
      </c>
      <c r="L150" s="120"/>
      <c r="M150" s="124"/>
      <c r="P150" s="125">
        <f>SUM(P151:P166)</f>
        <v>60.740929999999992</v>
      </c>
      <c r="R150" s="125">
        <f>SUM(R151:R166)</f>
        <v>0.24916000000000002</v>
      </c>
      <c r="T150" s="126">
        <f>SUM(T151:T166)</f>
        <v>0</v>
      </c>
      <c r="AR150" s="121" t="s">
        <v>146</v>
      </c>
      <c r="AT150" s="127" t="s">
        <v>71</v>
      </c>
      <c r="AU150" s="127" t="s">
        <v>80</v>
      </c>
      <c r="AY150" s="121" t="s">
        <v>139</v>
      </c>
      <c r="BK150" s="128">
        <f>SUM(BK151:BK166)</f>
        <v>0</v>
      </c>
    </row>
    <row r="151" spans="2:65" s="1" customFormat="1" ht="16.5" customHeight="1">
      <c r="B151" s="131"/>
      <c r="C151" s="132" t="s">
        <v>215</v>
      </c>
      <c r="D151" s="132" t="s">
        <v>141</v>
      </c>
      <c r="E151" s="133" t="s">
        <v>308</v>
      </c>
      <c r="F151" s="134" t="s">
        <v>309</v>
      </c>
      <c r="G151" s="135" t="s">
        <v>310</v>
      </c>
      <c r="H151" s="136">
        <v>2</v>
      </c>
      <c r="I151" s="136"/>
      <c r="J151" s="136">
        <f t="shared" ref="J151:J166" si="20">ROUND(I151*H151,3)</f>
        <v>0</v>
      </c>
      <c r="K151" s="137"/>
      <c r="L151" s="25"/>
      <c r="M151" s="138" t="s">
        <v>1</v>
      </c>
      <c r="N151" s="139" t="s">
        <v>38</v>
      </c>
      <c r="O151" s="140">
        <v>0</v>
      </c>
      <c r="P151" s="140">
        <f t="shared" ref="P151:P166" si="21">O151*H151</f>
        <v>0</v>
      </c>
      <c r="Q151" s="140">
        <v>0</v>
      </c>
      <c r="R151" s="140">
        <f t="shared" ref="R151:R166" si="22">Q151*H151</f>
        <v>0</v>
      </c>
      <c r="S151" s="140">
        <v>0</v>
      </c>
      <c r="T151" s="141">
        <f t="shared" ref="T151:T166" si="23">S151*H151</f>
        <v>0</v>
      </c>
      <c r="AR151" s="142" t="s">
        <v>311</v>
      </c>
      <c r="AT151" s="142" t="s">
        <v>141</v>
      </c>
      <c r="AU151" s="142" t="s">
        <v>146</v>
      </c>
      <c r="AY151" s="13" t="s">
        <v>139</v>
      </c>
      <c r="BE151" s="143">
        <f t="shared" ref="BE151:BE166" si="24">IF(N151="základná",J151,0)</f>
        <v>0</v>
      </c>
      <c r="BF151" s="143">
        <f t="shared" ref="BF151:BF166" si="25">IF(N151="znížená",J151,0)</f>
        <v>0</v>
      </c>
      <c r="BG151" s="143">
        <f t="shared" ref="BG151:BG166" si="26">IF(N151="zákl. prenesená",J151,0)</f>
        <v>0</v>
      </c>
      <c r="BH151" s="143">
        <f t="shared" ref="BH151:BH166" si="27">IF(N151="zníž. prenesená",J151,0)</f>
        <v>0</v>
      </c>
      <c r="BI151" s="143">
        <f t="shared" ref="BI151:BI166" si="28">IF(N151="nulová",J151,0)</f>
        <v>0</v>
      </c>
      <c r="BJ151" s="13" t="s">
        <v>146</v>
      </c>
      <c r="BK151" s="144">
        <f t="shared" ref="BK151:BK166" si="29">ROUND(I151*H151,3)</f>
        <v>0</v>
      </c>
      <c r="BL151" s="13" t="s">
        <v>311</v>
      </c>
      <c r="BM151" s="142" t="s">
        <v>849</v>
      </c>
    </row>
    <row r="152" spans="2:65" s="1" customFormat="1" ht="16.5" customHeight="1">
      <c r="B152" s="131"/>
      <c r="C152" s="145" t="s">
        <v>219</v>
      </c>
      <c r="D152" s="145" t="s">
        <v>167</v>
      </c>
      <c r="E152" s="146" t="s">
        <v>313</v>
      </c>
      <c r="F152" s="147" t="s">
        <v>314</v>
      </c>
      <c r="G152" s="148" t="s">
        <v>184</v>
      </c>
      <c r="H152" s="149">
        <v>2</v>
      </c>
      <c r="I152" s="149"/>
      <c r="J152" s="149">
        <f t="shared" si="20"/>
        <v>0</v>
      </c>
      <c r="K152" s="150"/>
      <c r="L152" s="151"/>
      <c r="M152" s="152" t="s">
        <v>1</v>
      </c>
      <c r="N152" s="153" t="s">
        <v>38</v>
      </c>
      <c r="O152" s="140">
        <v>0</v>
      </c>
      <c r="P152" s="140">
        <f t="shared" si="21"/>
        <v>0</v>
      </c>
      <c r="Q152" s="140">
        <v>1E-3</v>
      </c>
      <c r="R152" s="140">
        <f t="shared" si="22"/>
        <v>2E-3</v>
      </c>
      <c r="S152" s="140">
        <v>0</v>
      </c>
      <c r="T152" s="141">
        <f t="shared" si="23"/>
        <v>0</v>
      </c>
      <c r="AR152" s="142" t="s">
        <v>171</v>
      </c>
      <c r="AT152" s="142" t="s">
        <v>167</v>
      </c>
      <c r="AU152" s="142" t="s">
        <v>146</v>
      </c>
      <c r="AY152" s="13" t="s">
        <v>139</v>
      </c>
      <c r="BE152" s="143">
        <f t="shared" si="24"/>
        <v>0</v>
      </c>
      <c r="BF152" s="143">
        <f t="shared" si="25"/>
        <v>0</v>
      </c>
      <c r="BG152" s="143">
        <f t="shared" si="26"/>
        <v>0</v>
      </c>
      <c r="BH152" s="143">
        <f t="shared" si="27"/>
        <v>0</v>
      </c>
      <c r="BI152" s="143">
        <f t="shared" si="28"/>
        <v>0</v>
      </c>
      <c r="BJ152" s="13" t="s">
        <v>146</v>
      </c>
      <c r="BK152" s="144">
        <f t="shared" si="29"/>
        <v>0</v>
      </c>
      <c r="BL152" s="13" t="s">
        <v>145</v>
      </c>
      <c r="BM152" s="142" t="s">
        <v>850</v>
      </c>
    </row>
    <row r="153" spans="2:65" s="1" customFormat="1" ht="33" customHeight="1">
      <c r="B153" s="131"/>
      <c r="C153" s="132" t="s">
        <v>7</v>
      </c>
      <c r="D153" s="132" t="s">
        <v>141</v>
      </c>
      <c r="E153" s="133" t="s">
        <v>605</v>
      </c>
      <c r="F153" s="134" t="s">
        <v>606</v>
      </c>
      <c r="G153" s="135" t="s">
        <v>202</v>
      </c>
      <c r="H153" s="136">
        <v>12</v>
      </c>
      <c r="I153" s="136"/>
      <c r="J153" s="136">
        <f t="shared" si="20"/>
        <v>0</v>
      </c>
      <c r="K153" s="137"/>
      <c r="L153" s="25"/>
      <c r="M153" s="138" t="s">
        <v>1</v>
      </c>
      <c r="N153" s="139" t="s">
        <v>38</v>
      </c>
      <c r="O153" s="140">
        <v>0.56896000000000002</v>
      </c>
      <c r="P153" s="140">
        <f t="shared" si="21"/>
        <v>6.8275199999999998</v>
      </c>
      <c r="Q153" s="140">
        <v>3.14E-3</v>
      </c>
      <c r="R153" s="140">
        <f t="shared" si="22"/>
        <v>3.7679999999999998E-2</v>
      </c>
      <c r="S153" s="140">
        <v>0</v>
      </c>
      <c r="T153" s="141">
        <f t="shared" si="23"/>
        <v>0</v>
      </c>
      <c r="AR153" s="142" t="s">
        <v>185</v>
      </c>
      <c r="AT153" s="142" t="s">
        <v>141</v>
      </c>
      <c r="AU153" s="142" t="s">
        <v>146</v>
      </c>
      <c r="AY153" s="13" t="s">
        <v>139</v>
      </c>
      <c r="BE153" s="143">
        <f t="shared" si="24"/>
        <v>0</v>
      </c>
      <c r="BF153" s="143">
        <f t="shared" si="25"/>
        <v>0</v>
      </c>
      <c r="BG153" s="143">
        <f t="shared" si="26"/>
        <v>0</v>
      </c>
      <c r="BH153" s="143">
        <f t="shared" si="27"/>
        <v>0</v>
      </c>
      <c r="BI153" s="143">
        <f t="shared" si="28"/>
        <v>0</v>
      </c>
      <c r="BJ153" s="13" t="s">
        <v>146</v>
      </c>
      <c r="BK153" s="144">
        <f t="shared" si="29"/>
        <v>0</v>
      </c>
      <c r="BL153" s="13" t="s">
        <v>185</v>
      </c>
      <c r="BM153" s="142" t="s">
        <v>851</v>
      </c>
    </row>
    <row r="154" spans="2:65" s="1" customFormat="1" ht="21.75" customHeight="1">
      <c r="B154" s="131"/>
      <c r="C154" s="132" t="s">
        <v>227</v>
      </c>
      <c r="D154" s="132" t="s">
        <v>141</v>
      </c>
      <c r="E154" s="133" t="s">
        <v>852</v>
      </c>
      <c r="F154" s="134" t="s">
        <v>853</v>
      </c>
      <c r="G154" s="135" t="s">
        <v>825</v>
      </c>
      <c r="H154" s="136">
        <v>1</v>
      </c>
      <c r="I154" s="136"/>
      <c r="J154" s="136">
        <f t="shared" si="20"/>
        <v>0</v>
      </c>
      <c r="K154" s="137"/>
      <c r="L154" s="25"/>
      <c r="M154" s="138" t="s">
        <v>1</v>
      </c>
      <c r="N154" s="139" t="s">
        <v>38</v>
      </c>
      <c r="O154" s="140">
        <v>2.8496299999999999</v>
      </c>
      <c r="P154" s="140">
        <f t="shared" si="21"/>
        <v>2.8496299999999999</v>
      </c>
      <c r="Q154" s="140">
        <v>1.762E-2</v>
      </c>
      <c r="R154" s="140">
        <f t="shared" si="22"/>
        <v>1.762E-2</v>
      </c>
      <c r="S154" s="140">
        <v>0</v>
      </c>
      <c r="T154" s="141">
        <f t="shared" si="23"/>
        <v>0</v>
      </c>
      <c r="AR154" s="142" t="s">
        <v>185</v>
      </c>
      <c r="AT154" s="142" t="s">
        <v>141</v>
      </c>
      <c r="AU154" s="142" t="s">
        <v>146</v>
      </c>
      <c r="AY154" s="13" t="s">
        <v>139</v>
      </c>
      <c r="BE154" s="143">
        <f t="shared" si="24"/>
        <v>0</v>
      </c>
      <c r="BF154" s="143">
        <f t="shared" si="25"/>
        <v>0</v>
      </c>
      <c r="BG154" s="143">
        <f t="shared" si="26"/>
        <v>0</v>
      </c>
      <c r="BH154" s="143">
        <f t="shared" si="27"/>
        <v>0</v>
      </c>
      <c r="BI154" s="143">
        <f t="shared" si="28"/>
        <v>0</v>
      </c>
      <c r="BJ154" s="13" t="s">
        <v>146</v>
      </c>
      <c r="BK154" s="144">
        <f t="shared" si="29"/>
        <v>0</v>
      </c>
      <c r="BL154" s="13" t="s">
        <v>185</v>
      </c>
      <c r="BM154" s="142" t="s">
        <v>854</v>
      </c>
    </row>
    <row r="155" spans="2:65" s="1" customFormat="1" ht="16.5" customHeight="1">
      <c r="B155" s="131"/>
      <c r="C155" s="132" t="s">
        <v>232</v>
      </c>
      <c r="D155" s="132" t="s">
        <v>141</v>
      </c>
      <c r="E155" s="133" t="s">
        <v>623</v>
      </c>
      <c r="F155" s="134" t="s">
        <v>624</v>
      </c>
      <c r="G155" s="135" t="s">
        <v>184</v>
      </c>
      <c r="H155" s="136">
        <v>6</v>
      </c>
      <c r="I155" s="136"/>
      <c r="J155" s="136">
        <f t="shared" si="20"/>
        <v>0</v>
      </c>
      <c r="K155" s="137"/>
      <c r="L155" s="25"/>
      <c r="M155" s="138" t="s">
        <v>1</v>
      </c>
      <c r="N155" s="139" t="s">
        <v>38</v>
      </c>
      <c r="O155" s="140">
        <v>0.40100000000000002</v>
      </c>
      <c r="P155" s="140">
        <f t="shared" si="21"/>
        <v>2.4060000000000001</v>
      </c>
      <c r="Q155" s="140">
        <v>0</v>
      </c>
      <c r="R155" s="140">
        <f t="shared" si="22"/>
        <v>0</v>
      </c>
      <c r="S155" s="140">
        <v>0</v>
      </c>
      <c r="T155" s="141">
        <f t="shared" si="23"/>
        <v>0</v>
      </c>
      <c r="AR155" s="142" t="s">
        <v>185</v>
      </c>
      <c r="AT155" s="142" t="s">
        <v>141</v>
      </c>
      <c r="AU155" s="142" t="s">
        <v>146</v>
      </c>
      <c r="AY155" s="13" t="s">
        <v>139</v>
      </c>
      <c r="BE155" s="143">
        <f t="shared" si="24"/>
        <v>0</v>
      </c>
      <c r="BF155" s="143">
        <f t="shared" si="25"/>
        <v>0</v>
      </c>
      <c r="BG155" s="143">
        <f t="shared" si="26"/>
        <v>0</v>
      </c>
      <c r="BH155" s="143">
        <f t="shared" si="27"/>
        <v>0</v>
      </c>
      <c r="BI155" s="143">
        <f t="shared" si="28"/>
        <v>0</v>
      </c>
      <c r="BJ155" s="13" t="s">
        <v>146</v>
      </c>
      <c r="BK155" s="144">
        <f t="shared" si="29"/>
        <v>0</v>
      </c>
      <c r="BL155" s="13" t="s">
        <v>185</v>
      </c>
      <c r="BM155" s="142" t="s">
        <v>855</v>
      </c>
    </row>
    <row r="156" spans="2:65" s="1" customFormat="1" ht="24.2" customHeight="1">
      <c r="B156" s="131"/>
      <c r="C156" s="132" t="s">
        <v>236</v>
      </c>
      <c r="D156" s="132" t="s">
        <v>141</v>
      </c>
      <c r="E156" s="133" t="s">
        <v>635</v>
      </c>
      <c r="F156" s="134" t="s">
        <v>636</v>
      </c>
      <c r="G156" s="135" t="s">
        <v>184</v>
      </c>
      <c r="H156" s="136">
        <v>6</v>
      </c>
      <c r="I156" s="136"/>
      <c r="J156" s="136">
        <f t="shared" si="20"/>
        <v>0</v>
      </c>
      <c r="K156" s="137"/>
      <c r="L156" s="25"/>
      <c r="M156" s="138" t="s">
        <v>1</v>
      </c>
      <c r="N156" s="139" t="s">
        <v>38</v>
      </c>
      <c r="O156" s="140">
        <v>0.22758999999999999</v>
      </c>
      <c r="P156" s="140">
        <f t="shared" si="21"/>
        <v>1.36554</v>
      </c>
      <c r="Q156" s="140">
        <v>5.0000000000000002E-5</v>
      </c>
      <c r="R156" s="140">
        <f t="shared" si="22"/>
        <v>3.0000000000000003E-4</v>
      </c>
      <c r="S156" s="140">
        <v>0</v>
      </c>
      <c r="T156" s="141">
        <f t="shared" si="23"/>
        <v>0</v>
      </c>
      <c r="AR156" s="142" t="s">
        <v>185</v>
      </c>
      <c r="AT156" s="142" t="s">
        <v>141</v>
      </c>
      <c r="AU156" s="142" t="s">
        <v>146</v>
      </c>
      <c r="AY156" s="13" t="s">
        <v>139</v>
      </c>
      <c r="BE156" s="143">
        <f t="shared" si="24"/>
        <v>0</v>
      </c>
      <c r="BF156" s="143">
        <f t="shared" si="25"/>
        <v>0</v>
      </c>
      <c r="BG156" s="143">
        <f t="shared" si="26"/>
        <v>0</v>
      </c>
      <c r="BH156" s="143">
        <f t="shared" si="27"/>
        <v>0</v>
      </c>
      <c r="BI156" s="143">
        <f t="shared" si="28"/>
        <v>0</v>
      </c>
      <c r="BJ156" s="13" t="s">
        <v>146</v>
      </c>
      <c r="BK156" s="144">
        <f t="shared" si="29"/>
        <v>0</v>
      </c>
      <c r="BL156" s="13" t="s">
        <v>185</v>
      </c>
      <c r="BM156" s="142" t="s">
        <v>856</v>
      </c>
    </row>
    <row r="157" spans="2:65" s="1" customFormat="1" ht="16.5" customHeight="1">
      <c r="B157" s="131"/>
      <c r="C157" s="145" t="s">
        <v>240</v>
      </c>
      <c r="D157" s="145" t="s">
        <v>167</v>
      </c>
      <c r="E157" s="146" t="s">
        <v>638</v>
      </c>
      <c r="F157" s="147" t="s">
        <v>639</v>
      </c>
      <c r="G157" s="148" t="s">
        <v>184</v>
      </c>
      <c r="H157" s="149">
        <v>6</v>
      </c>
      <c r="I157" s="149"/>
      <c r="J157" s="149">
        <f t="shared" si="20"/>
        <v>0</v>
      </c>
      <c r="K157" s="150"/>
      <c r="L157" s="151"/>
      <c r="M157" s="152" t="s">
        <v>1</v>
      </c>
      <c r="N157" s="153" t="s">
        <v>38</v>
      </c>
      <c r="O157" s="140">
        <v>0</v>
      </c>
      <c r="P157" s="140">
        <f t="shared" si="21"/>
        <v>0</v>
      </c>
      <c r="Q157" s="140">
        <v>5.9000000000000003E-4</v>
      </c>
      <c r="R157" s="140">
        <f t="shared" si="22"/>
        <v>3.5400000000000002E-3</v>
      </c>
      <c r="S157" s="140">
        <v>0</v>
      </c>
      <c r="T157" s="141">
        <f t="shared" si="23"/>
        <v>0</v>
      </c>
      <c r="AR157" s="142" t="s">
        <v>189</v>
      </c>
      <c r="AT157" s="142" t="s">
        <v>167</v>
      </c>
      <c r="AU157" s="142" t="s">
        <v>146</v>
      </c>
      <c r="AY157" s="13" t="s">
        <v>139</v>
      </c>
      <c r="BE157" s="143">
        <f t="shared" si="24"/>
        <v>0</v>
      </c>
      <c r="BF157" s="143">
        <f t="shared" si="25"/>
        <v>0</v>
      </c>
      <c r="BG157" s="143">
        <f t="shared" si="26"/>
        <v>0</v>
      </c>
      <c r="BH157" s="143">
        <f t="shared" si="27"/>
        <v>0</v>
      </c>
      <c r="BI157" s="143">
        <f t="shared" si="28"/>
        <v>0</v>
      </c>
      <c r="BJ157" s="13" t="s">
        <v>146</v>
      </c>
      <c r="BK157" s="144">
        <f t="shared" si="29"/>
        <v>0</v>
      </c>
      <c r="BL157" s="13" t="s">
        <v>185</v>
      </c>
      <c r="BM157" s="142" t="s">
        <v>857</v>
      </c>
    </row>
    <row r="158" spans="2:65" s="1" customFormat="1" ht="24.2" customHeight="1">
      <c r="B158" s="131"/>
      <c r="C158" s="132" t="s">
        <v>244</v>
      </c>
      <c r="D158" s="132" t="s">
        <v>141</v>
      </c>
      <c r="E158" s="133" t="s">
        <v>858</v>
      </c>
      <c r="F158" s="134" t="s">
        <v>859</v>
      </c>
      <c r="G158" s="135" t="s">
        <v>184</v>
      </c>
      <c r="H158" s="136">
        <v>2</v>
      </c>
      <c r="I158" s="136"/>
      <c r="J158" s="136">
        <f t="shared" si="20"/>
        <v>0</v>
      </c>
      <c r="K158" s="137"/>
      <c r="L158" s="25"/>
      <c r="M158" s="138" t="s">
        <v>1</v>
      </c>
      <c r="N158" s="139" t="s">
        <v>38</v>
      </c>
      <c r="O158" s="140">
        <v>0.35221999999999998</v>
      </c>
      <c r="P158" s="140">
        <f t="shared" si="21"/>
        <v>0.70443999999999996</v>
      </c>
      <c r="Q158" s="140">
        <v>6.0000000000000002E-5</v>
      </c>
      <c r="R158" s="140">
        <f t="shared" si="22"/>
        <v>1.2E-4</v>
      </c>
      <c r="S158" s="140">
        <v>0</v>
      </c>
      <c r="T158" s="141">
        <f t="shared" si="23"/>
        <v>0</v>
      </c>
      <c r="AR158" s="142" t="s">
        <v>185</v>
      </c>
      <c r="AT158" s="142" t="s">
        <v>141</v>
      </c>
      <c r="AU158" s="142" t="s">
        <v>146</v>
      </c>
      <c r="AY158" s="13" t="s">
        <v>139</v>
      </c>
      <c r="BE158" s="143">
        <f t="shared" si="24"/>
        <v>0</v>
      </c>
      <c r="BF158" s="143">
        <f t="shared" si="25"/>
        <v>0</v>
      </c>
      <c r="BG158" s="143">
        <f t="shared" si="26"/>
        <v>0</v>
      </c>
      <c r="BH158" s="143">
        <f t="shared" si="27"/>
        <v>0</v>
      </c>
      <c r="BI158" s="143">
        <f t="shared" si="28"/>
        <v>0</v>
      </c>
      <c r="BJ158" s="13" t="s">
        <v>146</v>
      </c>
      <c r="BK158" s="144">
        <f t="shared" si="29"/>
        <v>0</v>
      </c>
      <c r="BL158" s="13" t="s">
        <v>185</v>
      </c>
      <c r="BM158" s="142" t="s">
        <v>860</v>
      </c>
    </row>
    <row r="159" spans="2:65" s="1" customFormat="1" ht="16.5" customHeight="1">
      <c r="B159" s="131"/>
      <c r="C159" s="145" t="s">
        <v>250</v>
      </c>
      <c r="D159" s="145" t="s">
        <v>167</v>
      </c>
      <c r="E159" s="146" t="s">
        <v>861</v>
      </c>
      <c r="F159" s="147" t="s">
        <v>862</v>
      </c>
      <c r="G159" s="148" t="s">
        <v>184</v>
      </c>
      <c r="H159" s="149">
        <v>2</v>
      </c>
      <c r="I159" s="149"/>
      <c r="J159" s="149">
        <f t="shared" si="20"/>
        <v>0</v>
      </c>
      <c r="K159" s="150"/>
      <c r="L159" s="151"/>
      <c r="M159" s="152" t="s">
        <v>1</v>
      </c>
      <c r="N159" s="153" t="s">
        <v>38</v>
      </c>
      <c r="O159" s="140">
        <v>0</v>
      </c>
      <c r="P159" s="140">
        <f t="shared" si="21"/>
        <v>0</v>
      </c>
      <c r="Q159" s="140">
        <v>3.5000000000000001E-3</v>
      </c>
      <c r="R159" s="140">
        <f t="shared" si="22"/>
        <v>7.0000000000000001E-3</v>
      </c>
      <c r="S159" s="140">
        <v>0</v>
      </c>
      <c r="T159" s="141">
        <f t="shared" si="23"/>
        <v>0</v>
      </c>
      <c r="AR159" s="142" t="s">
        <v>189</v>
      </c>
      <c r="AT159" s="142" t="s">
        <v>167</v>
      </c>
      <c r="AU159" s="142" t="s">
        <v>146</v>
      </c>
      <c r="AY159" s="13" t="s">
        <v>139</v>
      </c>
      <c r="BE159" s="143">
        <f t="shared" si="24"/>
        <v>0</v>
      </c>
      <c r="BF159" s="143">
        <f t="shared" si="25"/>
        <v>0</v>
      </c>
      <c r="BG159" s="143">
        <f t="shared" si="26"/>
        <v>0</v>
      </c>
      <c r="BH159" s="143">
        <f t="shared" si="27"/>
        <v>0</v>
      </c>
      <c r="BI159" s="143">
        <f t="shared" si="28"/>
        <v>0</v>
      </c>
      <c r="BJ159" s="13" t="s">
        <v>146</v>
      </c>
      <c r="BK159" s="144">
        <f t="shared" si="29"/>
        <v>0</v>
      </c>
      <c r="BL159" s="13" t="s">
        <v>185</v>
      </c>
      <c r="BM159" s="142" t="s">
        <v>863</v>
      </c>
    </row>
    <row r="160" spans="2:65" s="1" customFormat="1" ht="24.2" customHeight="1">
      <c r="B160" s="131"/>
      <c r="C160" s="132" t="s">
        <v>256</v>
      </c>
      <c r="D160" s="132" t="s">
        <v>141</v>
      </c>
      <c r="E160" s="133" t="s">
        <v>641</v>
      </c>
      <c r="F160" s="134" t="s">
        <v>642</v>
      </c>
      <c r="G160" s="135" t="s">
        <v>184</v>
      </c>
      <c r="H160" s="136">
        <v>1</v>
      </c>
      <c r="I160" s="136"/>
      <c r="J160" s="136">
        <f t="shared" si="20"/>
        <v>0</v>
      </c>
      <c r="K160" s="137"/>
      <c r="L160" s="25"/>
      <c r="M160" s="138" t="s">
        <v>1</v>
      </c>
      <c r="N160" s="139" t="s">
        <v>38</v>
      </c>
      <c r="O160" s="140">
        <v>0.42515999999999998</v>
      </c>
      <c r="P160" s="140">
        <f t="shared" si="21"/>
        <v>0.42515999999999998</v>
      </c>
      <c r="Q160" s="140">
        <v>6.9999999999999994E-5</v>
      </c>
      <c r="R160" s="140">
        <f t="shared" si="22"/>
        <v>6.9999999999999994E-5</v>
      </c>
      <c r="S160" s="140">
        <v>0</v>
      </c>
      <c r="T160" s="141">
        <f t="shared" si="23"/>
        <v>0</v>
      </c>
      <c r="AR160" s="142" t="s">
        <v>185</v>
      </c>
      <c r="AT160" s="142" t="s">
        <v>141</v>
      </c>
      <c r="AU160" s="142" t="s">
        <v>146</v>
      </c>
      <c r="AY160" s="13" t="s">
        <v>139</v>
      </c>
      <c r="BE160" s="143">
        <f t="shared" si="24"/>
        <v>0</v>
      </c>
      <c r="BF160" s="143">
        <f t="shared" si="25"/>
        <v>0</v>
      </c>
      <c r="BG160" s="143">
        <f t="shared" si="26"/>
        <v>0</v>
      </c>
      <c r="BH160" s="143">
        <f t="shared" si="27"/>
        <v>0</v>
      </c>
      <c r="BI160" s="143">
        <f t="shared" si="28"/>
        <v>0</v>
      </c>
      <c r="BJ160" s="13" t="s">
        <v>146</v>
      </c>
      <c r="BK160" s="144">
        <f t="shared" si="29"/>
        <v>0</v>
      </c>
      <c r="BL160" s="13" t="s">
        <v>185</v>
      </c>
      <c r="BM160" s="142" t="s">
        <v>864</v>
      </c>
    </row>
    <row r="161" spans="2:65" s="1" customFormat="1" ht="16.5" customHeight="1">
      <c r="B161" s="131"/>
      <c r="C161" s="145" t="s">
        <v>316</v>
      </c>
      <c r="D161" s="145" t="s">
        <v>167</v>
      </c>
      <c r="E161" s="146" t="s">
        <v>644</v>
      </c>
      <c r="F161" s="147" t="s">
        <v>645</v>
      </c>
      <c r="G161" s="148" t="s">
        <v>184</v>
      </c>
      <c r="H161" s="149">
        <v>1</v>
      </c>
      <c r="I161" s="149"/>
      <c r="J161" s="149">
        <f t="shared" si="20"/>
        <v>0</v>
      </c>
      <c r="K161" s="150"/>
      <c r="L161" s="151"/>
      <c r="M161" s="152" t="s">
        <v>1</v>
      </c>
      <c r="N161" s="153" t="s">
        <v>38</v>
      </c>
      <c r="O161" s="140">
        <v>0</v>
      </c>
      <c r="P161" s="140">
        <f t="shared" si="21"/>
        <v>0</v>
      </c>
      <c r="Q161" s="140">
        <v>5.1900000000000002E-3</v>
      </c>
      <c r="R161" s="140">
        <f t="shared" si="22"/>
        <v>5.1900000000000002E-3</v>
      </c>
      <c r="S161" s="140">
        <v>0</v>
      </c>
      <c r="T161" s="141">
        <f t="shared" si="23"/>
        <v>0</v>
      </c>
      <c r="AR161" s="142" t="s">
        <v>189</v>
      </c>
      <c r="AT161" s="142" t="s">
        <v>167</v>
      </c>
      <c r="AU161" s="142" t="s">
        <v>146</v>
      </c>
      <c r="AY161" s="13" t="s">
        <v>139</v>
      </c>
      <c r="BE161" s="143">
        <f t="shared" si="24"/>
        <v>0</v>
      </c>
      <c r="BF161" s="143">
        <f t="shared" si="25"/>
        <v>0</v>
      </c>
      <c r="BG161" s="143">
        <f t="shared" si="26"/>
        <v>0</v>
      </c>
      <c r="BH161" s="143">
        <f t="shared" si="27"/>
        <v>0</v>
      </c>
      <c r="BI161" s="143">
        <f t="shared" si="28"/>
        <v>0</v>
      </c>
      <c r="BJ161" s="13" t="s">
        <v>146</v>
      </c>
      <c r="BK161" s="144">
        <f t="shared" si="29"/>
        <v>0</v>
      </c>
      <c r="BL161" s="13" t="s">
        <v>185</v>
      </c>
      <c r="BM161" s="142" t="s">
        <v>865</v>
      </c>
    </row>
    <row r="162" spans="2:65" s="1" customFormat="1" ht="24.2" customHeight="1">
      <c r="B162" s="131"/>
      <c r="C162" s="132" t="s">
        <v>320</v>
      </c>
      <c r="D162" s="132" t="s">
        <v>141</v>
      </c>
      <c r="E162" s="133" t="s">
        <v>866</v>
      </c>
      <c r="F162" s="134" t="s">
        <v>867</v>
      </c>
      <c r="G162" s="135" t="s">
        <v>825</v>
      </c>
      <c r="H162" s="136">
        <v>6</v>
      </c>
      <c r="I162" s="136"/>
      <c r="J162" s="136">
        <f t="shared" si="20"/>
        <v>0</v>
      </c>
      <c r="K162" s="137"/>
      <c r="L162" s="25"/>
      <c r="M162" s="138" t="s">
        <v>1</v>
      </c>
      <c r="N162" s="139" t="s">
        <v>38</v>
      </c>
      <c r="O162" s="140">
        <v>0.94033999999999995</v>
      </c>
      <c r="P162" s="140">
        <f t="shared" si="21"/>
        <v>5.6420399999999997</v>
      </c>
      <c r="Q162" s="140">
        <v>2.5999999999999998E-4</v>
      </c>
      <c r="R162" s="140">
        <f t="shared" si="22"/>
        <v>1.5599999999999998E-3</v>
      </c>
      <c r="S162" s="140">
        <v>0</v>
      </c>
      <c r="T162" s="141">
        <f t="shared" si="23"/>
        <v>0</v>
      </c>
      <c r="AR162" s="142" t="s">
        <v>145</v>
      </c>
      <c r="AT162" s="142" t="s">
        <v>141</v>
      </c>
      <c r="AU162" s="142" t="s">
        <v>146</v>
      </c>
      <c r="AY162" s="13" t="s">
        <v>139</v>
      </c>
      <c r="BE162" s="143">
        <f t="shared" si="24"/>
        <v>0</v>
      </c>
      <c r="BF162" s="143">
        <f t="shared" si="25"/>
        <v>0</v>
      </c>
      <c r="BG162" s="143">
        <f t="shared" si="26"/>
        <v>0</v>
      </c>
      <c r="BH162" s="143">
        <f t="shared" si="27"/>
        <v>0</v>
      </c>
      <c r="BI162" s="143">
        <f t="shared" si="28"/>
        <v>0</v>
      </c>
      <c r="BJ162" s="13" t="s">
        <v>146</v>
      </c>
      <c r="BK162" s="144">
        <f t="shared" si="29"/>
        <v>0</v>
      </c>
      <c r="BL162" s="13" t="s">
        <v>145</v>
      </c>
      <c r="BM162" s="142" t="s">
        <v>868</v>
      </c>
    </row>
    <row r="163" spans="2:65" s="1" customFormat="1" ht="37.9" customHeight="1">
      <c r="B163" s="131"/>
      <c r="C163" s="145" t="s">
        <v>324</v>
      </c>
      <c r="D163" s="145" t="s">
        <v>167</v>
      </c>
      <c r="E163" s="146" t="s">
        <v>869</v>
      </c>
      <c r="F163" s="147" t="s">
        <v>870</v>
      </c>
      <c r="G163" s="148" t="s">
        <v>184</v>
      </c>
      <c r="H163" s="149">
        <v>6</v>
      </c>
      <c r="I163" s="149"/>
      <c r="J163" s="149">
        <f t="shared" si="20"/>
        <v>0</v>
      </c>
      <c r="K163" s="150"/>
      <c r="L163" s="151"/>
      <c r="M163" s="152" t="s">
        <v>1</v>
      </c>
      <c r="N163" s="153" t="s">
        <v>38</v>
      </c>
      <c r="O163" s="140">
        <v>0</v>
      </c>
      <c r="P163" s="140">
        <f t="shared" si="21"/>
        <v>0</v>
      </c>
      <c r="Q163" s="140">
        <v>1.8499999999999999E-2</v>
      </c>
      <c r="R163" s="140">
        <f t="shared" si="22"/>
        <v>0.11099999999999999</v>
      </c>
      <c r="S163" s="140">
        <v>0</v>
      </c>
      <c r="T163" s="141">
        <f t="shared" si="23"/>
        <v>0</v>
      </c>
      <c r="AR163" s="142" t="s">
        <v>171</v>
      </c>
      <c r="AT163" s="142" t="s">
        <v>167</v>
      </c>
      <c r="AU163" s="142" t="s">
        <v>146</v>
      </c>
      <c r="AY163" s="13" t="s">
        <v>139</v>
      </c>
      <c r="BE163" s="143">
        <f t="shared" si="24"/>
        <v>0</v>
      </c>
      <c r="BF163" s="143">
        <f t="shared" si="25"/>
        <v>0</v>
      </c>
      <c r="BG163" s="143">
        <f t="shared" si="26"/>
        <v>0</v>
      </c>
      <c r="BH163" s="143">
        <f t="shared" si="27"/>
        <v>0</v>
      </c>
      <c r="BI163" s="143">
        <f t="shared" si="28"/>
        <v>0</v>
      </c>
      <c r="BJ163" s="13" t="s">
        <v>146</v>
      </c>
      <c r="BK163" s="144">
        <f t="shared" si="29"/>
        <v>0</v>
      </c>
      <c r="BL163" s="13" t="s">
        <v>145</v>
      </c>
      <c r="BM163" s="142" t="s">
        <v>871</v>
      </c>
    </row>
    <row r="164" spans="2:65" s="1" customFormat="1" ht="16.5" customHeight="1">
      <c r="B164" s="131"/>
      <c r="C164" s="132" t="s">
        <v>328</v>
      </c>
      <c r="D164" s="132" t="s">
        <v>141</v>
      </c>
      <c r="E164" s="133" t="s">
        <v>676</v>
      </c>
      <c r="F164" s="134" t="s">
        <v>677</v>
      </c>
      <c r="G164" s="135" t="s">
        <v>202</v>
      </c>
      <c r="H164" s="136">
        <v>332</v>
      </c>
      <c r="I164" s="136"/>
      <c r="J164" s="136">
        <f t="shared" si="20"/>
        <v>0</v>
      </c>
      <c r="K164" s="137"/>
      <c r="L164" s="25"/>
      <c r="M164" s="138" t="s">
        <v>1</v>
      </c>
      <c r="N164" s="139" t="s">
        <v>38</v>
      </c>
      <c r="O164" s="140">
        <v>6.4000000000000001E-2</v>
      </c>
      <c r="P164" s="140">
        <f t="shared" si="21"/>
        <v>21.248000000000001</v>
      </c>
      <c r="Q164" s="140">
        <v>1.8000000000000001E-4</v>
      </c>
      <c r="R164" s="140">
        <f t="shared" si="22"/>
        <v>5.9760000000000001E-2</v>
      </c>
      <c r="S164" s="140">
        <v>0</v>
      </c>
      <c r="T164" s="141">
        <f t="shared" si="23"/>
        <v>0</v>
      </c>
      <c r="AR164" s="142" t="s">
        <v>185</v>
      </c>
      <c r="AT164" s="142" t="s">
        <v>141</v>
      </c>
      <c r="AU164" s="142" t="s">
        <v>146</v>
      </c>
      <c r="AY164" s="13" t="s">
        <v>139</v>
      </c>
      <c r="BE164" s="143">
        <f t="shared" si="24"/>
        <v>0</v>
      </c>
      <c r="BF164" s="143">
        <f t="shared" si="25"/>
        <v>0</v>
      </c>
      <c r="BG164" s="143">
        <f t="shared" si="26"/>
        <v>0</v>
      </c>
      <c r="BH164" s="143">
        <f t="shared" si="27"/>
        <v>0</v>
      </c>
      <c r="BI164" s="143">
        <f t="shared" si="28"/>
        <v>0</v>
      </c>
      <c r="BJ164" s="13" t="s">
        <v>146</v>
      </c>
      <c r="BK164" s="144">
        <f t="shared" si="29"/>
        <v>0</v>
      </c>
      <c r="BL164" s="13" t="s">
        <v>185</v>
      </c>
      <c r="BM164" s="142" t="s">
        <v>872</v>
      </c>
    </row>
    <row r="165" spans="2:65" s="1" customFormat="1" ht="24.2" customHeight="1">
      <c r="B165" s="131"/>
      <c r="C165" s="132" t="s">
        <v>189</v>
      </c>
      <c r="D165" s="132" t="s">
        <v>141</v>
      </c>
      <c r="E165" s="133" t="s">
        <v>680</v>
      </c>
      <c r="F165" s="134" t="s">
        <v>681</v>
      </c>
      <c r="G165" s="135" t="s">
        <v>202</v>
      </c>
      <c r="H165" s="136">
        <v>332</v>
      </c>
      <c r="I165" s="136"/>
      <c r="J165" s="136">
        <f t="shared" si="20"/>
        <v>0</v>
      </c>
      <c r="K165" s="137"/>
      <c r="L165" s="25"/>
      <c r="M165" s="138" t="s">
        <v>1</v>
      </c>
      <c r="N165" s="139" t="s">
        <v>38</v>
      </c>
      <c r="O165" s="140">
        <v>5.8049999999999997E-2</v>
      </c>
      <c r="P165" s="140">
        <f t="shared" si="21"/>
        <v>19.272600000000001</v>
      </c>
      <c r="Q165" s="140">
        <v>1.0000000000000001E-5</v>
      </c>
      <c r="R165" s="140">
        <f t="shared" si="22"/>
        <v>3.3200000000000005E-3</v>
      </c>
      <c r="S165" s="140">
        <v>0</v>
      </c>
      <c r="T165" s="141">
        <f t="shared" si="23"/>
        <v>0</v>
      </c>
      <c r="AR165" s="142" t="s">
        <v>185</v>
      </c>
      <c r="AT165" s="142" t="s">
        <v>141</v>
      </c>
      <c r="AU165" s="142" t="s">
        <v>146</v>
      </c>
      <c r="AY165" s="13" t="s">
        <v>139</v>
      </c>
      <c r="BE165" s="143">
        <f t="shared" si="24"/>
        <v>0</v>
      </c>
      <c r="BF165" s="143">
        <f t="shared" si="25"/>
        <v>0</v>
      </c>
      <c r="BG165" s="143">
        <f t="shared" si="26"/>
        <v>0</v>
      </c>
      <c r="BH165" s="143">
        <f t="shared" si="27"/>
        <v>0</v>
      </c>
      <c r="BI165" s="143">
        <f t="shared" si="28"/>
        <v>0</v>
      </c>
      <c r="BJ165" s="13" t="s">
        <v>146</v>
      </c>
      <c r="BK165" s="144">
        <f t="shared" si="29"/>
        <v>0</v>
      </c>
      <c r="BL165" s="13" t="s">
        <v>185</v>
      </c>
      <c r="BM165" s="142" t="s">
        <v>873</v>
      </c>
    </row>
    <row r="166" spans="2:65" s="1" customFormat="1" ht="24.2" customHeight="1">
      <c r="B166" s="131"/>
      <c r="C166" s="132" t="s">
        <v>335</v>
      </c>
      <c r="D166" s="132" t="s">
        <v>141</v>
      </c>
      <c r="E166" s="133" t="s">
        <v>541</v>
      </c>
      <c r="F166" s="134" t="s">
        <v>542</v>
      </c>
      <c r="G166" s="135" t="s">
        <v>358</v>
      </c>
      <c r="H166" s="136">
        <v>18.635999999999999</v>
      </c>
      <c r="I166" s="136"/>
      <c r="J166" s="136">
        <f t="shared" si="20"/>
        <v>0</v>
      </c>
      <c r="K166" s="137"/>
      <c r="L166" s="25"/>
      <c r="M166" s="138" t="s">
        <v>1</v>
      </c>
      <c r="N166" s="139" t="s">
        <v>38</v>
      </c>
      <c r="O166" s="140">
        <v>0</v>
      </c>
      <c r="P166" s="140">
        <f t="shared" si="21"/>
        <v>0</v>
      </c>
      <c r="Q166" s="140">
        <v>0</v>
      </c>
      <c r="R166" s="140">
        <f t="shared" si="22"/>
        <v>0</v>
      </c>
      <c r="S166" s="140">
        <v>0</v>
      </c>
      <c r="T166" s="141">
        <f t="shared" si="23"/>
        <v>0</v>
      </c>
      <c r="AR166" s="142" t="s">
        <v>185</v>
      </c>
      <c r="AT166" s="142" t="s">
        <v>141</v>
      </c>
      <c r="AU166" s="142" t="s">
        <v>146</v>
      </c>
      <c r="AY166" s="13" t="s">
        <v>139</v>
      </c>
      <c r="BE166" s="143">
        <f t="shared" si="24"/>
        <v>0</v>
      </c>
      <c r="BF166" s="143">
        <f t="shared" si="25"/>
        <v>0</v>
      </c>
      <c r="BG166" s="143">
        <f t="shared" si="26"/>
        <v>0</v>
      </c>
      <c r="BH166" s="143">
        <f t="shared" si="27"/>
        <v>0</v>
      </c>
      <c r="BI166" s="143">
        <f t="shared" si="28"/>
        <v>0</v>
      </c>
      <c r="BJ166" s="13" t="s">
        <v>146</v>
      </c>
      <c r="BK166" s="144">
        <f t="shared" si="29"/>
        <v>0</v>
      </c>
      <c r="BL166" s="13" t="s">
        <v>185</v>
      </c>
      <c r="BM166" s="142" t="s">
        <v>874</v>
      </c>
    </row>
    <row r="167" spans="2:65" s="11" customFormat="1" ht="25.9" customHeight="1">
      <c r="B167" s="120"/>
      <c r="D167" s="121" t="s">
        <v>71</v>
      </c>
      <c r="E167" s="122" t="s">
        <v>167</v>
      </c>
      <c r="F167" s="122" t="s">
        <v>550</v>
      </c>
      <c r="J167" s="123">
        <f>BK167</f>
        <v>0</v>
      </c>
      <c r="L167" s="120"/>
      <c r="M167" s="124"/>
      <c r="P167" s="125">
        <f>P168</f>
        <v>0.84000000000000008</v>
      </c>
      <c r="R167" s="125">
        <f>R168</f>
        <v>2.0400000000000001E-3</v>
      </c>
      <c r="T167" s="126">
        <f>T168</f>
        <v>0</v>
      </c>
      <c r="AR167" s="121" t="s">
        <v>151</v>
      </c>
      <c r="AT167" s="127" t="s">
        <v>71</v>
      </c>
      <c r="AU167" s="127" t="s">
        <v>72</v>
      </c>
      <c r="AY167" s="121" t="s">
        <v>139</v>
      </c>
      <c r="BK167" s="128">
        <f>BK168</f>
        <v>0</v>
      </c>
    </row>
    <row r="168" spans="2:65" s="11" customFormat="1" ht="22.9" customHeight="1">
      <c r="B168" s="120"/>
      <c r="D168" s="121" t="s">
        <v>71</v>
      </c>
      <c r="E168" s="129" t="s">
        <v>551</v>
      </c>
      <c r="F168" s="129" t="s">
        <v>552</v>
      </c>
      <c r="J168" s="130">
        <f>BK168</f>
        <v>0</v>
      </c>
      <c r="L168" s="120"/>
      <c r="M168" s="124"/>
      <c r="P168" s="125">
        <f>SUM(P169:P170)</f>
        <v>0.84000000000000008</v>
      </c>
      <c r="R168" s="125">
        <f>SUM(R169:R170)</f>
        <v>2.0400000000000001E-3</v>
      </c>
      <c r="T168" s="126">
        <f>SUM(T169:T170)</f>
        <v>0</v>
      </c>
      <c r="AR168" s="121" t="s">
        <v>151</v>
      </c>
      <c r="AT168" s="127" t="s">
        <v>71</v>
      </c>
      <c r="AU168" s="127" t="s">
        <v>80</v>
      </c>
      <c r="AY168" s="121" t="s">
        <v>139</v>
      </c>
      <c r="BK168" s="128">
        <f>SUM(BK169:BK170)</f>
        <v>0</v>
      </c>
    </row>
    <row r="169" spans="2:65" s="1" customFormat="1" ht="24.2" customHeight="1">
      <c r="B169" s="131"/>
      <c r="C169" s="132" t="s">
        <v>339</v>
      </c>
      <c r="D169" s="132" t="s">
        <v>141</v>
      </c>
      <c r="E169" s="133" t="s">
        <v>803</v>
      </c>
      <c r="F169" s="134" t="s">
        <v>804</v>
      </c>
      <c r="G169" s="135" t="s">
        <v>184</v>
      </c>
      <c r="H169" s="136">
        <v>6</v>
      </c>
      <c r="I169" s="136"/>
      <c r="J169" s="136">
        <f>ROUND(I169*H169,3)</f>
        <v>0</v>
      </c>
      <c r="K169" s="137"/>
      <c r="L169" s="25"/>
      <c r="M169" s="138" t="s">
        <v>1</v>
      </c>
      <c r="N169" s="139" t="s">
        <v>38</v>
      </c>
      <c r="O169" s="140">
        <v>0.14000000000000001</v>
      </c>
      <c r="P169" s="140">
        <f>O169*H169</f>
        <v>0.84000000000000008</v>
      </c>
      <c r="Q169" s="140">
        <v>0</v>
      </c>
      <c r="R169" s="140">
        <f>Q169*H169</f>
        <v>0</v>
      </c>
      <c r="S169" s="140">
        <v>0</v>
      </c>
      <c r="T169" s="141">
        <f>S169*H169</f>
        <v>0</v>
      </c>
      <c r="AR169" s="142" t="s">
        <v>225</v>
      </c>
      <c r="AT169" s="142" t="s">
        <v>141</v>
      </c>
      <c r="AU169" s="142" t="s">
        <v>146</v>
      </c>
      <c r="AY169" s="13" t="s">
        <v>139</v>
      </c>
      <c r="BE169" s="143">
        <f>IF(N169="základná",J169,0)</f>
        <v>0</v>
      </c>
      <c r="BF169" s="143">
        <f>IF(N169="znížená",J169,0)</f>
        <v>0</v>
      </c>
      <c r="BG169" s="143">
        <f>IF(N169="zákl. prenesená",J169,0)</f>
        <v>0</v>
      </c>
      <c r="BH169" s="143">
        <f>IF(N169="zníž. prenesená",J169,0)</f>
        <v>0</v>
      </c>
      <c r="BI169" s="143">
        <f>IF(N169="nulová",J169,0)</f>
        <v>0</v>
      </c>
      <c r="BJ169" s="13" t="s">
        <v>146</v>
      </c>
      <c r="BK169" s="144">
        <f>ROUND(I169*H169,3)</f>
        <v>0</v>
      </c>
      <c r="BL169" s="13" t="s">
        <v>225</v>
      </c>
      <c r="BM169" s="142" t="s">
        <v>875</v>
      </c>
    </row>
    <row r="170" spans="2:65" s="1" customFormat="1" ht="33" customHeight="1">
      <c r="B170" s="131"/>
      <c r="C170" s="145" t="s">
        <v>343</v>
      </c>
      <c r="D170" s="145" t="s">
        <v>167</v>
      </c>
      <c r="E170" s="146" t="s">
        <v>807</v>
      </c>
      <c r="F170" s="147" t="s">
        <v>808</v>
      </c>
      <c r="G170" s="148" t="s">
        <v>184</v>
      </c>
      <c r="H170" s="149">
        <v>6</v>
      </c>
      <c r="I170" s="149"/>
      <c r="J170" s="149">
        <f>ROUND(I170*H170,3)</f>
        <v>0</v>
      </c>
      <c r="K170" s="150"/>
      <c r="L170" s="151"/>
      <c r="M170" s="152" t="s">
        <v>1</v>
      </c>
      <c r="N170" s="153" t="s">
        <v>38</v>
      </c>
      <c r="O170" s="140">
        <v>0</v>
      </c>
      <c r="P170" s="140">
        <f>O170*H170</f>
        <v>0</v>
      </c>
      <c r="Q170" s="140">
        <v>3.4000000000000002E-4</v>
      </c>
      <c r="R170" s="140">
        <f>Q170*H170</f>
        <v>2.0400000000000001E-3</v>
      </c>
      <c r="S170" s="140">
        <v>0</v>
      </c>
      <c r="T170" s="141">
        <f>S170*H170</f>
        <v>0</v>
      </c>
      <c r="AR170" s="142" t="s">
        <v>499</v>
      </c>
      <c r="AT170" s="142" t="s">
        <v>167</v>
      </c>
      <c r="AU170" s="142" t="s">
        <v>146</v>
      </c>
      <c r="AY170" s="13" t="s">
        <v>139</v>
      </c>
      <c r="BE170" s="143">
        <f>IF(N170="základná",J170,0)</f>
        <v>0</v>
      </c>
      <c r="BF170" s="143">
        <f>IF(N170="znížená",J170,0)</f>
        <v>0</v>
      </c>
      <c r="BG170" s="143">
        <f>IF(N170="zákl. prenesená",J170,0)</f>
        <v>0</v>
      </c>
      <c r="BH170" s="143">
        <f>IF(N170="zníž. prenesená",J170,0)</f>
        <v>0</v>
      </c>
      <c r="BI170" s="143">
        <f>IF(N170="nulová",J170,0)</f>
        <v>0</v>
      </c>
      <c r="BJ170" s="13" t="s">
        <v>146</v>
      </c>
      <c r="BK170" s="144">
        <f>ROUND(I170*H170,3)</f>
        <v>0</v>
      </c>
      <c r="BL170" s="13" t="s">
        <v>499</v>
      </c>
      <c r="BM170" s="142" t="s">
        <v>876</v>
      </c>
    </row>
    <row r="171" spans="2:65" s="11" customFormat="1" ht="25.9" customHeight="1">
      <c r="B171" s="120"/>
      <c r="D171" s="121" t="s">
        <v>71</v>
      </c>
      <c r="E171" s="122" t="s">
        <v>254</v>
      </c>
      <c r="F171" s="122" t="s">
        <v>255</v>
      </c>
      <c r="J171" s="123">
        <f>BK171</f>
        <v>0</v>
      </c>
      <c r="L171" s="120"/>
      <c r="M171" s="124"/>
      <c r="P171" s="125">
        <f>P172</f>
        <v>10.600000000000001</v>
      </c>
      <c r="R171" s="125">
        <f>R172</f>
        <v>0</v>
      </c>
      <c r="T171" s="126">
        <f>T172</f>
        <v>0</v>
      </c>
      <c r="AR171" s="121" t="s">
        <v>145</v>
      </c>
      <c r="AT171" s="127" t="s">
        <v>71</v>
      </c>
      <c r="AU171" s="127" t="s">
        <v>72</v>
      </c>
      <c r="AY171" s="121" t="s">
        <v>139</v>
      </c>
      <c r="BK171" s="128">
        <f>BK172</f>
        <v>0</v>
      </c>
    </row>
    <row r="172" spans="2:65" s="1" customFormat="1" ht="37.9" customHeight="1">
      <c r="B172" s="131"/>
      <c r="C172" s="132" t="s">
        <v>347</v>
      </c>
      <c r="D172" s="132" t="s">
        <v>141</v>
      </c>
      <c r="E172" s="133" t="s">
        <v>819</v>
      </c>
      <c r="F172" s="134" t="s">
        <v>820</v>
      </c>
      <c r="G172" s="135" t="s">
        <v>259</v>
      </c>
      <c r="H172" s="136">
        <v>10</v>
      </c>
      <c r="I172" s="136"/>
      <c r="J172" s="136">
        <f>ROUND(I172*H172,3)</f>
        <v>0</v>
      </c>
      <c r="K172" s="137"/>
      <c r="L172" s="25"/>
      <c r="M172" s="154" t="s">
        <v>1</v>
      </c>
      <c r="N172" s="155" t="s">
        <v>38</v>
      </c>
      <c r="O172" s="156">
        <v>1.06</v>
      </c>
      <c r="P172" s="156">
        <f>O172*H172</f>
        <v>10.600000000000001</v>
      </c>
      <c r="Q172" s="156">
        <v>0</v>
      </c>
      <c r="R172" s="156">
        <f>Q172*H172</f>
        <v>0</v>
      </c>
      <c r="S172" s="156">
        <v>0</v>
      </c>
      <c r="T172" s="157">
        <f>S172*H172</f>
        <v>0</v>
      </c>
      <c r="AR172" s="142" t="s">
        <v>260</v>
      </c>
      <c r="AT172" s="142" t="s">
        <v>141</v>
      </c>
      <c r="AU172" s="142" t="s">
        <v>80</v>
      </c>
      <c r="AY172" s="13" t="s">
        <v>139</v>
      </c>
      <c r="BE172" s="143">
        <f>IF(N172="základná",J172,0)</f>
        <v>0</v>
      </c>
      <c r="BF172" s="143">
        <f>IF(N172="znížená",J172,0)</f>
        <v>0</v>
      </c>
      <c r="BG172" s="143">
        <f>IF(N172="zákl. prenesená",J172,0)</f>
        <v>0</v>
      </c>
      <c r="BH172" s="143">
        <f>IF(N172="zníž. prenesená",J172,0)</f>
        <v>0</v>
      </c>
      <c r="BI172" s="143">
        <f>IF(N172="nulová",J172,0)</f>
        <v>0</v>
      </c>
      <c r="BJ172" s="13" t="s">
        <v>146</v>
      </c>
      <c r="BK172" s="144">
        <f>ROUND(I172*H172,3)</f>
        <v>0</v>
      </c>
      <c r="BL172" s="13" t="s">
        <v>260</v>
      </c>
      <c r="BM172" s="142" t="s">
        <v>877</v>
      </c>
    </row>
    <row r="173" spans="2:65" s="1" customFormat="1" ht="6.95" customHeight="1">
      <c r="B173" s="40"/>
      <c r="C173" s="41"/>
      <c r="D173" s="41"/>
      <c r="E173" s="41"/>
      <c r="F173" s="41"/>
      <c r="G173" s="41"/>
      <c r="H173" s="41"/>
      <c r="I173" s="41"/>
      <c r="J173" s="41"/>
      <c r="K173" s="41"/>
      <c r="L173" s="25"/>
    </row>
  </sheetData>
  <autoFilter ref="C125:K172" xr:uid="{00000000-0009-0000-0000-000008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24</vt:i4>
      </vt:variant>
    </vt:vector>
  </HeadingPairs>
  <TitlesOfParts>
    <vt:vector size="36" baseType="lpstr">
      <vt:lpstr>Rekapitulácia stavby</vt:lpstr>
      <vt:lpstr>01 - Dažďová kanalizácia</vt:lpstr>
      <vt:lpstr>02 - Splašková kanalizácia</vt:lpstr>
      <vt:lpstr>03 - Hnojovicová kanalizácia</vt:lpstr>
      <vt:lpstr>04 - Chemická kanalizácia...</vt:lpstr>
      <vt:lpstr>05 - Dezinfekčná kanalizácia</vt:lpstr>
      <vt:lpstr>06 - Vodovodná prípojka</vt:lpstr>
      <vt:lpstr>07 - Vnútorný vodovod</vt:lpstr>
      <vt:lpstr>08 - Požiarny vodovod</vt:lpstr>
      <vt:lpstr>09 - Vodovod pre napájačky</vt:lpstr>
      <vt:lpstr>10 - Vodovod pre úžitkovú...</vt:lpstr>
      <vt:lpstr>11 - Vodovod pre upravenú...</vt:lpstr>
      <vt:lpstr>'01 - Dažďová kanalizácia'!Názvy_tlače</vt:lpstr>
      <vt:lpstr>'02 - Splašková kanalizácia'!Názvy_tlače</vt:lpstr>
      <vt:lpstr>'03 - Hnojovicová kanalizácia'!Názvy_tlače</vt:lpstr>
      <vt:lpstr>'04 - Chemická kanalizácia...'!Názvy_tlače</vt:lpstr>
      <vt:lpstr>'05 - Dezinfekčná kanalizácia'!Názvy_tlače</vt:lpstr>
      <vt:lpstr>'06 - Vodovodná prípojka'!Názvy_tlače</vt:lpstr>
      <vt:lpstr>'07 - Vnútorný vodovod'!Názvy_tlače</vt:lpstr>
      <vt:lpstr>'08 - Požiarny vodovod'!Názvy_tlače</vt:lpstr>
      <vt:lpstr>'09 - Vodovod pre napájačky'!Názvy_tlače</vt:lpstr>
      <vt:lpstr>'10 - Vodovod pre úžitkovú...'!Názvy_tlače</vt:lpstr>
      <vt:lpstr>'11 - Vodovod pre upravenú...'!Názvy_tlače</vt:lpstr>
      <vt:lpstr>'Rekapitulácia stavby'!Názvy_tlače</vt:lpstr>
      <vt:lpstr>'01 - Dažďová kanalizácia'!Oblasť_tlače</vt:lpstr>
      <vt:lpstr>'02 - Splašková kanalizácia'!Oblasť_tlače</vt:lpstr>
      <vt:lpstr>'03 - Hnojovicová kanalizácia'!Oblasť_tlače</vt:lpstr>
      <vt:lpstr>'04 - Chemická kanalizácia...'!Oblasť_tlače</vt:lpstr>
      <vt:lpstr>'05 - Dezinfekčná kanalizácia'!Oblasť_tlače</vt:lpstr>
      <vt:lpstr>'06 - Vodovodná prípojka'!Oblasť_tlače</vt:lpstr>
      <vt:lpstr>'07 - Vnútorný vodovod'!Oblasť_tlače</vt:lpstr>
      <vt:lpstr>'08 - Požiarny vodovod'!Oblasť_tlače</vt:lpstr>
      <vt:lpstr>'09 - Vodovod pre napájačky'!Oblasť_tlače</vt:lpstr>
      <vt:lpstr>'10 - Vodovod pre úžitkovú...'!Oblasť_tlače</vt:lpstr>
      <vt:lpstr>'11 - Vodovod pre upravenú...'!Oblasť_tlače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LAPTOP-KJLHAN5N\pkvdodo</dc:creator>
  <cp:lastModifiedBy>Milan Michalička</cp:lastModifiedBy>
  <dcterms:created xsi:type="dcterms:W3CDTF">2025-02-09T19:52:05Z</dcterms:created>
  <dcterms:modified xsi:type="dcterms:W3CDTF">2025-03-25T07:47:36Z</dcterms:modified>
</cp:coreProperties>
</file>